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ebwr\Public First Dropbox\Policy and Research Team\Polling\Client Tables\ECF NetZero\National Poll\"/>
    </mc:Choice>
  </mc:AlternateContent>
  <xr:revisionPtr revIDLastSave="0" documentId="13_ncr:1_{9E53FB49-B4EE-47C6-80DE-A74952231439}" xr6:coauthVersionLast="47" xr6:coauthVersionMax="47" xr10:uidLastSave="{00000000-0000-0000-0000-000000000000}"/>
  <bookViews>
    <workbookView xWindow="-120" yWindow="-120" windowWidth="38640" windowHeight="21240"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55" l="1"/>
  <c r="B15" i="154"/>
  <c r="B15" i="153"/>
  <c r="B15" i="152"/>
  <c r="B15" i="151"/>
  <c r="B18" i="150"/>
  <c r="B21" i="149"/>
  <c r="B21" i="148"/>
  <c r="B21" i="147"/>
  <c r="B21" i="146"/>
  <c r="B16" i="145"/>
  <c r="B27" i="144"/>
  <c r="B18" i="143"/>
  <c r="B18" i="142"/>
  <c r="B18" i="141"/>
  <c r="B18" i="140"/>
  <c r="B18" i="139"/>
  <c r="B18" i="138"/>
  <c r="B18" i="137"/>
  <c r="B18" i="136"/>
  <c r="B18" i="135"/>
  <c r="B18" i="134"/>
  <c r="B18" i="133"/>
  <c r="B21" i="132"/>
  <c r="B21" i="131"/>
  <c r="B21" i="130"/>
  <c r="B21" i="129"/>
  <c r="B21" i="128"/>
  <c r="B21" i="127"/>
  <c r="B21" i="126"/>
  <c r="B21" i="125"/>
  <c r="B21" i="124"/>
  <c r="B26" i="123"/>
  <c r="B24" i="122"/>
  <c r="B16" i="121"/>
  <c r="B18" i="120"/>
  <c r="B19" i="119"/>
  <c r="B18" i="118"/>
  <c r="B18" i="117"/>
  <c r="B18" i="116"/>
  <c r="B18" i="115"/>
  <c r="B18" i="114"/>
  <c r="B18" i="113"/>
  <c r="B18" i="112"/>
  <c r="B18" i="111"/>
  <c r="B18" i="110"/>
  <c r="B21" i="109"/>
  <c r="B19" i="108"/>
  <c r="B31" i="107"/>
  <c r="B19" i="106"/>
  <c r="B18" i="105"/>
  <c r="B24" i="104"/>
  <c r="B16" i="103"/>
  <c r="B16" i="102"/>
  <c r="B18" i="101"/>
  <c r="B19" i="100"/>
  <c r="B18" i="99"/>
  <c r="B16" i="98"/>
  <c r="B18" i="97"/>
  <c r="B27" i="96"/>
  <c r="B20" i="95"/>
  <c r="B22" i="94"/>
  <c r="B28" i="93"/>
  <c r="B21" i="92"/>
  <c r="B21" i="91"/>
  <c r="B21" i="90"/>
  <c r="B18" i="89"/>
  <c r="B18" i="88"/>
  <c r="B18" i="87"/>
  <c r="B18" i="86"/>
  <c r="B18" i="85"/>
  <c r="B18" i="84"/>
  <c r="B18" i="83"/>
  <c r="B24" i="82"/>
  <c r="B19" i="81"/>
  <c r="B22" i="80"/>
  <c r="B22" i="79"/>
  <c r="B22" i="78"/>
  <c r="B22" i="77"/>
  <c r="B22" i="76"/>
  <c r="B22" i="75"/>
  <c r="B22" i="74"/>
  <c r="B22" i="73"/>
  <c r="B22" i="72"/>
  <c r="B22" i="71"/>
  <c r="B22" i="70"/>
  <c r="B22" i="69"/>
  <c r="B22" i="68"/>
  <c r="B22" i="67"/>
  <c r="B22" i="66"/>
  <c r="B22" i="65"/>
  <c r="B22" i="64"/>
  <c r="B22" i="63"/>
  <c r="B22" i="62"/>
  <c r="B22" i="61"/>
  <c r="B22" i="60"/>
  <c r="B22" i="59"/>
  <c r="B22" i="58"/>
  <c r="B22" i="57"/>
  <c r="B22" i="56"/>
  <c r="B22" i="55"/>
  <c r="B22" i="54"/>
  <c r="B21" i="53"/>
  <c r="B32" i="52"/>
  <c r="B26" i="51"/>
  <c r="B25" i="50"/>
  <c r="B28" i="49"/>
  <c r="B26" i="48"/>
  <c r="B30" i="47"/>
  <c r="B25" i="46"/>
  <c r="B27" i="45"/>
  <c r="B26" i="44"/>
  <c r="B29" i="43"/>
  <c r="B19" i="42"/>
  <c r="B19" i="41"/>
  <c r="B19" i="40"/>
  <c r="B19" i="39"/>
  <c r="B19" i="38"/>
  <c r="B19" i="37"/>
  <c r="B19" i="36"/>
  <c r="B19" i="35"/>
  <c r="B19" i="34"/>
  <c r="B19" i="33"/>
  <c r="B25" i="32"/>
  <c r="B31" i="31"/>
  <c r="B31" i="30"/>
  <c r="B31" i="29"/>
  <c r="B31" i="28"/>
  <c r="B16" i="27"/>
  <c r="B16" i="26"/>
  <c r="B22" i="25"/>
  <c r="B22" i="24"/>
  <c r="B22" i="23"/>
  <c r="B22" i="22"/>
  <c r="B22" i="21"/>
  <c r="B17" i="20"/>
  <c r="B17" i="19"/>
  <c r="B17" i="18"/>
  <c r="B17" i="17"/>
  <c r="B17" i="16"/>
  <c r="B17" i="15"/>
  <c r="B17" i="14"/>
  <c r="B30" i="13"/>
  <c r="B30" i="12"/>
  <c r="B18" i="11"/>
  <c r="B18" i="10"/>
  <c r="B18" i="9"/>
  <c r="B18" i="8"/>
  <c r="B24" i="7"/>
  <c r="B24" i="6"/>
  <c r="B19" i="5"/>
  <c r="B25" i="4"/>
  <c r="E160" i="2"/>
  <c r="D160" i="2"/>
  <c r="E159" i="2"/>
  <c r="D159" i="2"/>
  <c r="E158" i="2"/>
  <c r="D158" i="2"/>
  <c r="E157" i="2"/>
  <c r="D157" i="2"/>
  <c r="D156" i="2"/>
  <c r="E155" i="2"/>
  <c r="D155" i="2"/>
  <c r="E154" i="2"/>
  <c r="D154" i="2"/>
  <c r="E153" i="2"/>
  <c r="D153" i="2"/>
  <c r="E152" i="2"/>
  <c r="D152"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D95" i="2"/>
  <c r="E94" i="2"/>
  <c r="D94" i="2"/>
  <c r="E93" i="2"/>
  <c r="D93" i="2"/>
  <c r="E92" i="2"/>
  <c r="D92" i="2"/>
  <c r="E91" i="2"/>
  <c r="D91" i="2"/>
  <c r="E90" i="2"/>
  <c r="D90" i="2"/>
  <c r="E89" i="2"/>
  <c r="D89" i="2"/>
  <c r="D88" i="2"/>
  <c r="E87" i="2"/>
  <c r="D87" i="2"/>
  <c r="E86" i="2"/>
  <c r="D86" i="2"/>
  <c r="E85" i="2"/>
  <c r="D85" i="2"/>
  <c r="E84" i="2"/>
  <c r="D84" i="2"/>
  <c r="E83" i="2"/>
  <c r="D83" i="2"/>
  <c r="E82" i="2"/>
  <c r="D82" i="2"/>
  <c r="E81" i="2"/>
  <c r="D81" i="2"/>
  <c r="E80" i="2"/>
  <c r="D80" i="2"/>
  <c r="E79" i="2"/>
  <c r="D79" i="2"/>
  <c r="E78" i="2"/>
  <c r="D78" i="2"/>
  <c r="D77" i="2"/>
  <c r="E76" i="2"/>
  <c r="D76" i="2"/>
  <c r="E75" i="2"/>
  <c r="D75" i="2"/>
  <c r="E74" i="2"/>
  <c r="D74" i="2"/>
  <c r="E73" i="2"/>
  <c r="D73" i="2"/>
  <c r="E72" i="2"/>
  <c r="D72" i="2"/>
  <c r="E71" i="2"/>
  <c r="D71" i="2"/>
  <c r="E70" i="2"/>
  <c r="D70" i="2"/>
  <c r="E69" i="2"/>
  <c r="D69" i="2"/>
  <c r="E68" i="2"/>
  <c r="D68" i="2"/>
  <c r="D67" i="2"/>
  <c r="E66" i="2"/>
  <c r="D66" i="2"/>
  <c r="E65" i="2"/>
  <c r="D65" i="2"/>
  <c r="E64" i="2"/>
  <c r="D64" i="2"/>
  <c r="E63" i="2"/>
  <c r="D63" i="2"/>
  <c r="E62" i="2"/>
  <c r="D62" i="2"/>
  <c r="E61" i="2"/>
  <c r="D61" i="2"/>
  <c r="E60" i="2"/>
  <c r="D60"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E33" i="2"/>
  <c r="D33" i="2"/>
  <c r="E32" i="2"/>
  <c r="D32" i="2"/>
  <c r="E31" i="2"/>
  <c r="D31" i="2"/>
  <c r="E30" i="2"/>
  <c r="D30" i="2"/>
  <c r="E29" i="2"/>
  <c r="D29" i="2"/>
  <c r="E28" i="2"/>
  <c r="D28" i="2"/>
  <c r="E27" i="2"/>
  <c r="D27" i="2"/>
  <c r="D26" i="2"/>
  <c r="E25" i="2"/>
  <c r="D25" i="2"/>
  <c r="E24" i="2"/>
  <c r="D24" i="2"/>
  <c r="E23" i="2"/>
  <c r="D23" i="2"/>
  <c r="E22" i="2"/>
  <c r="D22" i="2"/>
  <c r="E21" i="2"/>
  <c r="D21" i="2"/>
  <c r="E20" i="2"/>
  <c r="D20"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<sst xmlns="http://schemas.openxmlformats.org/spreadsheetml/2006/main" count="10500" uniqueCount="730">
  <si>
    <t>Public First Poll for Onward</t>
  </si>
  <si>
    <t>Fieldwork:</t>
  </si>
  <si>
    <t>8th Aug - 15th Aug 2023</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</si>
  <si>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</si>
  <si>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</si>
  <si>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</si>
  <si>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</si>
  <si>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</si>
  <si>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</si>
  <si>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</si>
  <si>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</si>
  <si>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</si>
  <si>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</si>
  <si>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</si>
  <si>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</si>
  <si>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</si>
  <si>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</si>
  <si>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</si>
  <si>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</si>
  <si>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</si>
  <si>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</si>
  <si>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</si>
  <si>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</si>
  <si>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</si>
  <si>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</si>
  <si>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</si>
  <si>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</si>
  <si>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</si>
  <si>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</si>
  <si>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</si>
  <si>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</si>
  <si>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</si>
  <si>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</si>
  <si>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</si>
  <si>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</si>
  <si>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</si>
  <si>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</si>
  <si>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</si>
  <si>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</si>
  <si>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</si>
  <si>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</si>
  <si>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</si>
  <si>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</si>
  <si>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</si>
  <si>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</si>
  <si>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</si>
  <si>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</si>
  <si>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</si>
  <si>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</si>
  <si>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</si>
  <si>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</si>
  <si>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</si>
  <si>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</si>
  <si>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</si>
  <si>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</si>
  <si>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</si>
  <si>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</si>
  <si>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</si>
  <si>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</si>
  <si>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EU 2016 Vote</t>
  </si>
  <si>
    <t>2019</t>
  </si>
  <si>
    <t>Voting Intention</t>
  </si>
  <si>
    <t>Education</t>
  </si>
  <si>
    <t>Installed a Smart meter</t>
  </si>
  <si>
    <t>Purchased more energy efficient appliances</t>
  </si>
  <si>
    <t>Installed double or triple glazing</t>
  </si>
  <si>
    <t>Upgraded roof and/or wall insulation in my home</t>
  </si>
  <si>
    <t>Switched to a ‘green’ energy tariff</t>
  </si>
  <si>
    <t>Installed solar panels</t>
  </si>
  <si>
    <t>Bought an electric car</t>
  </si>
  <si>
    <t>Installed a heat pump</t>
  </si>
  <si>
    <t>Installed a battery or thermal storage device</t>
  </si>
  <si>
    <t>Installed a hydrogen-ready boiler</t>
  </si>
  <si>
    <t>None of the above</t>
  </si>
  <si>
    <t>Don't know</t>
  </si>
  <si>
    <t>Have you made any of the following changes to your home to become more energy efficient and environmentally friendly?Please select all that apply.</t>
  </si>
  <si>
    <t>BASE: All Respondents</t>
  </si>
  <si>
    <t>Fieldwork:  8th Aug - 15th Aug 2023</t>
  </si>
  <si>
    <t>Data weighted by interlocking age &amp; gender, region and social grade to Nationally Representative Proportions</t>
  </si>
  <si>
    <t>I live within five miles of a wind farm/collection of wind turbines</t>
  </si>
  <si>
    <t>I live within five miles of a solar farm</t>
  </si>
  <si>
    <t>Don’t know</t>
  </si>
  <si>
    <t>A wind farm/collection of wind turbines is visible from my window</t>
  </si>
  <si>
    <t>A solar farm is visible from my window</t>
  </si>
  <si>
    <t>Do any of the following descriptions apply to your home?Please select all that apply.</t>
  </si>
  <si>
    <t>0 - Definitely not vote for the Conservative Party</t>
  </si>
  <si>
    <t>1</t>
  </si>
  <si>
    <t>2</t>
  </si>
  <si>
    <t>3</t>
  </si>
  <si>
    <t>4</t>
  </si>
  <si>
    <t>5</t>
  </si>
  <si>
    <t>6</t>
  </si>
  <si>
    <t>7</t>
  </si>
  <si>
    <t>8</t>
  </si>
  <si>
    <t>9</t>
  </si>
  <si>
    <t>10 - Definitely will vote for the Conservative Party</t>
  </si>
  <si>
    <t xml:space="preserve"> On a scale of 0 to 10, how likely or unlikely do you think you are to vote for the Conservative party at the next general election?Please indicate on the following scale where 0 means you will definitely not vote for the Conservative Party, and 10 means you definitely will vote for the Conservative Party.</t>
  </si>
  <si>
    <t>0 - Definitely not vote for the Labour Party</t>
  </si>
  <si>
    <t>10 - Definitely will vote for the Labour Party</t>
  </si>
  <si>
    <t xml:space="preserve"> On a scale of 0 to 10, how likely or unlikely do you think you are to vote for the Labour party at the next general election?Please indicate on the following scale where 0 means you will definitely not vote for the Labour Party, and 10 means you definitely will vote for the Labour Party.</t>
  </si>
  <si>
    <t>I will definitely vote for the Conservative party at the next election</t>
  </si>
  <si>
    <t>I would consider voting for the Conservative party at the next election</t>
  </si>
  <si>
    <t>I probably will not vote for the Conservative party at the next election, but would not rule it out</t>
  </si>
  <si>
    <t>I will definitely not vote for the Conservative party at the next election, and would not consider it</t>
  </si>
  <si>
    <t>Don’t Know</t>
  </si>
  <si>
    <t xml:space="preserve"> Which of the following comes closest to your view on the Conservative Party?</t>
  </si>
  <si>
    <t>I will definitely vote for the Labour party at the next election</t>
  </si>
  <si>
    <t>I would consider voting for the Labour party at the next election</t>
  </si>
  <si>
    <t>I probably will not vote for the Labour party at the next election, but would not rule it out</t>
  </si>
  <si>
    <t>I will definitely not vote for the Labour party at the next election, and would not consider it</t>
  </si>
  <si>
    <t xml:space="preserve"> Which of the following comes closest to your view on the Labour Party?</t>
  </si>
  <si>
    <t>I like the Labour Party and Keir Starmer</t>
  </si>
  <si>
    <t>I like the Labour Party, but I do not like Keir Starmer</t>
  </si>
  <si>
    <t>I like Keir Starmer, but I do not like the Labour Party</t>
  </si>
  <si>
    <t>I do not like Keir Starmer, or the Labour Party</t>
  </si>
  <si>
    <t xml:space="preserve"> Which of the following comes closest to your view on the Labour Party and Keir Starmer?</t>
  </si>
  <si>
    <t>I like the Conservative Party and Rishi Sunak</t>
  </si>
  <si>
    <t>I like the Conservative Party, but I do not like Rishi Sunak</t>
  </si>
  <si>
    <t>I like Rishi Sunak, but I do not like the Conservative Party</t>
  </si>
  <si>
    <t>I do not like Rishi Sunak, or the Conservative Party</t>
  </si>
  <si>
    <t xml:space="preserve"> Which of the following comes closest to your view on the Conservative Party and Rishi Sunak?</t>
  </si>
  <si>
    <t>Cost of living</t>
  </si>
  <si>
    <t>Quality of the NHS</t>
  </si>
  <si>
    <t>State of the economy</t>
  </si>
  <si>
    <t>Levels of immigration</t>
  </si>
  <si>
    <t>Threat of climate change</t>
  </si>
  <si>
    <t>Availability of housing</t>
  </si>
  <si>
    <t>Levels of crime</t>
  </si>
  <si>
    <t>Britain leaving the EU</t>
  </si>
  <si>
    <t>Level of taxation</t>
  </si>
  <si>
    <t>Number of people on welfare</t>
  </si>
  <si>
    <t>Quality / cost of public transport</t>
  </si>
  <si>
    <t>Threat of terrorism</t>
  </si>
  <si>
    <t>State of Britain's Armed Forces</t>
  </si>
  <si>
    <t>Access to good pensions</t>
  </si>
  <si>
    <t>Quality of and access to schools / universities</t>
  </si>
  <si>
    <t>Which do you think are the most important issues facing the country at this time?Please select up to three.</t>
  </si>
  <si>
    <t>Poverty</t>
  </si>
  <si>
    <t>Food shortages and hunger</t>
  </si>
  <si>
    <t>Threat of international warfare</t>
  </si>
  <si>
    <t>Damage to wildlife and nature</t>
  </si>
  <si>
    <t>Migration</t>
  </si>
  <si>
    <t>Threat of financial collapse</t>
  </si>
  <si>
    <t>Disease</t>
  </si>
  <si>
    <t>Proliferation of nuclear weapons</t>
  </si>
  <si>
    <t>Inequality between countries</t>
  </si>
  <si>
    <t>Loss of jobs from automation and Artificial Intelligence</t>
  </si>
  <si>
    <t>Loss of traditional values</t>
  </si>
  <si>
    <t>Political division</t>
  </si>
  <si>
    <t>Quality and availability of education</t>
  </si>
  <si>
    <t>Don't Know</t>
  </si>
  <si>
    <t>Which of the following challenges facing the world do you think are the most serious?Please select up to three.</t>
  </si>
  <si>
    <t xml:space="preserve"> The rising cost of living</t>
  </si>
  <si>
    <t xml:space="preserve"> The economy in general</t>
  </si>
  <si>
    <t xml:space="preserve"> Immigration</t>
  </si>
  <si>
    <t xml:space="preserve"> Defence</t>
  </si>
  <si>
    <t xml:space="preserve"> The environment</t>
  </si>
  <si>
    <t xml:space="preserve"> The NHS</t>
  </si>
  <si>
    <t>The Labour Party</t>
  </si>
  <si>
    <t>The Conservative Party</t>
  </si>
  <si>
    <t>I would not trust either at all</t>
  </si>
  <si>
    <t>Grid Summary: Would you trust the Conservatives or Labour party more on the following issues?</t>
  </si>
  <si>
    <t>Would you trust the Conservatives or Labour party more on the following issues?: The rising cost of living</t>
  </si>
  <si>
    <t>Would you trust the Conservatives or Labour party more on the following issues?: The economy in general</t>
  </si>
  <si>
    <t>Would you trust the Conservatives or Labour party more on the following issues?: Immigration</t>
  </si>
  <si>
    <t>Would you trust the Conservatives or Labour party more on the following issues?: Defence</t>
  </si>
  <si>
    <t>Would you trust the Conservatives or Labour party more on the following issues?: The environment</t>
  </si>
  <si>
    <t>Would you trust the Conservatives or Labour party more on the following issues?: The NHS</t>
  </si>
  <si>
    <t xml:space="preserve"> There are no good options at the next general election</t>
  </si>
  <si>
    <t xml:space="preserve"> None of the political parties represent me</t>
  </si>
  <si>
    <t xml:space="preserve"> The Labour and Conservative parties are offering basically the same thing for the next election</t>
  </si>
  <si>
    <t xml:space="preserve"> Rishi Sunak and Keir Starmer are very similar politicians</t>
  </si>
  <si>
    <t>Strongly agree</t>
  </si>
  <si>
    <t>Somewhat agree</t>
  </si>
  <si>
    <t>Neither agree nor disagree</t>
  </si>
  <si>
    <t>Somewhat disagree</t>
  </si>
  <si>
    <t>Strongly disagree</t>
  </si>
  <si>
    <t>Total Agree:</t>
  </si>
  <si>
    <t>Total Disagree:</t>
  </si>
  <si>
    <t>Net:</t>
  </si>
  <si>
    <t>Grid Summary: Do you agree or disagree with the following?</t>
  </si>
  <si>
    <t>Do you agree or disagree with the following?: There are no good options at the next general election</t>
  </si>
  <si>
    <t>Do you agree or disagree with the following?: The Labour and Conservative parties are offering basically the same thing for the next election</t>
  </si>
  <si>
    <t>Do you agree or disagree with the following?: Rishi Sunak and Keir Starmer are very similar politicians</t>
  </si>
  <si>
    <t>Do you agree or disagree with the following?: None of the political parties represent me</t>
  </si>
  <si>
    <t>I plan to vote Labour mainly to keep out the Conservatives</t>
  </si>
  <si>
    <t>I plan to vote Labour because I like Labour’s policies and/or leader</t>
  </si>
  <si>
    <t>0</t>
  </si>
  <si>
    <t>*</t>
  </si>
  <si>
    <t xml:space="preserve"> You said you plan to vote for Labour at the next general election. Which of the following comes closest to your view?</t>
  </si>
  <si>
    <t>BASE: Would vote Labour in an election held tomorrow</t>
  </si>
  <si>
    <t>I plan to vote Conservative mainly to keep out Labour</t>
  </si>
  <si>
    <t>I plan to vote Conservative because I like the Conservatives policies and/or leader</t>
  </si>
  <si>
    <t xml:space="preserve"> You said you plan to vote for Conservative at the next general election. Which of the following comes closest to your view?</t>
  </si>
  <si>
    <t>BASE: Would vote Conservative in an election held tomorrow</t>
  </si>
  <si>
    <t>Out of touch with the public</t>
  </si>
  <si>
    <t>Untrustworthy</t>
  </si>
  <si>
    <t>Incompetent</t>
  </si>
  <si>
    <t>Elitist</t>
  </si>
  <si>
    <t>Short-sighted</t>
  </si>
  <si>
    <t>Weak</t>
  </si>
  <si>
    <t>Indecisive</t>
  </si>
  <si>
    <t>Competent</t>
  </si>
  <si>
    <t>Stupid</t>
  </si>
  <si>
    <t>Sensible</t>
  </si>
  <si>
    <t>Strong</t>
  </si>
  <si>
    <t>Fair</t>
  </si>
  <si>
    <t>Trustworthy</t>
  </si>
  <si>
    <t>Decisive</t>
  </si>
  <si>
    <t>Long-sighted</t>
  </si>
  <si>
    <t>In touch with the public</t>
  </si>
  <si>
    <t>Which of the following words do you most associate with the Conservative party?Please select up to three of the following.</t>
  </si>
  <si>
    <t>Which of the following words do you most associate with the Labour party?Please select up to three of the following.</t>
  </si>
  <si>
    <t>Which of the following words do you most associate with Rishi Sunak?Please select up to three of the following.</t>
  </si>
  <si>
    <t>Which of the following words do you most associate with Keir Starmer?Please select up to three of the following.</t>
  </si>
  <si>
    <t>Reducing illegal immigration</t>
  </si>
  <si>
    <t>Bringing down national inflation</t>
  </si>
  <si>
    <t>Reducing the national debt</t>
  </si>
  <si>
    <t>Funding/restructuring healthcare and the NHS</t>
  </si>
  <si>
    <t>Reducing legal immigration</t>
  </si>
  <si>
    <t>Building new affordable homes</t>
  </si>
  <si>
    <t>Reducing unemployment</t>
  </si>
  <si>
    <t>Supporting and creating new industries</t>
  </si>
  <si>
    <t>Cutting greenhouse gas emissions</t>
  </si>
  <si>
    <t>Reducing the cost of mortgages</t>
  </si>
  <si>
    <t>Other (please specify)</t>
  </si>
  <si>
    <t>If the Conservative Party won the next election and formed another Government, which of the following policy areas do you think they would prioritise? Select any which apply</t>
  </si>
  <si>
    <t xml:space="preserve"> If the Conservatives reduced personal tax levels before the next election</t>
  </si>
  <si>
    <t xml:space="preserve"> If the Bank of England reduced interest rates before the next election because the economy had improved under the Conservatives</t>
  </si>
  <si>
    <t xml:space="preserve"> If the Conservatives invested in new low-carbon industries</t>
  </si>
  <si>
    <t xml:space="preserve"> If the Conservatives strengthened their commitment to the environment</t>
  </si>
  <si>
    <t xml:space="preserve"> If the Conservatives scrapped their commitment to reduce greenhouse gas emissions to net zero</t>
  </si>
  <si>
    <t xml:space="preserve"> If the Conservatives made it more difficult for migrants to come to the UK</t>
  </si>
  <si>
    <t xml:space="preserve"> If the Conservatives replaced Rishi Sunak with another leader</t>
  </si>
  <si>
    <t xml:space="preserve"> If the Conservatives built many more new houses across England</t>
  </si>
  <si>
    <t xml:space="preserve"> If the Conservatives committed to increasing NHS funding</t>
  </si>
  <si>
    <t>Significantly less likely</t>
  </si>
  <si>
    <t>Less likely</t>
  </si>
  <si>
    <t>It would not change my opinion</t>
  </si>
  <si>
    <t>More likely</t>
  </si>
  <si>
    <t>Significantly more likely</t>
  </si>
  <si>
    <t>Grid Summary: Would the following things make you more or less likely to vote Conservative at the next election?</t>
  </si>
  <si>
    <t>Would the following things make you more or less likely to vote Conservative at the next election?: If the Conservatives reduced personal tax levels before the next election</t>
  </si>
  <si>
    <t>Would the following things make you more or less likely to vote Conservative at the next election?: If the Bank of England reduced interest rates before the next election because the economy had improved under the Conservatives</t>
  </si>
  <si>
    <t>Would the following things make you more or less likely to vote Conservative at the next election?: If the Conservatives invested in new low-carbon industries</t>
  </si>
  <si>
    <t>Would the following things make you more or less likely to vote Conservative at the next election?: If the Conservatives strengthened their commitment to the environment</t>
  </si>
  <si>
    <t>Would the following things make you more or less likely to vote Conservative at the next election?: If the Conservatives scrapped their commitment to reduce greenhouse gas emissions to net zero</t>
  </si>
  <si>
    <t>Would the following things make you more or less likely to vote Conservative at the next election?: If the Conservatives made it more difficult for migrants to come to the UK</t>
  </si>
  <si>
    <t>Would the following things make you more or less likely to vote Conservative at the next election?: If the Conservatives replaced Rishi Sunak with another leader</t>
  </si>
  <si>
    <t>Would the following things make you more or less likely to vote Conservative at the next election?: If the Conservatives built many more new houses across England</t>
  </si>
  <si>
    <t>Would the following things make you more or less likely to vote Conservative at the next election?: If the Conservatives committed to increasing NHS funding</t>
  </si>
  <si>
    <t>The Conservatives are too corrupt</t>
  </si>
  <si>
    <t>The Conservatives have failed to support the NHS</t>
  </si>
  <si>
    <t>The Conservatives have damaged the economy</t>
  </si>
  <si>
    <t>The Conservatives held parties during the pandemic lockdown</t>
  </si>
  <si>
    <t>I don’t think Rishi Sunak is a good Prime Minister / leader</t>
  </si>
  <si>
    <t>I can’t forgive the Conservatives for taking us out of the EU</t>
  </si>
  <si>
    <t>The Conservatives are short-termist and don’t care enough about problems like climate change</t>
  </si>
  <si>
    <t>It’s just time for a change</t>
  </si>
  <si>
    <t>The Conservatives have failed to cut immigration and take control of our borders</t>
  </si>
  <si>
    <t>The Conservatives haven’t tried hard enough to make Brexit work</t>
  </si>
  <si>
    <t>The Conservatives have failed to deal with trade union strikes</t>
  </si>
  <si>
    <t>The Conservatives policies to reduce greenhouse gases are costing us too much money</t>
  </si>
  <si>
    <t>I like what one of the other parties are offering</t>
  </si>
  <si>
    <t>I like the leader of another party more</t>
  </si>
  <si>
    <t>You said that would not - or would likely not - vote for the Conservative Party at the next general election. Which of the following reasons best explains why? Please select any which apply.</t>
  </si>
  <si>
    <t>BASE: Will definitely not or likely not vote for the Conservatives in the next election</t>
  </si>
  <si>
    <t>Securing rapid access to Covid vaccinations, ahead of many EU countries</t>
  </si>
  <si>
    <t>Delivering Brexit and withdrawing from the EU</t>
  </si>
  <si>
    <t>None of the above can be described as achievements</t>
  </si>
  <si>
    <t>Holding a referendum on EU membership</t>
  </si>
  <si>
    <t>Opening up the country from lockdowns post-Covid, more quickly than many EU countries</t>
  </si>
  <si>
    <t>Legalising Same Sex Marriage</t>
  </si>
  <si>
    <t>Electing two women and a man of Asian heritage as leaders and Prime Ministers</t>
  </si>
  <si>
    <t>Committing to reduce greenhouse gas emissions to “net zero” by 2050</t>
  </si>
  <si>
    <t>Recovering from the 2008 recession</t>
  </si>
  <si>
    <t>Introducing free schools and expanding the number of Academy schools</t>
  </si>
  <si>
    <t>Introducing an Australian points-based system on immigration</t>
  </si>
  <si>
    <t>We have had Conservative-led Governments in the UK since 2010. Regardless of your views on the Conservative Party and its leadership today, which of the following do you think can be described as their main achievements in power?Please select up to three.</t>
  </si>
  <si>
    <t>Not doing enough to help the NHS</t>
  </si>
  <si>
    <t>Not doing enough to help people with the rising cost of living</t>
  </si>
  <si>
    <t>Poor economic decisions made during the Liz Truss government</t>
  </si>
  <si>
    <t>Failure to reduce illegal and legal migration</t>
  </si>
  <si>
    <t>Leaving the EU</t>
  </si>
  <si>
    <t>Holding parties during the pandemic lockdowns</t>
  </si>
  <si>
    <t>Introducing “austerity”and making cuts to public services after the 2008 financial crisis</t>
  </si>
  <si>
    <t>Not doing enough to tackle crime</t>
  </si>
  <si>
    <t>Not doing enough to prevent climate change</t>
  </si>
  <si>
    <t>The “Windrush scandal” where citizens were wrongfully deported</t>
  </si>
  <si>
    <t>Locking the country down too strictly during Covid</t>
  </si>
  <si>
    <t>Introducing policies to reduce greenhouse gases to “net zero”</t>
  </si>
  <si>
    <t>And regardless of your views on the Conservative Party and its leadership today, which of the following do you think can be described as their main failures in power?Please select up to three.</t>
  </si>
  <si>
    <t>The economy</t>
  </si>
  <si>
    <t>Immigration</t>
  </si>
  <si>
    <t>Healthcare and the NHS</t>
  </si>
  <si>
    <t>Law and order</t>
  </si>
  <si>
    <t>The environment and reducing emissions to Net Zero</t>
  </si>
  <si>
    <t>Energy</t>
  </si>
  <si>
    <t>Housing</t>
  </si>
  <si>
    <t>Welfare</t>
  </si>
  <si>
    <t>Transport</t>
  </si>
  <si>
    <t>Which of the following policy areas do you think the Conservative Party cares most about?Please select up to three.</t>
  </si>
  <si>
    <t>Rich people</t>
  </si>
  <si>
    <t>The upper class</t>
  </si>
  <si>
    <t>Businesspeople</t>
  </si>
  <si>
    <t>The middle class</t>
  </si>
  <si>
    <t>Private sector workers</t>
  </si>
  <si>
    <t>Migrants and refugees</t>
  </si>
  <si>
    <t>Retirees</t>
  </si>
  <si>
    <t>Healthcare workers</t>
  </si>
  <si>
    <t>Public sector workers</t>
  </si>
  <si>
    <t>The working class</t>
  </si>
  <si>
    <t>The unemployed</t>
  </si>
  <si>
    <t>Poor people</t>
  </si>
  <si>
    <t>Young people</t>
  </si>
  <si>
    <t>Students</t>
  </si>
  <si>
    <t>Which of the following groups of people do you think the Conservative Party cares the most about looking after?Please select all that apply.</t>
  </si>
  <si>
    <t>Switching to a cheaper energy provider</t>
  </si>
  <si>
    <t>Better insulation in your home</t>
  </si>
  <si>
    <t>Reducing food waste</t>
  </si>
  <si>
    <t>Walking or cycling instead of driving</t>
  </si>
  <si>
    <t>Buying groceries in bulk</t>
  </si>
  <si>
    <t>Unplugging devices when they are not being used</t>
  </si>
  <si>
    <t>Taking public transport instead of driving</t>
  </si>
  <si>
    <t>Having an electric car</t>
  </si>
  <si>
    <t>Installing a smart meter</t>
  </si>
  <si>
    <t>Switching from a gas boiler to electric heaters</t>
  </si>
  <si>
    <t>Ignoring the upfront cost, which of the following things, if you had them, do you think would save you the most money in your daily life? Select up to three of the following.</t>
  </si>
  <si>
    <t>Council tax</t>
  </si>
  <si>
    <t>Income tax</t>
  </si>
  <si>
    <t>Fuel duty on petrol</t>
  </si>
  <si>
    <t>The TV licence fee</t>
  </si>
  <si>
    <t>National insurance</t>
  </si>
  <si>
    <t>Car tax</t>
  </si>
  <si>
    <t>Additional charges to your local council, for example for garden waste collection</t>
  </si>
  <si>
    <t>“Green” taxes and charges</t>
  </si>
  <si>
    <t>Parking charges</t>
  </si>
  <si>
    <t>Inheritance Tax</t>
  </si>
  <si>
    <t>Other road taxes (congestion charges etc)</t>
  </si>
  <si>
    <t>Stamp duty</t>
  </si>
  <si>
    <t>Thinking about the various taxes and charges in your life, which of the following affect your cost of living most?Please select up to three.</t>
  </si>
  <si>
    <t>The Government is paying off debts accumulated during the Covid crisis</t>
  </si>
  <si>
    <t>The Government is paying more in debt interest because of mistakes on the economy made by Liz Truss when she was Prime Minister</t>
  </si>
  <si>
    <t>The UK leaving the European Union</t>
  </si>
  <si>
    <t>Failure to prevent tax evasion and close loopholes in the tax code</t>
  </si>
  <si>
    <t>Economic mismanagement by the Government since the 2008 financial crisis</t>
  </si>
  <si>
    <t>British support for the Ukraine armed forces is costing a lot</t>
  </si>
  <si>
    <t>Ageing population</t>
  </si>
  <si>
    <t>The UK welfare state supporting those not working</t>
  </si>
  <si>
    <t>International economic conditions</t>
  </si>
  <si>
    <t>The Government has committed the country to reducing greenhouse gas emissions to “net zero”</t>
  </si>
  <si>
    <t>Other (Please Specify)</t>
  </si>
  <si>
    <t>The overall tax burden in the UK has gone up in the last few years. Which of the following reasons best explains why the overall tax burden has gone up?Please select all that apply.</t>
  </si>
  <si>
    <t>Increased global demand and price of energy</t>
  </si>
  <si>
    <t>The cost of the conflict in Ukraine</t>
  </si>
  <si>
    <t>Brexit and trade barriers with our largest trading partner, the EU</t>
  </si>
  <si>
    <t>Debt accumulated by furlough and other Government assistance during Covid-19</t>
  </si>
  <si>
    <t>Global food and resource shortages</t>
  </si>
  <si>
    <t>Businesses deciding to raise prices to increase ]profit</t>
  </si>
  <si>
    <t>Supply chain disruption during Covid-19</t>
  </si>
  <si>
    <t>Decisions made by the Bank of England</t>
  </si>
  <si>
    <t>Increase cost of housing in the UK</t>
  </si>
  <si>
    <t>Increased taxes in the UK, like National Insurance</t>
  </si>
  <si>
    <t>The UK’s efforts to become more environmentally friendly</t>
  </si>
  <si>
    <t>Thinking broadly, in your view, what are the main reasons for the cost of living crisis in the UK?Please select all that apply.</t>
  </si>
  <si>
    <t>Limits on domestic energy bills</t>
  </si>
  <si>
    <t>Reform the energy market so high gas prices do not dictate the cost of electricity</t>
  </si>
  <si>
    <t>Cuts to council tax</t>
  </si>
  <si>
    <t>Cut income tax</t>
  </si>
  <si>
    <t>Cuts to VAT</t>
  </si>
  <si>
    <t>Introduce more conditions on unemployment benefit / Jobseekers’ Allowance to encourage those people back to work that can work</t>
  </si>
  <si>
    <t>Controls on rent levels</t>
  </si>
  <si>
    <t>Increase investment in domestic renewable energy sources</t>
  </si>
  <si>
    <t>Reduce the environmental levies on energy bills, sometimes called “green taxes”</t>
  </si>
  <si>
    <t>Reverse the cuts to Universal Credit</t>
  </si>
  <si>
    <t>Give grants to low-income households for “green” home upgrades e.g. insulation and heat pumps</t>
  </si>
  <si>
    <t>Cut National Insurance Contributions</t>
  </si>
  <si>
    <t>Expand social security schemes, such as Universal Credit, so more people receive them</t>
  </si>
  <si>
    <t>Offer more rebates, grants and loans to households</t>
  </si>
  <si>
    <t>Introduce a diesel vehicle scrappage scheme, where low-income households and small businesses are given financial assistance to get rid of their diesel vehicles</t>
  </si>
  <si>
    <t>Introduce an Electric Vehicles leasing scheme, where low-income households pay a reduced monthly fee to lease an EV</t>
  </si>
  <si>
    <t>Cuts on corporation/business taxes</t>
  </si>
  <si>
    <t>None of the above - I don’t support any of these</t>
  </si>
  <si>
    <t>The Government is being encouraged to find ways to cut the cost of living. Which of the following policies or measures would you most support the Government introducing to help with the cost of living?Please select up to three.</t>
  </si>
  <si>
    <t>Investing in renewable energy sources like offshore wind and solar here in the UK</t>
  </si>
  <si>
    <t>Investing in nuclear energy here in the UK</t>
  </si>
  <si>
    <t>Establishing new trading arrangements with countries other than Russia who can supply oil and gas</t>
  </si>
  <si>
    <t>Investing in energy sources like coal and “fracking” - the extraction of gas from rock underground by high intensity drilling - here in the UK</t>
  </si>
  <si>
    <t>Increasing the cost of energy to customers so that energy companies can afford to pay higher rates for international oil and gas</t>
  </si>
  <si>
    <t>Rebuilding trading relationships with Russia</t>
  </si>
  <si>
    <t>None of the above would be effective ways for the UK to make its energy supply more secure</t>
  </si>
  <si>
    <t>Which of the following, if any, do you think would be effective ways for the UK to make its energy supply more secure? Please select all that apply.</t>
  </si>
  <si>
    <t xml:space="preserve"> Building more offshore wind farms</t>
  </si>
  <si>
    <t xml:space="preserve"> Higher energy efficiency standards and mandating rooftop solar for building new homes</t>
  </si>
  <si>
    <t xml:space="preserve"> Building more solar farms</t>
  </si>
  <si>
    <t xml:space="preserve"> Providing financial support for low income families to afford ‘green’ home upgrades like insulation</t>
  </si>
  <si>
    <t xml:space="preserve"> Building more onshore wind farms</t>
  </si>
  <si>
    <t xml:space="preserve"> Automatic community benefit payments to people living near new renewable energy infrastructure</t>
  </si>
  <si>
    <t xml:space="preserve"> Ending new licences for oil and gas extraction in the North Sea and slowly winding down existing operations</t>
  </si>
  <si>
    <t>Strongly Support</t>
  </si>
  <si>
    <t>Support</t>
  </si>
  <si>
    <t>Neither Support nor Oppose</t>
  </si>
  <si>
    <t>Oppose</t>
  </si>
  <si>
    <t>Strongly Oppose</t>
  </si>
  <si>
    <t>Total Support:</t>
  </si>
  <si>
    <t>Total Oppose:</t>
  </si>
  <si>
    <t>Grid Summary: Do you support or oppose the following policy proposals to reduce greenhouse gas emissions?</t>
  </si>
  <si>
    <t>BASE: Question randomly assigned to respondents</t>
  </si>
  <si>
    <t>Do you support or oppose the following policy proposals to reduce greenhouse gas emissions?: Building more offshore wind farms</t>
  </si>
  <si>
    <t>Do you support or oppose the following policy proposals to reduce greenhouse gas emissions?: Building more onshore wind farms</t>
  </si>
  <si>
    <t>Do you support or oppose the following policy proposals to reduce greenhouse gas emissions?: Building more solar farms</t>
  </si>
  <si>
    <t>Do you support or oppose the following policy proposals to reduce greenhouse gas emissions?: Ending new licences for oil and gas extraction in the North Sea and slowly winding down existing operations</t>
  </si>
  <si>
    <t>Do you support or oppose the following policy proposals to reduce greenhouse gas emissions?: Providing financial support for low income families to afford ‘green’ home upgrades like insulation</t>
  </si>
  <si>
    <t>Do you support or oppose the following policy proposals to reduce greenhouse gas emissions?: Higher energy efficiency standards and mandating rooftop solar for building new homes</t>
  </si>
  <si>
    <t>Do you support or oppose the following policy proposals to reduce greenhouse gas emissions?: Automatic community benefit payments to people living near new renewable energy infrastructure</t>
  </si>
  <si>
    <t xml:space="preserve"> Reduce VAT on energy efficiency improvements</t>
  </si>
  <si>
    <t xml:space="preserve"> Tax incentives to persuade landlords to make rental properties more energy efficient</t>
  </si>
  <si>
    <t xml:space="preserve"> Incentivising farmers to reduce their carbon footprint and support the restoration of nature</t>
  </si>
  <si>
    <t xml:space="preserve"> Introducing carbon taxes to incentivise businesses to reduce emissions and transition to cleaner technologies</t>
  </si>
  <si>
    <t xml:space="preserve"> Reduce VAT on electricity from public car chargers</t>
  </si>
  <si>
    <t xml:space="preserve"> Investing in incentives and charging infrastructure for electric cars</t>
  </si>
  <si>
    <t xml:space="preserve"> Introducing a tax on frequent fliers</t>
  </si>
  <si>
    <t xml:space="preserve"> Phasing out the sale of new gas boilers by 2035 and replacing them with electric heat pumps</t>
  </si>
  <si>
    <t xml:space="preserve"> Phasing out the sale of new petrol and diesel vehicles by 2030, but allowing second hand car sales to continue</t>
  </si>
  <si>
    <t>Do you support or oppose the following policy proposals to reduce greenhouse gas emissions?: Introducing carbon taxes to incentivise businesses to reduce emissions and transition to cleaner technologies</t>
  </si>
  <si>
    <t>Do you support or oppose the following policy proposals to reduce greenhouse gas emissions?: Introducing a tax on frequent fliers</t>
  </si>
  <si>
    <t>Do you support or oppose the following policy proposals to reduce greenhouse gas emissions?: Phasing out the sale of new gas boilers by 2035 and replacing them with electric heat pumps</t>
  </si>
  <si>
    <t>Do you support or oppose the following policy proposals to reduce greenhouse gas emissions?: Investing in incentives and charging infrastructure for electric cars</t>
  </si>
  <si>
    <t>Do you support or oppose the following policy proposals to reduce greenhouse gas emissions?: Phasing out the sale of new petrol and diesel vehicles by 2030, but allowing second hand car sales to continue</t>
  </si>
  <si>
    <t>Do you support or oppose the following policy proposals to reduce greenhouse gas emissions?: Incentivising farmers to reduce their carbon footprint and support the restoration of nature</t>
  </si>
  <si>
    <t>Do you support or oppose the following policy proposals to reduce greenhouse gas emissions?: Tax incentives to persuade landlords to make rental properties more energy efficient</t>
  </si>
  <si>
    <t>Do you support or oppose the following policy proposals to reduce greenhouse gas emissions?: Reduce VAT on energy efficiency improvements</t>
  </si>
  <si>
    <t>Do you support or oppose the following policy proposals to reduce greenhouse gas emissions?: Reduce VAT on electricity from public car chargers</t>
  </si>
  <si>
    <t xml:space="preserve"> Ensuring the cost of energy is set by the cheaper price of renewables not the more expensive price of gas</t>
  </si>
  <si>
    <t xml:space="preserve"> Funding for more electric buses</t>
  </si>
  <si>
    <t xml:space="preserve"> Moving taxes from being levied on all electricity to just being levied on gas energy in order to make it cheaper to use greener energy</t>
  </si>
  <si>
    <t xml:space="preserve"> Introducing a diesel scrappage scheme, where low-income households and small businesses are given financial assistance to get rid of their diesel vehicles </t>
  </si>
  <si>
    <t xml:space="preserve"> Introducing an electric vehicle leasing scheme, where low-income households pay a reduced monthly fee to lease an EV</t>
  </si>
  <si>
    <t xml:space="preserve"> A target for car manufacturers to produce an increasing number of electric cars</t>
  </si>
  <si>
    <t xml:space="preserve"> Introducing low-traffic neighbourhoods, where motor traffic is significantly reduced but residential access is maintained</t>
  </si>
  <si>
    <t xml:space="preserve"> Introducing clean air zones, requiring the most polluting vehicles to pay a charge if they drive into it </t>
  </si>
  <si>
    <t xml:space="preserve">Do you support or oppose the following policy proposals to reduce greenhouse gas emissions?: Introducing clean air zones, requiring the most polluting vehicles to pay a charge if they drive into it </t>
  </si>
  <si>
    <t>Do you support or oppose the following policy proposals to reduce greenhouse gas emissions?: Introducing low-traffic neighbourhoods, where motor traffic is significantly reduced but residential access is maintained</t>
  </si>
  <si>
    <t>Do you support or oppose the following policy proposals to reduce greenhouse gas emissions?: Ensuring the cost of energy is set by the cheaper price of renewables not the more expensive price of gas</t>
  </si>
  <si>
    <t>Do you support or oppose the following policy proposals to reduce greenhouse gas emissions?: Moving taxes from being levied on all electricity to just being levied on gas energy in order to make it cheaper to use greener energy</t>
  </si>
  <si>
    <t>Do you support or oppose the following policy proposals to reduce greenhouse gas emissions?: Introducing an electric vehicle leasing scheme, where low-income households pay a reduced monthly fee to lease an EV</t>
  </si>
  <si>
    <t xml:space="preserve">Do you support or oppose the following policy proposals to reduce greenhouse gas emissions?: Introducing a diesel scrappage scheme, where low-income households and small businesses are given financial assistance to get rid of their diesel vehicles </t>
  </si>
  <si>
    <t>Do you support or oppose the following policy proposals to reduce greenhouse gas emissions?: Funding for more electric buses</t>
  </si>
  <si>
    <t>Do you support or oppose the following policy proposals to reduce greenhouse gas emissions?: A target for car manufacturers to produce an increasing number of electric cars</t>
  </si>
  <si>
    <t>Climate Change is the single most important issue at the moment</t>
  </si>
  <si>
    <t>Climate Change is one of the most pressing issues at the moment</t>
  </si>
  <si>
    <t>Climate Change is a concern but other issues are more important at the moment</t>
  </si>
  <si>
    <t>Climate Change is not that much of a concern at the moment</t>
  </si>
  <si>
    <t>Climate Change is not a concern at all at the moment</t>
  </si>
  <si>
    <t xml:space="preserve"> How seriously do you take the issue of climate change?</t>
  </si>
  <si>
    <t>Green Party</t>
  </si>
  <si>
    <t>Reform UK (formerly The Brexit Party)</t>
  </si>
  <si>
    <t>The SNP</t>
  </si>
  <si>
    <t>Sinn Fein</t>
  </si>
  <si>
    <t>Plaid Cymru</t>
  </si>
  <si>
    <t>Another party (Please specify)</t>
  </si>
  <si>
    <t>I would not vote</t>
  </si>
  <si>
    <t xml:space="preserve"> Looking again at the UK political parties, which do you think has the best policies on the environment? </t>
  </si>
  <si>
    <t xml:space="preserve"> Climate change is a serious, immediate threat|Climate change is NOT an immediate or serious threat</t>
  </si>
  <si>
    <t xml:space="preserve"> The UK should be one of the most ambitious countries in the world when it comes to addressing climate change, regardless of what other countries are doing|The UK should NOT take steps to address climate change until other bigger countries like the US and China agree to do the same</t>
  </si>
  <si>
    <t xml:space="preserve"> My actions make NO difference to reducing the impact of climate change|My actions CAN make a difference to reducing the impact of climate change</t>
  </si>
  <si>
    <t xml:space="preserve"> It will cost too much to tackle climate change now and we should be prioritising other things at a time when consumers can least afford it|It will cost too much NOT to tackle climate change now and we should be prioritising it while we can still avoid the worst impacts</t>
  </si>
  <si>
    <t xml:space="preserve"> Putting in place policies to address climate change will bring more opportunities than costs to regions like mine|Putting in place policies to address climate change will bring more costs than opportunities to regions like mine</t>
  </si>
  <si>
    <t xml:space="preserve"> Britain should invest in new green technologies so we take a lead in important industries of the future|Britain shouldn’t invest in untested new technologies until we know they’re definitely going to be useful and relevant</t>
  </si>
  <si>
    <t>Grid Summary: Which statement comes closest to your view? Answer on a scale of 1 to 5, where 1 means you completely agree with the first statement, and 5 means you completely agree with the second statement.</t>
  </si>
  <si>
    <t>Which statement comes closest to your view? Answer on a scale of 1 to 5, where 1 means you completely agree with the first statement, and 5 means you completely agree with the second statement.: Climate change is a serious, immediate threat|Climate change is NOT an immediate or serious threat</t>
  </si>
  <si>
    <t>Which statement comes closest to your view? Answer on a scale of 1 to 5, where 1 means you completely agree with the first statement, and 5 means you completely agree with the second statement.: The UK should be one of the most ambitious countries in the world when it comes to addressing climate change, regardless of what other countries are doing|The UK should NOT take steps to address climate change until other bigger countries like the US and China agree to do the same</t>
  </si>
  <si>
    <t>Which statement comes closest to your view? Answer on a scale of 1 to 5, where 1 means you completely agree with the first statement, and 5 means you completely agree with the second statement.: My actions make NO difference to reducing the impact of climate change|My actions CAN make a difference to reducing the impact of climate change</t>
  </si>
  <si>
    <t>Which statement comes closest to your view? Answer on a scale of 1 to 5, where 1 means you completely agree with the first statement, and 5 means you completely agree with the second statement.: It will cost too much to tackle climate change now and we should be prioritising other things at a time when consumers can least afford it|It will cost too much NOT to tackle climate change now and we should be prioritising it while we can still avoid the worst impacts</t>
  </si>
  <si>
    <t>Which statement comes closest to your view? Answer on a scale of 1 to 5, where 1 means you completely agree with the first statement, and 5 means you completely agree with the second statement.: Putting in place policies to address climate change will bring more opportunities than costs to regions like mine|Putting in place policies to address climate change will bring more costs than opportunities to regions like mine</t>
  </si>
  <si>
    <t>Which statement comes closest to your view? Answer on a scale of 1 to 5, where 1 means you completely agree with the first statement, and 5 means you completely agree with the second statement.: Britain should invest in new green technologies so we take a lead in important industries of the future|Britain shouldn’t invest in untested new technologies until we know they’re definitely going to be useful and relevant</t>
  </si>
  <si>
    <t xml:space="preserve"> I expect part of my tax bill to go towards tackling climate change</t>
  </si>
  <si>
    <t xml:space="preserve"> I understand the Government’s plans to tackle climate change</t>
  </si>
  <si>
    <t>Grid Summary: To what extent do you agree or disagree with each of the following statements? </t>
  </si>
  <si>
    <t>To what extent do you agree or disagree with each of the following statements? : I understand the Government’s plans to tackle climate change</t>
  </si>
  <si>
    <t>To what extent do you agree or disagree with each of the following statements? : I expect part of my tax bill to go towards tackling climate change</t>
  </si>
  <si>
    <t>Impact on food production</t>
  </si>
  <si>
    <t>Harmful effects on wildlife and nature</t>
  </si>
  <si>
    <t>Increased living costs to deal with problems</t>
  </si>
  <si>
    <t>Harm to the planet that will affect my children and grandchildren</t>
  </si>
  <si>
    <t>Dramatic changes in temperature</t>
  </si>
  <si>
    <t>Scarcity of water</t>
  </si>
  <si>
    <t>Increase in wildfires</t>
  </si>
  <si>
    <t>The general unpredictability of the weather</t>
  </si>
  <si>
    <t>Mass emigration of people from badly affected, poorer countries</t>
  </si>
  <si>
    <t>Greater risk of heatwave</t>
  </si>
  <si>
    <t>Greater risk of flooding</t>
  </si>
  <si>
    <t>The loss of distinct seasons</t>
  </si>
  <si>
    <t>I am not worried about the effects of climate change</t>
  </si>
  <si>
    <t>Thinking about climate change, which of the following potential effects are you most worried about, if any?Please select up to three.</t>
  </si>
  <si>
    <t xml:space="preserve"> The Net Zero target is a target set in law to reach zero greenhouse gas emissions by 2050, balancing any remaining carbon emissions that are produced with carbon reducing measures (like tree planting), in order to reduce the risks from climate change. Do you support or oppose the UK’s plan to reach Net Zero by 2050?</t>
  </si>
  <si>
    <t>Very important</t>
  </si>
  <si>
    <t>Somewhat important</t>
  </si>
  <si>
    <t>Not very important</t>
  </si>
  <si>
    <t>Not important at all</t>
  </si>
  <si>
    <t>Total Important:</t>
  </si>
  <si>
    <t xml:space="preserve"> How important is it to you that the UK meets its target to reach Net Zero greenhouse gas emissions by 2050?</t>
  </si>
  <si>
    <t>It will protect the planet for our children and grandchildren</t>
  </si>
  <si>
    <t>It will minimise the impact of global warming, including extreme weather events</t>
  </si>
  <si>
    <t>It will improve air quality and health</t>
  </si>
  <si>
    <t>It will help preserve the UK’s biodiversity and countryside</t>
  </si>
  <si>
    <t>It will encourage the development of cleaner technologies/industries and better jobs for the future</t>
  </si>
  <si>
    <t>As a country, we must meet the legally binding obligations of international treaties on climate change that we have signed (such as the 2015 Paris Agreement)</t>
  </si>
  <si>
    <t>It will improve the UK’s energy security</t>
  </si>
  <si>
    <t>As a country, we can provide global leadership for poorer countries on the issue of climate change</t>
  </si>
  <si>
    <t>It will ensure economic stability over the long-term</t>
  </si>
  <si>
    <t>It will protect those most vulnerable in our society</t>
  </si>
  <si>
    <t>It will make goods in the UK cheaper</t>
  </si>
  <si>
    <t>It will protect UK businesses</t>
  </si>
  <si>
    <t>None of the above - it is not important</t>
  </si>
  <si>
    <t>In your opinion, why is it important that the UK is working towards the Net Zero target, if at all? Select any which apply.</t>
  </si>
  <si>
    <t>BASE: Say it is important that the UK meets its Net Zero target</t>
  </si>
  <si>
    <t>The UK should aim to reach Net Zero sooner than 2050</t>
  </si>
  <si>
    <t>The UK should aim to reach Net Zero by 2050</t>
  </si>
  <si>
    <t>The UK should aim to reach Net Zero later than 2050</t>
  </si>
  <si>
    <t>The UK should not aim to reach Net Zero at all</t>
  </si>
  <si>
    <t xml:space="preserve"> Which of the following comes closest to your view?</t>
  </si>
  <si>
    <t>The UK should not pause its plan to reach net zero by 2050, even if it's going to cost money in the short-term</t>
  </si>
  <si>
    <t>The UK should pause its plan to reach net zero by 2050, even if it's going to be damaging to the environment</t>
  </si>
  <si>
    <t>It will be very difficult for the UK to reach Net Zero by 2050</t>
  </si>
  <si>
    <t>It will be quite difficult for the UK to reach Net Zero by 2050</t>
  </si>
  <si>
    <t>It will be quite easy for the UK to reach Net Zero by 2050</t>
  </si>
  <si>
    <t>It will be very easy for the UK to reach Net Zero by 2050</t>
  </si>
  <si>
    <t>The UK has made no progress at all</t>
  </si>
  <si>
    <t>The UK has made some progress, but not much</t>
  </si>
  <si>
    <t>The UK has made substantial progress</t>
  </si>
  <si>
    <t>The UK has made a lot of progress, and has nearly reached the target</t>
  </si>
  <si>
    <t>The UK has already reached the Net Zero target</t>
  </si>
  <si>
    <t xml:space="preserve"> As far as you are aware, how much progress has the UK made towards reaching Net Zero, if any?</t>
  </si>
  <si>
    <t>The Government should cut taxes for cleaner technologies and raise taxes on polluting technologies to incentivise businesses and households to switch</t>
  </si>
  <si>
    <t>The Government should place an economy-wide carbon tax across the economy and let businesses and households decide themselves how to get to net zero</t>
  </si>
  <si>
    <t>The Government should use taxpayer money and regulations to make each sector of the economy net zero</t>
  </si>
  <si>
    <t>The Government is responsible for the UK reaching net zero, but private businesses and households will all have to make changes to get there. How do you think the Government should get the UK to net zero by 2050?Please select all that apply.</t>
  </si>
  <si>
    <t>Moving to a more environmentally sustainable economy has more financial benefits than costs overall</t>
  </si>
  <si>
    <t>Moving to a more environmentally sustainable economy will have more financial costs than benefits overall</t>
  </si>
  <si>
    <t xml:space="preserve"> Reaching net zero means making the economy more environmentally sustainable, which will have financial costs and benefits. Which of the following is closer to your view?</t>
  </si>
  <si>
    <t>Yes</t>
  </si>
  <si>
    <t>No</t>
  </si>
  <si>
    <t xml:space="preserve"> You said there will be more financial costs than benefits overall. Would you still want to move to a more environmentally sustainable economy even if there were more financial costs than benefits?</t>
  </si>
  <si>
    <t>BASE: Think moving to a more sustainable economy will cost more than it benefits</t>
  </si>
  <si>
    <t>Members of the public are unable to afford the changes</t>
  </si>
  <si>
    <t>Members of the public do not want to change their lifestyle</t>
  </si>
  <si>
    <t>The Government doesn't want to spend money</t>
  </si>
  <si>
    <t>Businesses are too invested in the status quo and don't want to change</t>
  </si>
  <si>
    <t>Businesses have been struggling with political and economic uncertainty</t>
  </si>
  <si>
    <t>The Government wants to leave it as a problem future governments will have to fix</t>
  </si>
  <si>
    <t>The Government is nervous about investing in new, risky green technology in case it doesn’t work</t>
  </si>
  <si>
    <t>The Government wrongly thinks climate action is unpopular with voters</t>
  </si>
  <si>
    <t>The Government is rightly prioritising more pressing issues</t>
  </si>
  <si>
    <t>None of the above are slowing down how quickly the UK is able to reach Net Zero</t>
  </si>
  <si>
    <t>In your view, which of the following factors, if any, are slowing down how quickly the UK is able to reach Net Zero? Select any which apply</t>
  </si>
  <si>
    <t>I am happy to pay for any home and lifestyle changes that I must make for the UK to reach Net Zero, as we must all shoulder the burden of Net Zero</t>
  </si>
  <si>
    <t>I am happy to pay for some of the home and lifestyle changes that I must make for the UK to reach Net Zero, but I expect the Government to help with some of the costs of these changes</t>
  </si>
  <si>
    <t>I am happy to pay for some of the home and lifestyle changes that I must make for the UK to reach Net Zero, but I expect the Government to help with most of the costs of these changes</t>
  </si>
  <si>
    <t>I will not pay for any home and lifestyle changes that I must make, it is the Government’s job to shoulder all Net Zero costs</t>
  </si>
  <si>
    <t xml:space="preserve"> As part of the UK’s commitment to Net Zero, consumers may have to make changes to their lifestyle such as switching to electric vehicles and/or paying levies on their energy bills to invest in renewable energy. Which statement comes closest to your view?</t>
  </si>
  <si>
    <t>The UK is doing significantly better than similar countries</t>
  </si>
  <si>
    <t>The UK is doing somewhat better than similar countries</t>
  </si>
  <si>
    <t>Our progress is equal to that of similar countries</t>
  </si>
  <si>
    <t>We are falling behind similar countries</t>
  </si>
  <si>
    <t>We fall significantly behind similar countries</t>
  </si>
  <si>
    <t xml:space="preserve"> In comparison to other similar countries around the world, how would you rate the UK’s performance towards achieving Net Zero?</t>
  </si>
  <si>
    <t>Slow</t>
  </si>
  <si>
    <t>Insufficient</t>
  </si>
  <si>
    <t>Unimpressive</t>
  </si>
  <si>
    <t>Expensive</t>
  </si>
  <si>
    <t>Unsuccessful</t>
  </si>
  <si>
    <t>Timid</t>
  </si>
  <si>
    <t>Overly-Cautious</t>
  </si>
  <si>
    <t>Embarrassing</t>
  </si>
  <si>
    <t>Sufficient</t>
  </si>
  <si>
    <t>Successful</t>
  </si>
  <si>
    <t>Bold</t>
  </si>
  <si>
    <t>Daring</t>
  </si>
  <si>
    <t>Fast</t>
  </si>
  <si>
    <t>Impressive</t>
  </si>
  <si>
    <t>An accomplishment</t>
  </si>
  <si>
    <t>Cheap</t>
  </si>
  <si>
    <t>How would you describe the Government’s current policies and record on mitigating climate change?Please select all that apply.</t>
  </si>
  <si>
    <t>1 - The Government is not doing enough to tackle climate change</t>
  </si>
  <si>
    <t>3 - The Government is doing the right amount to tackle climate change</t>
  </si>
  <si>
    <t>5 - The Government’s policy goes beyond what is required to tackle climate change</t>
  </si>
  <si>
    <t xml:space="preserve"> Which comes closer to your view?</t>
  </si>
  <si>
    <t>I would not consider voting for a party that said this at all</t>
  </si>
  <si>
    <t>I would be much less likely to consider voting for a party that said this</t>
  </si>
  <si>
    <t>I would be slightly less likely to consider voting for a party that said this</t>
  </si>
  <si>
    <t>A party saying this would have no real impact on how likely I am to vote for them</t>
  </si>
  <si>
    <t>I would be slightly more likely to consider voting for a party that said this</t>
  </si>
  <si>
    <t>I would be much more likely to consider voting for a party that said this</t>
  </si>
  <si>
    <t>I would definitely vote for a party that said this</t>
  </si>
  <si>
    <t xml:space="preserve"> If a political party said they were going to get rid of the target to reach Net Zero greenhouse gas emissions, how would this impact your likelihood to vote for this party if at all?</t>
  </si>
  <si>
    <t xml:space="preserve"> Sensible|Stupid</t>
  </si>
  <si>
    <t xml:space="preserve"> In touch with the public|Out of touch with the public</t>
  </si>
  <si>
    <t xml:space="preserve"> Extreme|Moderate</t>
  </si>
  <si>
    <t xml:space="preserve"> Short-sighted|Long-sighted</t>
  </si>
  <si>
    <t xml:space="preserve"> Cares about the economy|Does not care about the economy</t>
  </si>
  <si>
    <t xml:space="preserve"> Cares about the next generation|Does not care about the next generation</t>
  </si>
  <si>
    <t xml:space="preserve"> Selfish|Selfless</t>
  </si>
  <si>
    <t xml:space="preserve"> Follows the science|Ignores the science</t>
  </si>
  <si>
    <t>-2</t>
  </si>
  <si>
    <t>-1</t>
  </si>
  <si>
    <t>Grid Summary: 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t>
  </si>
  <si>
    <t>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 Sensible|Stupid</t>
  </si>
  <si>
    <t>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 In touch with the public|Out of touch with the public</t>
  </si>
  <si>
    <t>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 Extreme|Moderate</t>
  </si>
  <si>
    <t>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 Short-sighted|Long-sighted</t>
  </si>
  <si>
    <t>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 Cares about the economy|Does not care about the economy</t>
  </si>
  <si>
    <t>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 Cares about the next generation|Does not care about the next generation</t>
  </si>
  <si>
    <t>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 Selfish|Selfless</t>
  </si>
  <si>
    <t>If a political party said they were going to get rid of the target to reach Net Zero greenhouse gas emissions, how would this impact your likelihood to vote for this party if at all?Please answer on a scale of -2 to 2, where -2 means you completely agree with the first statement, and 2 means you completely agree with the second statement.: Follows the science|Ignores the science</t>
  </si>
  <si>
    <t>I would completely rule out voting for them</t>
  </si>
  <si>
    <t>I would be less likely to vote for them, but would not rule it out</t>
  </si>
  <si>
    <t>It would have no impact on how likely I am to vote for them</t>
  </si>
  <si>
    <t>I would be more likely to vote for them, but would not definitely vote for them</t>
  </si>
  <si>
    <t>I would definitely vote for them</t>
  </si>
  <si>
    <t xml:space="preserve"> Earlier you did not rule out voting Conservative at the next general election. If the Conservative Party announced they would be dropping the Net Zero target before the next election, how would that impact your likelihood of voting for them, if at all?</t>
  </si>
  <si>
    <t>BASE: Definitely will or likely to vote for the Conservatives in the next election</t>
  </si>
  <si>
    <t>The government needs to keep the Net Zero pledge, as it is an important policy</t>
  </si>
  <si>
    <t>The Government needs to keep the Net Zero pledge, because there is no point making pledges if you just drop them when they get difficult</t>
  </si>
  <si>
    <t>The Government needs to get rid of the Net Zero pledge, because we should be willing to change our plans based on changing economic conditions</t>
  </si>
  <si>
    <t>The government needs to drop the Net Zero pledge, as it is not an important policy</t>
  </si>
  <si>
    <t>I would support the decision to pause Net Zero, as we need to be sensible about our spending over the next few years</t>
  </si>
  <si>
    <t>I would oppose the decision to pause the Net Zero pledge, as we would be putting off decisions that will ultimately benefit the country</t>
  </si>
  <si>
    <t xml:space="preserve"> Imagine if ahead of the next General Election, Prime Minister Rishi Sunak announced that the Conservative Party would pause the UK’s plans to deliver Net Zero until the economy was in a better position. Which of the following comes closest to your view?</t>
  </si>
  <si>
    <t xml:space="preserve"> If Rishi Sunak announced a pause on the UK plans to deliver Net Zero before the next General Election, how do you think you would vote in this General Election?</t>
  </si>
  <si>
    <t>I would be worried for future generations</t>
  </si>
  <si>
    <t>I would trust them less</t>
  </si>
  <si>
    <t>I would take future pledges made by the Conservatives less seriously</t>
  </si>
  <si>
    <t>I would be angry</t>
  </si>
  <si>
    <t>I would be upset</t>
  </si>
  <si>
    <t>I would think they were taking the cost of living crisis seriously</t>
  </si>
  <si>
    <t>I would think they were sensible</t>
  </si>
  <si>
    <t>I would never vote for them again</t>
  </si>
  <si>
    <t>I would be relieved</t>
  </si>
  <si>
    <t>I would be much more likely to vote for them in the future</t>
  </si>
  <si>
    <t>I would think they cared about people like me</t>
  </si>
  <si>
    <t>Which of the following, if any, would happen if the Conservative government decided to get rid of the “Net Zero” pledge?Select all that apply.</t>
  </si>
  <si>
    <t xml:space="preserve"> If the Conservative party dropped Net Zero, a future Government would just bring it back</t>
  </si>
  <si>
    <t xml:space="preserve"> Moving to having our own renewable energy sources in the UK will bring the cost of energy down</t>
  </si>
  <si>
    <t xml:space="preserve"> If the Conservatives dropped Net Zero, it would be completely unfair on those individuals and businesses who had taken steps to reduce their own emissions</t>
  </si>
  <si>
    <t xml:space="preserve"> It would be embarrassing for the Conservatives to drop a target so far away (2050)</t>
  </si>
  <si>
    <t xml:space="preserve"> Getting rid of “Net Zero” won’t actually help with the increasing cost of living</t>
  </si>
  <si>
    <t xml:space="preserve"> Dropping the “Net Zero” target would show the Conservatives were incompetent</t>
  </si>
  <si>
    <t xml:space="preserve"> The “Net Zero” target is one of the best things to come out of the Conservative government</t>
  </si>
  <si>
    <t xml:space="preserve"> Dropping the “Net Zero” target would be a vote-winning decision by a political party</t>
  </si>
  <si>
    <t>Grid Summary: Do you agree or disagree with the following statements?</t>
  </si>
  <si>
    <t>Do you agree or disagree with the following statements?: The “Net Zero” target is one of the best things to come out of the Conservative government</t>
  </si>
  <si>
    <t>Do you agree or disagree with the following statements?: Dropping the “Net Zero” target would be a vote-winning decision by a political party</t>
  </si>
  <si>
    <t>Do you agree or disagree with the following statements?: It would be embarrassing for the Conservatives to drop a target so far away (2050)</t>
  </si>
  <si>
    <t>Do you agree or disagree with the following statements?: If the Conservative party dropped Net Zero, a future Government would just bring it back</t>
  </si>
  <si>
    <t>Do you agree or disagree with the following statements?: If the Conservatives dropped Net Zero, it would be completely unfair on those individuals and businesses who had taken steps to reduce their own emissions</t>
  </si>
  <si>
    <t>Do you agree or disagree with the following statements?: Getting rid of “Net Zero” won’t actually help with the increasing cost of living</t>
  </si>
  <si>
    <t>Do you agree or disagree with the following statements?: Dropping the “Net Zero” target would show the Conservatives were incompetent</t>
  </si>
  <si>
    <t>Do you agree or disagree with the following statements?: Moving to having our own renewable energy sources in the UK will bring the cost of energy down</t>
  </si>
  <si>
    <t xml:space="preserve"> The Conservative Party will win fewer votes at the next general election</t>
  </si>
  <si>
    <t xml:space="preserve"> The Conservative Party will win more votes at the next general election</t>
  </si>
  <si>
    <t xml:space="preserve"> Other countries will follow our lead and drop their own climate targets</t>
  </si>
  <si>
    <t xml:space="preserve"> The average person in the UK will save money on their energy bills</t>
  </si>
  <si>
    <t xml:space="preserve"> People in the UK will pay less in tax</t>
  </si>
  <si>
    <t xml:space="preserve"> The UK will become more dependent on Russia for energy</t>
  </si>
  <si>
    <t xml:space="preserve"> The quality of air in the UK will not get better and may worsen</t>
  </si>
  <si>
    <t xml:space="preserve"> The UK economy will get stronger</t>
  </si>
  <si>
    <t xml:space="preserve"> The UK will fall behind other countries economically</t>
  </si>
  <si>
    <t xml:space="preserve"> The environment will be left worse-off for the next generation</t>
  </si>
  <si>
    <t>This would definitely happen</t>
  </si>
  <si>
    <t>This is likely to happen</t>
  </si>
  <si>
    <t>This is unlikely to happen</t>
  </si>
  <si>
    <t>This would definitely not happen</t>
  </si>
  <si>
    <t>Grid Summary: Below are some effects that people have suggested will happen if the Conservatives drop the Net Zero target. Please indicate whether you think the following are likely or unlikely to happen… </t>
  </si>
  <si>
    <t>Below are some effects that people have suggested will happen if the Conservatives drop the Net Zero target. Please indicate whether you think the following are likely or unlikely to happen… : The Conservative Party will win fewer votes at the next general election</t>
  </si>
  <si>
    <t>Below are some effects that people have suggested will happen if the Conservatives drop the Net Zero target. Please indicate whether you think the following are likely or unlikely to happen… : The Conservative Party will win more votes at the next general election</t>
  </si>
  <si>
    <t>Below are some effects that people have suggested will happen if the Conservatives drop the Net Zero target. Please indicate whether you think the following are likely or unlikely to happen… : Other countries will follow our lead and drop their own climate targets</t>
  </si>
  <si>
    <t>Below are some effects that people have suggested will happen if the Conservatives drop the Net Zero target. Please indicate whether you think the following are likely or unlikely to happen… : The average person in the UK will save money on their energy bills</t>
  </si>
  <si>
    <t>Below are some effects that people have suggested will happen if the Conservatives drop the Net Zero target. Please indicate whether you think the following are likely or unlikely to happen… : People in the UK will pay less in tax</t>
  </si>
  <si>
    <t>Below are some effects that people have suggested will happen if the Conservatives drop the Net Zero target. Please indicate whether you think the following are likely or unlikely to happen… : The UK will become more dependent on Russia for energy</t>
  </si>
  <si>
    <t>Below are some effects that people have suggested will happen if the Conservatives drop the Net Zero target. Please indicate whether you think the following are likely or unlikely to happen… : The quality of air in the UK will not get better and may worsen</t>
  </si>
  <si>
    <t>Below are some effects that people have suggested will happen if the Conservatives drop the Net Zero target. Please indicate whether you think the following are likely or unlikely to happen… : The UK economy will get stronger</t>
  </si>
  <si>
    <t>Below are some effects that people have suggested will happen if the Conservatives drop the Net Zero target. Please indicate whether you think the following are likely or unlikely to happen… : The UK will fall behind other countries economically</t>
  </si>
  <si>
    <t>Below are some effects that people have suggested will happen if the Conservatives drop the Net Zero target. Please indicate whether you think the following are likely or unlikely to happen… : The environment will be left worse-off for the next generation</t>
  </si>
  <si>
    <t>They care more about profit than the planet</t>
  </si>
  <si>
    <t>They are incompetent</t>
  </si>
  <si>
    <t>The target was too ambitious</t>
  </si>
  <si>
    <t>They did not make sufficient plans to reach the target</t>
  </si>
  <si>
    <t>The UK could not finance the target</t>
  </si>
  <si>
    <t>They do not care about the environment</t>
  </si>
  <si>
    <t>They are under pressure from big business</t>
  </si>
  <si>
    <t>They want to prioritise bringing down living costs</t>
  </si>
  <si>
    <t>They are under pressure from working people</t>
  </si>
  <si>
    <t>They are just evil</t>
  </si>
  <si>
    <t>It is not important enough to the UK public</t>
  </si>
  <si>
    <t>They just want to be different from Labour</t>
  </si>
  <si>
    <t>If the Conservative party announced they would drop the Net Zero target, in your opinion, what would be their reasons for doing so?Please select all that apply.</t>
  </si>
  <si>
    <t>Investing more public money in renewable energy sources, like wind and solar, to reduce the cost of energy bills in the long term</t>
  </si>
  <si>
    <t>Investing less public money in renewable energy sources, like wind and solar, to reduce the amount of taxpayers’ money being spent on environmental changes in the short term</t>
  </si>
  <si>
    <t xml:space="preserve"> Which of the following do you think is the best way to bring down the cost of living in the UK?</t>
  </si>
  <si>
    <t xml:space="preserve"> The high cost of ‘green’ home energy upgrades has prevented those from lower income from investing</t>
  </si>
  <si>
    <t xml:space="preserve"> Investing in ‘green’ home energy upgrades (e.g. insulation) leads to greater savings in the future </t>
  </si>
  <si>
    <t xml:space="preserve"> If the Government was to delay or weaken its commitment to Net Zero and ’green’ energy, I would be worse off financially</t>
  </si>
  <si>
    <t>Grid Summary: To what extent do you agree or disagree with each of the following statements</t>
  </si>
  <si>
    <t xml:space="preserve">To what extent do you agree or disagree with each of the following statements: Investing in ‘green’ home energy upgrades (e.g. insulation) leads to greater savings in the future </t>
  </si>
  <si>
    <t>To what extent do you agree or disagree with each of the following statements: The high cost of ‘green’ home energy upgrades has prevented those from lower income from investing</t>
  </si>
  <si>
    <t>To what extent do you agree or disagree with each of the following statements: If the Government was to delay or weaken its commitment to Net Zero and ’green’ energy, I would be worse off financially</t>
  </si>
  <si>
    <t>The Government should subsidise the upfront costs</t>
  </si>
  <si>
    <t>Companies should help to spread the costs by offering cheaper starting costs and then getting the money back from bills</t>
  </si>
  <si>
    <t>Households should pay the upfront cost in order to get cheaper bills</t>
  </si>
  <si>
    <t>We shouldn’t invest money in technology such as insulation, heat pumps and electric vehicles</t>
  </si>
  <si>
    <t xml:space="preserve"> Some of the changes we could make to British homes to help us reach net zero involve an upfront cost but could then make household bills lower. For example, heat pumps, insulation and electric vehicles. Which of the following comes closest to your view?</t>
  </si>
  <si>
    <t xml:space="preserve"> I do NOT believe this figure|I believe this figure</t>
  </si>
  <si>
    <t xml:space="preserve"> This means we can relax and invest less money and effort in reaching net zero|This means our efforts are paying off and should keep going</t>
  </si>
  <si>
    <t xml:space="preserve"> This makes me feel MORE POSITIVE about the Government|This makes me feel LESS POSITIVE about the Government</t>
  </si>
  <si>
    <t xml:space="preserve"> Now that I know this I am MORE LIKELY to make personal changes to help reach net zero|Now that I know this I am LESS LIKELY to make personal changes to help reach net zero</t>
  </si>
  <si>
    <t>Grid Summary: Official statistics show that the UK is almost halfway (48%) towards reaching its net zero target. Which of each pair of statements comes closest to your view?</t>
  </si>
  <si>
    <t>Official statistics show that the UK is almost halfway (48%) towards reaching its net zero target. Which of each pair of statements comes closest to your view?: I do NOT believe this figure|I believe this figure</t>
  </si>
  <si>
    <t>Official statistics show that the UK is almost halfway (48%) towards reaching its net zero target. Which of each pair of statements comes closest to your view?: This means we can relax and invest less money and effort in reaching net zero|This means our efforts are paying off and should keep going</t>
  </si>
  <si>
    <t>Official statistics show that the UK is almost halfway (48%) towards reaching its net zero target. Which of each pair of statements comes closest to your view?: This makes me feel MORE POSITIVE about the Government|This makes me feel LESS POSITIVE about the Government</t>
  </si>
  <si>
    <t>Official statistics show that the UK is almost halfway (48%) towards reaching its net zero target. Which of each pair of statements comes closest to your view?: Now that I know this I am MORE LIKELY to make personal changes to help reach net zero|Now that I know this I am LESS LIKELY to make personal changes to help reach net zero</t>
  </si>
  <si>
    <t>Full Results</t>
  </si>
  <si>
    <t>I do NOT believe this figure</t>
  </si>
  <si>
    <t>I believe this figure</t>
  </si>
  <si>
    <t>This means we can relax and invest less money and effort in reaching net zero</t>
  </si>
  <si>
    <t>This means our efforts are paying off and should keep going</t>
  </si>
  <si>
    <t>This makes me feel MORE POSITIVE about the Government</t>
  </si>
  <si>
    <t>This makes me feel LESS POSITIVE about the Government</t>
  </si>
  <si>
    <t>Now that I know this I am MORE LIKELY to make personal changes to help reach net zero</t>
  </si>
  <si>
    <t>Now that I know this I am LESS LIKELY to make personal changes to help reach net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</si>
</sst>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4010</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60"/>
  <sheetViews>
    <sheetView showGridLines="0" workbookViewId="0">
      <selection activeCell="F101" sqref="F101"/>
    </sheetView>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"Have you made any of the following changes to your home to become more energy efficient and environmentally friendly?Please select all that apply.")</f>
        <v>Have you made any of the following changes to your home to become more energy efficient and environmentally friendly?Please select all that apply.</v>
      </c>
      <c r="E9" s="14" t="str">
        <f>HYPERLINK("#'Full Results'!A11", "11")</f>
        <v>11</v>
      </c>
      <c r="F9" t="s">
        <v>76</v>
      </c>
    </row>
    <row r="10" spans="3:6" x14ac:dyDescent="0.25">
      <c r="C10">
        <v>2</v>
      </c>
      <c r="D10" s="8" t="str">
        <f>HYPERLINK("#'Table 2'!A1", "Do any of the following descriptions apply to your home?Please select all that apply.")</f>
        <v>Do any of the following descriptions apply to your home?Please select all that apply.</v>
      </c>
      <c r="E10" s="14" t="str">
        <f>HYPERLINK("#'Full Results'!A26", "26")</f>
        <v>26</v>
      </c>
      <c r="F10" t="s">
        <v>76</v>
      </c>
    </row>
    <row r="11" spans="3:6" x14ac:dyDescent="0.25">
      <c r="C11">
        <v>3</v>
      </c>
      <c r="D11" s="8" t="str">
        <f>HYPERLINK("#'Table 3'!A1", " On a scale of 0 to 10, how likely or unlikely do you think you are to vote for the Conservative party at the next general election?Please indicate on the following scale where 0 means you will definitely not vote for the Conservative Party, and ...")</f>
        <v xml:space="preserve"> On a scale of 0 to 10, how likely or unlikely do you think you are to vote for the Conservative party at the next general election?Please indicate on the following scale where 0 means you will definitely not vote for the Conservative Party, and ...</v>
      </c>
      <c r="E11" s="14" t="str">
        <f>HYPERLINK("#'Full Results'!A35", "35")</f>
        <v>35</v>
      </c>
      <c r="F11" t="s">
        <v>76</v>
      </c>
    </row>
    <row r="12" spans="3:6" x14ac:dyDescent="0.25">
      <c r="C12">
        <v>4</v>
      </c>
      <c r="D12" s="8" t="str">
        <f>HYPERLINK("#'Table 4'!A1", " On a scale of 0 to 10, how likely or unlikely do you think you are to vote for the Labour party at the next general election?Please indicate on the following scale where 0 means you will definitely not vote for the Labour Party, and 10 means you...")</f>
        <v xml:space="preserve"> On a scale of 0 to 10, how likely or unlikely do you think you are to vote for the Labour party at the next general election?Please indicate on the following scale where 0 means you will definitely not vote for the Labour Party, and 10 means you...</v>
      </c>
      <c r="E12" s="14" t="str">
        <f>HYPERLINK("#'Full Results'!A49", "49")</f>
        <v>49</v>
      </c>
      <c r="F12" t="s">
        <v>76</v>
      </c>
    </row>
    <row r="13" spans="3:6" x14ac:dyDescent="0.25">
      <c r="C13">
        <v>5</v>
      </c>
      <c r="D13" s="8" t="str">
        <f>HYPERLINK("#'Table 5'!A1", " Which of the following comes closest to your view on the Conservative Party?")</f>
        <v xml:space="preserve"> Which of the following comes closest to your view on the Conservative Party?</v>
      </c>
      <c r="E13" s="14" t="str">
        <f>HYPERLINK("#'Full Results'!A63", "63")</f>
        <v>63</v>
      </c>
      <c r="F13" t="s">
        <v>76</v>
      </c>
    </row>
    <row r="14" spans="3:6" x14ac:dyDescent="0.25">
      <c r="C14">
        <v>6</v>
      </c>
      <c r="D14" s="8" t="str">
        <f>HYPERLINK("#'Table 6'!A1", " Which of the following comes closest to your view on the Labour Party?")</f>
        <v xml:space="preserve"> Which of the following comes closest to your view on the Labour Party?</v>
      </c>
      <c r="E14" s="14" t="str">
        <f>HYPERLINK("#'Full Results'!A71", "71")</f>
        <v>71</v>
      </c>
      <c r="F14" t="s">
        <v>76</v>
      </c>
    </row>
    <row r="15" spans="3:6" x14ac:dyDescent="0.25">
      <c r="C15">
        <v>7</v>
      </c>
      <c r="D15" s="8" t="str">
        <f>HYPERLINK("#'Table 7'!A1", " Which of the following comes closest to your view on the Labour Party and Keir Starmer?")</f>
        <v xml:space="preserve"> Which of the following comes closest to your view on the Labour Party and Keir Starmer?</v>
      </c>
      <c r="E15" s="14" t="str">
        <f>HYPERLINK("#'Full Results'!A79", "79")</f>
        <v>79</v>
      </c>
      <c r="F15" t="s">
        <v>76</v>
      </c>
    </row>
    <row r="16" spans="3:6" x14ac:dyDescent="0.25">
      <c r="C16">
        <v>8</v>
      </c>
      <c r="D16" s="8" t="str">
        <f>HYPERLINK("#'Table 8'!A1", " Which of the following comes closest to your view on the Conservative Party and Rishi Sunak?")</f>
        <v xml:space="preserve"> Which of the following comes closest to your view on the Conservative Party and Rishi Sunak?</v>
      </c>
      <c r="E16" s="14" t="str">
        <f>HYPERLINK("#'Full Results'!A87", "87")</f>
        <v>87</v>
      </c>
      <c r="F16" t="s">
        <v>76</v>
      </c>
    </row>
    <row r="17" spans="3:6" x14ac:dyDescent="0.25">
      <c r="C17">
        <v>9</v>
      </c>
      <c r="D17" s="8" t="str">
        <f>HYPERLINK("#'Table 9'!A1", "Which do you think are the most important issues facing the country at this time?Please select up to three.")</f>
        <v>Which do you think are the most important issues facing the country at this time?Please select up to three.</v>
      </c>
      <c r="E17" s="14" t="str">
        <f>HYPERLINK("#'Full Results'!A95", "95")</f>
        <v>95</v>
      </c>
      <c r="F17" t="s">
        <v>76</v>
      </c>
    </row>
    <row r="18" spans="3:6" x14ac:dyDescent="0.25">
      <c r="C18">
        <v>10</v>
      </c>
      <c r="D18" s="8" t="str">
        <f>HYPERLINK("#'Table 10'!A1", "Which of the following challenges facing the world do you think are the most serious?Please select up to three.")</f>
        <v>Which of the following challenges facing the world do you think are the most serious?Please select up to three.</v>
      </c>
      <c r="E18" s="14" t="str">
        <f>HYPERLINK("#'Full Results'!A115", "115")</f>
        <v>115</v>
      </c>
      <c r="F18" t="s">
        <v>76</v>
      </c>
    </row>
    <row r="19" spans="3:6" x14ac:dyDescent="0.25">
      <c r="C19">
        <v>11</v>
      </c>
      <c r="D19" s="8" t="str">
        <f>HYPERLINK("#'Table 11'!A1", "Grid Summary: Would you trust the Conservatives or Labour party more on the following issues?")</f>
        <v>Grid Summary: Would you trust the Conservatives or Labour party more on the following issues?</v>
      </c>
      <c r="E19" s="7"/>
      <c r="F19" t="s">
        <v>76</v>
      </c>
    </row>
    <row r="20" spans="3:6" x14ac:dyDescent="0.25">
      <c r="C20">
        <v>12</v>
      </c>
      <c r="D20" s="8" t="str">
        <f>HYPERLINK("#'Table 12'!A1", "Would you trust the Conservatives or Labour party more on the following issues?: The rising cost of living")</f>
        <v>Would you trust the Conservatives or Labour party more on the following issues?: The rising cost of living</v>
      </c>
      <c r="E20" s="14" t="str">
        <f>HYPERLINK("#'Full Results'!A135", "135")</f>
        <v>135</v>
      </c>
      <c r="F20" t="s">
        <v>76</v>
      </c>
    </row>
    <row r="21" spans="3:6" x14ac:dyDescent="0.25">
      <c r="C21">
        <v>13</v>
      </c>
      <c r="D21" s="8" t="str">
        <f>HYPERLINK("#'Table 13'!A1", "Would you trust the Conservatives or Labour party more on the following issues?: The economy in general")</f>
        <v>Would you trust the Conservatives or Labour party more on the following issues?: The economy in general</v>
      </c>
      <c r="E21" s="14" t="str">
        <f>HYPERLINK("#'Full Results'!A142", "142")</f>
        <v>142</v>
      </c>
      <c r="F21" t="s">
        <v>76</v>
      </c>
    </row>
    <row r="22" spans="3:6" x14ac:dyDescent="0.25">
      <c r="C22">
        <v>14</v>
      </c>
      <c r="D22" s="8" t="str">
        <f>HYPERLINK("#'Table 14'!A1", "Would you trust the Conservatives or Labour party more on the following issues?: Immigration")</f>
        <v>Would you trust the Conservatives or Labour party more on the following issues?: Immigration</v>
      </c>
      <c r="E22" s="14" t="str">
        <f>HYPERLINK("#'Full Results'!A149", "149")</f>
        <v>149</v>
      </c>
      <c r="F22" t="s">
        <v>76</v>
      </c>
    </row>
    <row r="23" spans="3:6" x14ac:dyDescent="0.25">
      <c r="C23">
        <v>15</v>
      </c>
      <c r="D23" s="8" t="str">
        <f>HYPERLINK("#'Table 15'!A1", "Would you trust the Conservatives or Labour party more on the following issues?: Defence")</f>
        <v>Would you trust the Conservatives or Labour party more on the following issues?: Defence</v>
      </c>
      <c r="E23" s="14" t="str">
        <f>HYPERLINK("#'Full Results'!A156", "156")</f>
        <v>156</v>
      </c>
      <c r="F23" t="s">
        <v>76</v>
      </c>
    </row>
    <row r="24" spans="3:6" x14ac:dyDescent="0.25">
      <c r="C24">
        <v>16</v>
      </c>
      <c r="D24" s="8" t="str">
        <f>HYPERLINK("#'Table 16'!A1", "Would you trust the Conservatives or Labour party more on the following issues?: The environment")</f>
        <v>Would you trust the Conservatives or Labour party more on the following issues?: The environment</v>
      </c>
      <c r="E24" s="14" t="str">
        <f>HYPERLINK("#'Full Results'!A163", "163")</f>
        <v>163</v>
      </c>
      <c r="F24" t="s">
        <v>76</v>
      </c>
    </row>
    <row r="25" spans="3:6" x14ac:dyDescent="0.25">
      <c r="C25">
        <v>17</v>
      </c>
      <c r="D25" s="8" t="str">
        <f>HYPERLINK("#'Table 17'!A1", "Would you trust the Conservatives or Labour party more on the following issues?: The NHS")</f>
        <v>Would you trust the Conservatives or Labour party more on the following issues?: The NHS</v>
      </c>
      <c r="E25" s="14" t="str">
        <f>HYPERLINK("#'Full Results'!A170", "170")</f>
        <v>170</v>
      </c>
      <c r="F25" t="s">
        <v>76</v>
      </c>
    </row>
    <row r="26" spans="3:6" x14ac:dyDescent="0.25">
      <c r="C26">
        <v>18</v>
      </c>
      <c r="D26" s="8" t="str">
        <f>HYPERLINK("#'Table 18'!A1", "Grid Summary: Do you agree or disagree with the following?")</f>
        <v>Grid Summary: Do you agree or disagree with the following?</v>
      </c>
      <c r="E26" s="7"/>
      <c r="F26" t="s">
        <v>76</v>
      </c>
    </row>
    <row r="27" spans="3:6" x14ac:dyDescent="0.25">
      <c r="C27">
        <v>19</v>
      </c>
      <c r="D27" s="8" t="str">
        <f>HYPERLINK("#'Table 19'!A1", "Do you agree or disagree with the following?: There are no good options at the next general election")</f>
        <v>Do you agree or disagree with the following?: There are no good options at the next general election</v>
      </c>
      <c r="E27" s="14" t="str">
        <f>HYPERLINK("#'Full Results'!A177", "177")</f>
        <v>177</v>
      </c>
      <c r="F27" t="s">
        <v>76</v>
      </c>
    </row>
    <row r="28" spans="3:6" x14ac:dyDescent="0.25">
      <c r="C28">
        <v>20</v>
      </c>
      <c r="D28" s="8" t="str">
        <f>HYPERLINK("#'Table 20'!A1", "Do you agree or disagree with the following?: The Labour and Conservative parties are offering basically the same thing for the next election")</f>
        <v>Do you agree or disagree with the following?: The Labour and Conservative parties are offering basically the same thing for the next election</v>
      </c>
      <c r="E28" s="14" t="str">
        <f>HYPERLINK("#'Full Results'!A189", "189")</f>
        <v>189</v>
      </c>
      <c r="F28" t="s">
        <v>76</v>
      </c>
    </row>
    <row r="29" spans="3:6" x14ac:dyDescent="0.25">
      <c r="C29">
        <v>21</v>
      </c>
      <c r="D29" s="8" t="str">
        <f>HYPERLINK("#'Table 21'!A1", "Do you agree or disagree with the following?: Rishi Sunak and Keir Starmer are very similar politicians")</f>
        <v>Do you agree or disagree with the following?: Rishi Sunak and Keir Starmer are very similar politicians</v>
      </c>
      <c r="E29" s="14" t="str">
        <f>HYPERLINK("#'Full Results'!A201", "201")</f>
        <v>201</v>
      </c>
      <c r="F29" t="s">
        <v>76</v>
      </c>
    </row>
    <row r="30" spans="3:6" x14ac:dyDescent="0.25">
      <c r="C30">
        <v>22</v>
      </c>
      <c r="D30" s="8" t="str">
        <f>HYPERLINK("#'Table 22'!A1", "Do you agree or disagree with the following?: None of the political parties represent me")</f>
        <v>Do you agree or disagree with the following?: None of the political parties represent me</v>
      </c>
      <c r="E30" s="14" t="str">
        <f>HYPERLINK("#'Full Results'!A213", "213")</f>
        <v>213</v>
      </c>
      <c r="F30" t="s">
        <v>76</v>
      </c>
    </row>
    <row r="31" spans="3:6" x14ac:dyDescent="0.25">
      <c r="C31">
        <v>23</v>
      </c>
      <c r="D31" s="8" t="str">
        <f>HYPERLINK("#'Table 23'!A1", " You said you plan to vote for Labour at the next general election. Which of the following comes closest to your view?")</f>
        <v xml:space="preserve"> You said you plan to vote for Labour at the next general election. Which of the following comes closest to your view?</v>
      </c>
      <c r="E31" s="14" t="str">
        <f>HYPERLINK("#'Full Results'!A225", "225")</f>
        <v>225</v>
      </c>
      <c r="F31" t="s">
        <v>190</v>
      </c>
    </row>
    <row r="32" spans="3:6" x14ac:dyDescent="0.25">
      <c r="C32">
        <v>24</v>
      </c>
      <c r="D32" s="8" t="str">
        <f>HYPERLINK("#'Table 24'!A1", " You said you plan to vote for Conservative at the next general election. Which of the following comes closest to your view?")</f>
        <v xml:space="preserve"> You said you plan to vote for Conservative at the next general election. Which of the following comes closest to your view?</v>
      </c>
      <c r="E32" s="14" t="str">
        <f>HYPERLINK("#'Full Results'!A231", "231")</f>
        <v>231</v>
      </c>
      <c r="F32" t="s">
        <v>194</v>
      </c>
    </row>
    <row r="33" spans="3:6" x14ac:dyDescent="0.25">
      <c r="C33">
        <v>25</v>
      </c>
      <c r="D33" s="8" t="str">
        <f>HYPERLINK("#'Table 25'!A1", "Which of the following words do you most associate with the Conservative party?Please select up to three of the following.")</f>
        <v>Which of the following words do you most associate with the Conservative party?Please select up to three of the following.</v>
      </c>
      <c r="E33" s="14" t="str">
        <f>HYPERLINK("#'Full Results'!A237", "237")</f>
        <v>237</v>
      </c>
      <c r="F33" t="s">
        <v>76</v>
      </c>
    </row>
    <row r="34" spans="3:6" x14ac:dyDescent="0.25">
      <c r="C34">
        <v>26</v>
      </c>
      <c r="D34" s="8" t="str">
        <f>HYPERLINK("#'Table 26'!A1", "Which of the following words do you most associate with the Labour party?Please select up to three of the following.")</f>
        <v>Which of the following words do you most associate with the Labour party?Please select up to three of the following.</v>
      </c>
      <c r="E34" s="14" t="str">
        <f>HYPERLINK("#'Full Results'!A258", "258")</f>
        <v>258</v>
      </c>
      <c r="F34" t="s">
        <v>76</v>
      </c>
    </row>
    <row r="35" spans="3:6" x14ac:dyDescent="0.25">
      <c r="C35">
        <v>27</v>
      </c>
      <c r="D35" s="8" t="str">
        <f>HYPERLINK("#'Table 27'!A1", "Which of the following words do you most associate with Rishi Sunak?Please select up to three of the following.")</f>
        <v>Which of the following words do you most associate with Rishi Sunak?Please select up to three of the following.</v>
      </c>
      <c r="E35" s="14" t="str">
        <f>HYPERLINK("#'Full Results'!A279", "279")</f>
        <v>279</v>
      </c>
      <c r="F35" t="s">
        <v>76</v>
      </c>
    </row>
    <row r="36" spans="3:6" x14ac:dyDescent="0.25">
      <c r="C36">
        <v>28</v>
      </c>
      <c r="D36" s="8" t="str">
        <f>HYPERLINK("#'Table 28'!A1", "Which of the following words do you most associate with Keir Starmer?Please select up to three of the following.")</f>
        <v>Which of the following words do you most associate with Keir Starmer?Please select up to three of the following.</v>
      </c>
      <c r="E36" s="14" t="str">
        <f>HYPERLINK("#'Full Results'!A300", "300")</f>
        <v>300</v>
      </c>
      <c r="F36" t="s">
        <v>76</v>
      </c>
    </row>
    <row r="37" spans="3:6" x14ac:dyDescent="0.25">
      <c r="C37">
        <v>29</v>
      </c>
      <c r="D37" s="8" t="str">
        <f>HYPERLINK("#'Table 29'!A1", "If the Conservative Party won the next election and formed another Government, which of the following policy areas do you think they would prioritise? Select any which apply")</f>
        <v>If the Conservative Party won the next election and formed another Government, which of the following policy areas do you think they would prioritise? Select any which apply</v>
      </c>
      <c r="E37" s="14" t="str">
        <f>HYPERLINK("#'Full Results'!A321", "321")</f>
        <v>321</v>
      </c>
      <c r="F37" t="s">
        <v>76</v>
      </c>
    </row>
    <row r="38" spans="3:6" x14ac:dyDescent="0.25">
      <c r="C38">
        <v>30</v>
      </c>
      <c r="D38" s="8" t="str">
        <f>HYPERLINK("#'Table 30'!A1", "Grid Summary: Would the following things make you more or less likely to vote Conservative at the next election?")</f>
        <v>Grid Summary: Would the following things make you more or less likely to vote Conservative at the next election?</v>
      </c>
      <c r="E38" s="7"/>
      <c r="F38" t="s">
        <v>76</v>
      </c>
    </row>
    <row r="39" spans="3:6" x14ac:dyDescent="0.25">
      <c r="C39">
        <v>31</v>
      </c>
      <c r="D39" s="8" t="str">
        <f>HYPERLINK("#'Table 31'!A1", "Would the following things make you more or less likely to vote Conservative at the next election?: If the Conservatives reduced personal tax levels before the next election")</f>
        <v>Would the following things make you more or less likely to vote Conservative at the next election?: If the Conservatives reduced personal tax levels before the next election</v>
      </c>
      <c r="E39" s="14" t="str">
        <f>HYPERLINK("#'Full Results'!A336", "336")</f>
        <v>336</v>
      </c>
      <c r="F39" t="s">
        <v>76</v>
      </c>
    </row>
    <row r="40" spans="3:6" x14ac:dyDescent="0.25">
      <c r="C40">
        <v>32</v>
      </c>
      <c r="D40" s="8" t="str">
        <f>HYPERLINK("#'Table 32'!A1", "Would the following things make you more or less likely to vote Conservative at the next election?: If the Bank of England reduced interest rates before the next election because the economy had improved under the Conservatives")</f>
        <v>Would the following things make you more or less likely to vote Conservative at the next election?: If the Bank of England reduced interest rates before the next election because the economy had improved under the Conservatives</v>
      </c>
      <c r="E40" s="14" t="str">
        <f>HYPERLINK("#'Full Results'!A345", "345")</f>
        <v>345</v>
      </c>
      <c r="F40" t="s">
        <v>76</v>
      </c>
    </row>
    <row r="41" spans="3:6" x14ac:dyDescent="0.25">
      <c r="C41">
        <v>33</v>
      </c>
      <c r="D41" s="8" t="str">
        <f>HYPERLINK("#'Table 33'!A1", "Would the following things make you more or less likely to vote Conservative at the next election?: If the Conservatives invested in new low-carbon industries")</f>
        <v>Would the following things make you more or less likely to vote Conservative at the next election?: If the Conservatives invested in new low-carbon industries</v>
      </c>
      <c r="E41" s="14" t="str">
        <f>HYPERLINK("#'Full Results'!A354", "354")</f>
        <v>354</v>
      </c>
      <c r="F41" t="s">
        <v>76</v>
      </c>
    </row>
    <row r="42" spans="3:6" x14ac:dyDescent="0.25">
      <c r="C42">
        <v>34</v>
      </c>
      <c r="D42" s="8" t="str">
        <f>HYPERLINK("#'Table 34'!A1", "Would the following things make you more or less likely to vote Conservative at the next election?: If the Conservatives strengthened their commitment to the environment")</f>
        <v>Would the following things make you more or less likely to vote Conservative at the next election?: If the Conservatives strengthened their commitment to the environment</v>
      </c>
      <c r="E42" s="14" t="str">
        <f>HYPERLINK("#'Full Results'!A363", "363")</f>
        <v>363</v>
      </c>
      <c r="F42" t="s">
        <v>76</v>
      </c>
    </row>
    <row r="43" spans="3:6" x14ac:dyDescent="0.25">
      <c r="C43">
        <v>35</v>
      </c>
      <c r="D43" s="8" t="str">
        <f>HYPERLINK("#'Table 35'!A1", "Would the following things make you more or less likely to vote Conservative at the next election?: If the Conservatives scrapped their commitment to reduce greenhouse gas emissions to net zero")</f>
        <v>Would the following things make you more or less likely to vote Conservative at the next election?: If the Conservatives scrapped their commitment to reduce greenhouse gas emissions to net zero</v>
      </c>
      <c r="E43" s="14" t="str">
        <f>HYPERLINK("#'Full Results'!A372", "372")</f>
        <v>372</v>
      </c>
      <c r="F43" t="s">
        <v>76</v>
      </c>
    </row>
    <row r="44" spans="3:6" x14ac:dyDescent="0.25">
      <c r="C44">
        <v>36</v>
      </c>
      <c r="D44" s="8" t="str">
        <f>HYPERLINK("#'Table 36'!A1", "Would the following things make you more or less likely to vote Conservative at the next election?: If the Conservatives made it more difficult for migrants to come to the UK")</f>
        <v>Would the following things make you more or less likely to vote Conservative at the next election?: If the Conservatives made it more difficult for migrants to come to the UK</v>
      </c>
      <c r="E44" s="14" t="str">
        <f>HYPERLINK("#'Full Results'!A381", "381")</f>
        <v>381</v>
      </c>
      <c r="F44" t="s">
        <v>76</v>
      </c>
    </row>
    <row r="45" spans="3:6" x14ac:dyDescent="0.25">
      <c r="C45">
        <v>37</v>
      </c>
      <c r="D45" s="8" t="str">
        <f>HYPERLINK("#'Table 37'!A1", "Would the following things make you more or less likely to vote Conservative at the next election?: If the Conservatives replaced Rishi Sunak with another leader")</f>
        <v>Would the following things make you more or less likely to vote Conservative at the next election?: If the Conservatives replaced Rishi Sunak with another leader</v>
      </c>
      <c r="E45" s="14" t="str">
        <f>HYPERLINK("#'Full Results'!A390", "390")</f>
        <v>390</v>
      </c>
      <c r="F45" t="s">
        <v>76</v>
      </c>
    </row>
    <row r="46" spans="3:6" x14ac:dyDescent="0.25">
      <c r="C46">
        <v>38</v>
      </c>
      <c r="D46" s="8" t="str">
        <f>HYPERLINK("#'Table 38'!A1", "Would the following things make you more or less likely to vote Conservative at the next election?: If the Conservatives built many more new houses across England")</f>
        <v>Would the following things make you more or less likely to vote Conservative at the next election?: If the Conservatives built many more new houses across England</v>
      </c>
      <c r="E46" s="14" t="str">
        <f>HYPERLINK("#'Full Results'!A399", "399")</f>
        <v>399</v>
      </c>
      <c r="F46" t="s">
        <v>76</v>
      </c>
    </row>
    <row r="47" spans="3:6" x14ac:dyDescent="0.25">
      <c r="C47">
        <v>39</v>
      </c>
      <c r="D47" s="8" t="str">
        <f>HYPERLINK("#'Table 39'!A1", "Would the following things make you more or less likely to vote Conservative at the next election?: If the Conservatives committed to increasing NHS funding")</f>
        <v>Would the following things make you more or less likely to vote Conservative at the next election?: If the Conservatives committed to increasing NHS funding</v>
      </c>
      <c r="E47" s="14" t="str">
        <f>HYPERLINK("#'Full Results'!A408", "408")</f>
        <v>408</v>
      </c>
      <c r="F47" t="s">
        <v>76</v>
      </c>
    </row>
    <row r="48" spans="3:6" x14ac:dyDescent="0.25">
      <c r="C48">
        <v>40</v>
      </c>
      <c r="D48" s="8" t="str">
        <f>HYPERLINK("#'Table 40'!A1", "You said that would not - or would likely not - vote for the Conservative Party at the next general election. Which of the following reasons best explains why? Please select any which apply.")</f>
        <v>You said that would not - or would likely not - vote for the Conservative Party at the next general election. Which of the following reasons best explains why? Please select any which apply.</v>
      </c>
      <c r="E48" s="14" t="str">
        <f>HYPERLINK("#'Full Results'!A417", "417")</f>
        <v>417</v>
      </c>
      <c r="F48" t="s">
        <v>266</v>
      </c>
    </row>
    <row r="49" spans="3:6" x14ac:dyDescent="0.25">
      <c r="C49">
        <v>41</v>
      </c>
      <c r="D49" s="8" t="str">
        <f>HYPERLINK("#'Table 41'!A1", "We have had Conservative-led Governments in the UK since 2010. Regardless of your views on the Conservative Party and its leadership today, which of the following do you think can be described as their main achievements in power?Please select up ...")</f>
        <v>We have had Conservative-led Governments in the UK since 2010. Regardless of your views on the Conservative Party and its leadership today, which of the following do you think can be described as their main achievements in power?Please select up ...</v>
      </c>
      <c r="E49" s="14" t="str">
        <f>HYPERLINK("#'Full Results'!A436", "436")</f>
        <v>436</v>
      </c>
      <c r="F49" t="s">
        <v>76</v>
      </c>
    </row>
    <row r="50" spans="3:6" x14ac:dyDescent="0.25">
      <c r="C50">
        <v>42</v>
      </c>
      <c r="D50" s="8" t="str">
        <f>HYPERLINK("#'Table 42'!A1", "And regardless of your views on the Conservative Party and its leadership today, which of the following do you think can be described as their main failures in power?Please select up to three.")</f>
        <v>And regardless of your views on the Conservative Party and its leadership today, which of the following do you think can be described as their main failures in power?Please select up to three.</v>
      </c>
      <c r="E50" s="14" t="str">
        <f>HYPERLINK("#'Full Results'!A452", "452")</f>
        <v>452</v>
      </c>
      <c r="F50" t="s">
        <v>76</v>
      </c>
    </row>
    <row r="51" spans="3:6" x14ac:dyDescent="0.25">
      <c r="C51">
        <v>43</v>
      </c>
      <c r="D51" s="8" t="str">
        <f>HYPERLINK("#'Table 43'!A1", "Which of the following policy areas do you think the Conservative Party cares most about?Please select up to three.")</f>
        <v>Which of the following policy areas do you think the Conservative Party cares most about?Please select up to three.</v>
      </c>
      <c r="E51" s="14" t="str">
        <f>HYPERLINK("#'Full Results'!A469", "469")</f>
        <v>469</v>
      </c>
      <c r="F51" t="s">
        <v>76</v>
      </c>
    </row>
    <row r="52" spans="3:6" x14ac:dyDescent="0.25">
      <c r="C52">
        <v>44</v>
      </c>
      <c r="D52" s="8" t="str">
        <f>HYPERLINK("#'Table 44'!A1", "Which of the following groups of people do you think the Conservative Party cares the most about looking after?Please select all that apply.")</f>
        <v>Which of the following groups of people do you think the Conservative Party cares the most about looking after?Please select all that apply.</v>
      </c>
      <c r="E52" s="14" t="str">
        <f>HYPERLINK("#'Full Results'!A484", "484")</f>
        <v>484</v>
      </c>
      <c r="F52" t="s">
        <v>76</v>
      </c>
    </row>
    <row r="53" spans="3:6" x14ac:dyDescent="0.25">
      <c r="C53">
        <v>45</v>
      </c>
      <c r="D53" s="8" t="str">
        <f>HYPERLINK("#'Table 45'!A1", "Ignoring the upfront cost, which of the following things, if you had them, do you think would save you the most money in your daily life? Select up to three of the following.")</f>
        <v>Ignoring the upfront cost, which of the following things, if you had them, do you think would save you the most money in your daily life? Select up to three of the following.</v>
      </c>
      <c r="E53" s="14" t="str">
        <f>HYPERLINK("#'Full Results'!A504", "504")</f>
        <v>504</v>
      </c>
      <c r="F53" t="s">
        <v>76</v>
      </c>
    </row>
    <row r="54" spans="3:6" x14ac:dyDescent="0.25">
      <c r="C54">
        <v>46</v>
      </c>
      <c r="D54" s="8" t="str">
        <f>HYPERLINK("#'Table 46'!A1", "Thinking about the various taxes and charges in your life, which of the following affect your cost of living most?Please select up to three.")</f>
        <v>Thinking about the various taxes and charges in your life, which of the following affect your cost of living most?Please select up to three.</v>
      </c>
      <c r="E54" s="14" t="str">
        <f>HYPERLINK("#'Full Results'!A520", "520")</f>
        <v>520</v>
      </c>
      <c r="F54" t="s">
        <v>76</v>
      </c>
    </row>
    <row r="55" spans="3:6" x14ac:dyDescent="0.25">
      <c r="C55">
        <v>47</v>
      </c>
      <c r="D55" s="8" t="str">
        <f>HYPERLINK("#'Table 47'!A1", "The overall tax burden in the UK has gone up in the last few years. Which of the following reasons best explains why the overall tax burden has gone up?Please select all that apply.")</f>
        <v>The overall tax burden in the UK has gone up in the last few years. Which of the following reasons best explains why the overall tax burden has gone up?Please select all that apply.</v>
      </c>
      <c r="E55" s="14" t="str">
        <f>HYPERLINK("#'Full Results'!A538", "538")</f>
        <v>538</v>
      </c>
      <c r="F55" t="s">
        <v>76</v>
      </c>
    </row>
    <row r="56" spans="3:6" x14ac:dyDescent="0.25">
      <c r="C56">
        <v>48</v>
      </c>
      <c r="D56" s="8" t="str">
        <f>HYPERLINK("#'Table 48'!A1", "Thinking broadly, in your view, what are the main reasons for the cost of living crisis in the UK?Please select all that apply.")</f>
        <v>Thinking broadly, in your view, what are the main reasons for the cost of living crisis in the UK?Please select all that apply.</v>
      </c>
      <c r="E56" s="14" t="str">
        <f>HYPERLINK("#'Full Results'!A553", "553")</f>
        <v>553</v>
      </c>
      <c r="F56" t="s">
        <v>76</v>
      </c>
    </row>
    <row r="57" spans="3:6" x14ac:dyDescent="0.25">
      <c r="C57">
        <v>49</v>
      </c>
      <c r="D57" s="8" t="str">
        <f>HYPERLINK("#'Table 49'!A1", "The Government is being encouraged to find ways to cut the cost of living. Which of the following policies or measures would you most support the Government introducing to help with the cost of living?Please select up to three.")</f>
        <v>The Government is being encouraged to find ways to cut the cost of living. Which of the following policies or measures would you most support the Government introducing to help with the cost of living?Please select up to three.</v>
      </c>
      <c r="E57" s="14" t="str">
        <f>HYPERLINK("#'Full Results'!A569", "569")</f>
        <v>569</v>
      </c>
      <c r="F57" t="s">
        <v>76</v>
      </c>
    </row>
    <row r="58" spans="3:6" x14ac:dyDescent="0.25">
      <c r="C58">
        <v>50</v>
      </c>
      <c r="D58" s="8" t="str">
        <f>HYPERLINK("#'Table 50'!A1", "Which of the following, if any, do you think would be effective ways for the UK to make its energy supply more secure? Please select all that apply.")</f>
        <v>Which of the following, if any, do you think would be effective ways for the UK to make its energy supply more secure? Please select all that apply.</v>
      </c>
      <c r="E58" s="14" t="str">
        <f>HYPERLINK("#'Full Results'!A591", "591")</f>
        <v>591</v>
      </c>
      <c r="F58" t="s">
        <v>76</v>
      </c>
    </row>
    <row r="59" spans="3:6" x14ac:dyDescent="0.25">
      <c r="C59">
        <v>51</v>
      </c>
      <c r="D59" s="8" t="str">
        <f>HYPERLINK("#'Table 51'!A1", "Grid Summary: Do you support or oppose the following policy proposals to reduce greenhouse gas emissions?")</f>
        <v>Grid Summary: Do you support or oppose the following policy proposals to reduce greenhouse gas emissions?</v>
      </c>
      <c r="E59" s="7"/>
      <c r="F59" t="s">
        <v>407</v>
      </c>
    </row>
    <row r="60" spans="3:6" x14ac:dyDescent="0.25">
      <c r="C60">
        <v>52</v>
      </c>
      <c r="D60" s="8" t="str">
        <f>HYPERLINK("#'Table 52'!A1", "Do you support or oppose the following policy proposals to reduce greenhouse gas emissions?: Building more offshore wind farms")</f>
        <v>Do you support or oppose the following policy proposals to reduce greenhouse gas emissions?: Building more offshore wind farms</v>
      </c>
      <c r="E60" s="14" t="str">
        <f>HYPERLINK("#'Full Results'!A602", "602")</f>
        <v>602</v>
      </c>
      <c r="F60" t="s">
        <v>407</v>
      </c>
    </row>
    <row r="61" spans="3:6" x14ac:dyDescent="0.25">
      <c r="C61">
        <v>53</v>
      </c>
      <c r="D61" s="8" t="str">
        <f>HYPERLINK("#'Table 53'!A1", "Do you support or oppose the following policy proposals to reduce greenhouse gas emissions?: Building more onshore wind farms")</f>
        <v>Do you support or oppose the following policy proposals to reduce greenhouse gas emissions?: Building more onshore wind farms</v>
      </c>
      <c r="E61" s="14" t="str">
        <f>HYPERLINK("#'Full Results'!A614", "614")</f>
        <v>614</v>
      </c>
      <c r="F61" t="s">
        <v>407</v>
      </c>
    </row>
    <row r="62" spans="3:6" x14ac:dyDescent="0.25">
      <c r="C62">
        <v>54</v>
      </c>
      <c r="D62" s="8" t="str">
        <f>HYPERLINK("#'Table 54'!A1", "Do you support or oppose the following policy proposals to reduce greenhouse gas emissions?: Building more solar farms")</f>
        <v>Do you support or oppose the following policy proposals to reduce greenhouse gas emissions?: Building more solar farms</v>
      </c>
      <c r="E62" s="14" t="str">
        <f>HYPERLINK("#'Full Results'!A626", "626")</f>
        <v>626</v>
      </c>
      <c r="F62" t="s">
        <v>407</v>
      </c>
    </row>
    <row r="63" spans="3:6" x14ac:dyDescent="0.25">
      <c r="C63">
        <v>55</v>
      </c>
      <c r="D63" s="8" t="str">
        <f>HYPERLINK("#'Table 55'!A1", "Do you support or oppose the following policy proposals to reduce greenhouse gas emissions?: Ending new licences for oil and gas extraction in the North Sea and slowly winding down existing operations")</f>
        <v>Do you support or oppose the following policy proposals to reduce greenhouse gas emissions?: Ending new licences for oil and gas extraction in the North Sea and slowly winding down existing operations</v>
      </c>
      <c r="E63" s="14" t="str">
        <f>HYPERLINK("#'Full Results'!A638", "638")</f>
        <v>638</v>
      </c>
      <c r="F63" t="s">
        <v>407</v>
      </c>
    </row>
    <row r="64" spans="3:6" x14ac:dyDescent="0.25">
      <c r="C64">
        <v>56</v>
      </c>
      <c r="D64" s="8" t="str">
        <f>HYPERLINK("#'Table 56'!A1", "Do you support or oppose the following policy proposals to reduce greenhouse gas emissions?: Providing financial support for low income families to afford ‘green’ home upgrades like insulation")</f>
        <v>Do you support or oppose the following policy proposals to reduce greenhouse gas emissions?: Providing financial support for low income families to afford ‘green’ home upgrades like insulation</v>
      </c>
      <c r="E64" s="14" t="str">
        <f>HYPERLINK("#'Full Results'!A650", "650")</f>
        <v>650</v>
      </c>
      <c r="F64" t="s">
        <v>407</v>
      </c>
    </row>
    <row r="65" spans="3:6" x14ac:dyDescent="0.25">
      <c r="C65">
        <v>57</v>
      </c>
      <c r="D65" s="8" t="str">
        <f>HYPERLINK("#'Table 57'!A1", "Do you support or oppose the following policy proposals to reduce greenhouse gas emissions?: Higher energy efficiency standards and mandating rooftop solar for building new homes")</f>
        <v>Do you support or oppose the following policy proposals to reduce greenhouse gas emissions?: Higher energy efficiency standards and mandating rooftop solar for building new homes</v>
      </c>
      <c r="E65" s="14" t="str">
        <f>HYPERLINK("#'Full Results'!A662", "662")</f>
        <v>662</v>
      </c>
      <c r="F65" t="s">
        <v>407</v>
      </c>
    </row>
    <row r="66" spans="3:6" x14ac:dyDescent="0.25">
      <c r="C66">
        <v>58</v>
      </c>
      <c r="D66" s="8" t="str">
        <f>HYPERLINK("#'Table 58'!A1", "Do you support or oppose the following policy proposals to reduce greenhouse gas emissions?: Automatic community benefit payments to people living near new renewable energy infrastructure")</f>
        <v>Do you support or oppose the following policy proposals to reduce greenhouse gas emissions?: Automatic community benefit payments to people living near new renewable energy infrastructure</v>
      </c>
      <c r="E66" s="14" t="str">
        <f>HYPERLINK("#'Full Results'!A674", "674")</f>
        <v>674</v>
      </c>
      <c r="F66" t="s">
        <v>407</v>
      </c>
    </row>
    <row r="67" spans="3:6" x14ac:dyDescent="0.25">
      <c r="C67">
        <v>59</v>
      </c>
      <c r="D67" s="8" t="str">
        <f>HYPERLINK("#'Table 59'!A1", "Grid Summary: Do you support or oppose the following policy proposals to reduce greenhouse gas emissions?")</f>
        <v>Grid Summary: Do you support or oppose the following policy proposals to reduce greenhouse gas emissions?</v>
      </c>
      <c r="E67" s="7"/>
      <c r="F67" t="s">
        <v>407</v>
      </c>
    </row>
    <row r="68" spans="3:6" x14ac:dyDescent="0.25">
      <c r="C68">
        <v>60</v>
      </c>
      <c r="D68" s="8" t="str">
        <f>HYPERLINK("#'Table 60'!A1", "Do you support or oppose the following policy proposals to reduce greenhouse gas emissions?: Introducing carbon taxes to incentivise businesses to reduce emissions and transition to cleaner technologies")</f>
        <v>Do you support or oppose the following policy proposals to reduce greenhouse gas emissions?: Introducing carbon taxes to incentivise businesses to reduce emissions and transition to cleaner technologies</v>
      </c>
      <c r="E68" s="14" t="str">
        <f>HYPERLINK("#'Full Results'!A686", "686")</f>
        <v>686</v>
      </c>
      <c r="F68" t="s">
        <v>407</v>
      </c>
    </row>
    <row r="69" spans="3:6" x14ac:dyDescent="0.25">
      <c r="C69">
        <v>61</v>
      </c>
      <c r="D69" s="8" t="str">
        <f>HYPERLINK("#'Table 61'!A1", "Do you support or oppose the following policy proposals to reduce greenhouse gas emissions?: Introducing a tax on frequent fliers")</f>
        <v>Do you support or oppose the following policy proposals to reduce greenhouse gas emissions?: Introducing a tax on frequent fliers</v>
      </c>
      <c r="E69" s="14" t="str">
        <f>HYPERLINK("#'Full Results'!A698", "698")</f>
        <v>698</v>
      </c>
      <c r="F69" t="s">
        <v>407</v>
      </c>
    </row>
    <row r="70" spans="3:6" x14ac:dyDescent="0.25">
      <c r="C70">
        <v>62</v>
      </c>
      <c r="D70" s="8" t="str">
        <f>HYPERLINK("#'Table 62'!A1", "Do you support or oppose the following policy proposals to reduce greenhouse gas emissions?: Phasing out the sale of new gas boilers by 2035 and replacing them with electric heat pumps")</f>
        <v>Do you support or oppose the following policy proposals to reduce greenhouse gas emissions?: Phasing out the sale of new gas boilers by 2035 and replacing them with electric heat pumps</v>
      </c>
      <c r="E70" s="14" t="str">
        <f>HYPERLINK("#'Full Results'!A710", "710")</f>
        <v>710</v>
      </c>
      <c r="F70" t="s">
        <v>407</v>
      </c>
    </row>
    <row r="71" spans="3:6" x14ac:dyDescent="0.25">
      <c r="C71">
        <v>63</v>
      </c>
      <c r="D71" s="8" t="str">
        <f>HYPERLINK("#'Table 63'!A1", "Do you support or oppose the following policy proposals to reduce greenhouse gas emissions?: Investing in incentives and charging infrastructure for electric cars")</f>
        <v>Do you support or oppose the following policy proposals to reduce greenhouse gas emissions?: Investing in incentives and charging infrastructure for electric cars</v>
      </c>
      <c r="E71" s="14" t="str">
        <f>HYPERLINK("#'Full Results'!A722", "722")</f>
        <v>722</v>
      </c>
      <c r="F71" t="s">
        <v>407</v>
      </c>
    </row>
    <row r="72" spans="3:6" x14ac:dyDescent="0.25">
      <c r="C72">
        <v>64</v>
      </c>
      <c r="D72" s="8" t="str">
        <f>HYPERLINK("#'Table 64'!A1", "Do you support or oppose the following policy proposals to reduce greenhouse gas emissions?: Phasing out the sale of new petrol and diesel vehicles by 2030, but allowing second hand car sales to continue")</f>
        <v>Do you support or oppose the following policy proposals to reduce greenhouse gas emissions?: Phasing out the sale of new petrol and diesel vehicles by 2030, but allowing second hand car sales to continue</v>
      </c>
      <c r="E72" s="14" t="str">
        <f>HYPERLINK("#'Full Results'!A734", "734")</f>
        <v>734</v>
      </c>
      <c r="F72" t="s">
        <v>407</v>
      </c>
    </row>
    <row r="73" spans="3:6" x14ac:dyDescent="0.25">
      <c r="C73">
        <v>65</v>
      </c>
      <c r="D73" s="8" t="str">
        <f>HYPERLINK("#'Table 65'!A1", "Do you support or oppose the following policy proposals to reduce greenhouse gas emissions?: Incentivising farmers to reduce their carbon footprint and support the restoration of nature")</f>
        <v>Do you support or oppose the following policy proposals to reduce greenhouse gas emissions?: Incentivising farmers to reduce their carbon footprint and support the restoration of nature</v>
      </c>
      <c r="E73" s="14" t="str">
        <f>HYPERLINK("#'Full Results'!A746", "746")</f>
        <v>746</v>
      </c>
      <c r="F73" t="s">
        <v>407</v>
      </c>
    </row>
    <row r="74" spans="3:6" x14ac:dyDescent="0.25">
      <c r="C74">
        <v>66</v>
      </c>
      <c r="D74" s="8" t="str">
        <f>HYPERLINK("#'Table 66'!A1", "Do you support or oppose the following policy proposals to reduce greenhouse gas emissions?: Tax incentives to persuade landlords to make rental properties more energy efficient")</f>
        <v>Do you support or oppose the following policy proposals to reduce greenhouse gas emissions?: Tax incentives to persuade landlords to make rental properties more energy efficient</v>
      </c>
      <c r="E74" s="14" t="str">
        <f>HYPERLINK("#'Full Results'!A758", "758")</f>
        <v>758</v>
      </c>
      <c r="F74" t="s">
        <v>407</v>
      </c>
    </row>
    <row r="75" spans="3:6" x14ac:dyDescent="0.25">
      <c r="C75">
        <v>67</v>
      </c>
      <c r="D75" s="8" t="str">
        <f>HYPERLINK("#'Table 67'!A1", "Do you support or oppose the following policy proposals to reduce greenhouse gas emissions?: Reduce VAT on energy efficiency improvements")</f>
        <v>Do you support or oppose the following policy proposals to reduce greenhouse gas emissions?: Reduce VAT on energy efficiency improvements</v>
      </c>
      <c r="E75" s="14" t="str">
        <f>HYPERLINK("#'Full Results'!A770", "770")</f>
        <v>770</v>
      </c>
      <c r="F75" t="s">
        <v>407</v>
      </c>
    </row>
    <row r="76" spans="3:6" x14ac:dyDescent="0.25">
      <c r="C76">
        <v>68</v>
      </c>
      <c r="D76" s="8" t="str">
        <f>HYPERLINK("#'Table 68'!A1", "Do you support or oppose the following policy proposals to reduce greenhouse gas emissions?: Reduce VAT on electricity from public car chargers")</f>
        <v>Do you support or oppose the following policy proposals to reduce greenhouse gas emissions?: Reduce VAT on electricity from public car chargers</v>
      </c>
      <c r="E76" s="14" t="str">
        <f>HYPERLINK("#'Full Results'!A782", "782")</f>
        <v>782</v>
      </c>
      <c r="F76" t="s">
        <v>407</v>
      </c>
    </row>
    <row r="77" spans="3:6" x14ac:dyDescent="0.25">
      <c r="C77">
        <v>69</v>
      </c>
      <c r="D77" s="8" t="str">
        <f>HYPERLINK("#'Table 69'!A1", "Grid Summary: Do you support or oppose the following policy proposals to reduce greenhouse gas emissions?")</f>
        <v>Grid Summary: Do you support or oppose the following policy proposals to reduce greenhouse gas emissions?</v>
      </c>
      <c r="E77" s="7"/>
      <c r="F77" t="s">
        <v>407</v>
      </c>
    </row>
    <row r="78" spans="3:6" x14ac:dyDescent="0.25">
      <c r="C78">
        <v>70</v>
      </c>
      <c r="D78" s="8" t="str">
        <f>HYPERLINK("#'Table 70'!A1", "Do you support or oppose the following policy proposals to reduce greenhouse gas emissions?: Introducing clean air zones, requiring the most polluting vehicles to pay a charge if they drive into it ")</f>
        <v xml:space="preserve">Do you support or oppose the following policy proposals to reduce greenhouse gas emissions?: Introducing clean air zones, requiring the most polluting vehicles to pay a charge if they drive into it </v>
      </c>
      <c r="E78" s="14" t="str">
        <f>HYPERLINK("#'Full Results'!A794", "794")</f>
        <v>794</v>
      </c>
      <c r="F78" t="s">
        <v>407</v>
      </c>
    </row>
    <row r="79" spans="3:6" x14ac:dyDescent="0.25">
      <c r="C79">
        <v>71</v>
      </c>
      <c r="D79" s="8" t="str">
        <f>HYPERLINK("#'Table 71'!A1", "Do you support or oppose the following policy proposals to reduce greenhouse gas emissions?: Introducing low-traffic neighbourhoods, where motor traffic is significantly reduced but residential access is maintained")</f>
        <v>Do you support or oppose the following policy proposals to reduce greenhouse gas emissions?: Introducing low-traffic neighbourhoods, where motor traffic is significantly reduced but residential access is maintained</v>
      </c>
      <c r="E79" s="14" t="str">
        <f>HYPERLINK("#'Full Results'!A806", "806")</f>
        <v>806</v>
      </c>
      <c r="F79" t="s">
        <v>407</v>
      </c>
    </row>
    <row r="80" spans="3:6" x14ac:dyDescent="0.25">
      <c r="C80">
        <v>72</v>
      </c>
      <c r="D80" s="8" t="str">
        <f>HYPERLINK("#'Table 72'!A1", "Do you support or oppose the following policy proposals to reduce greenhouse gas emissions?: Ensuring the cost of energy is set by the cheaper price of renewables not the more expensive price of gas")</f>
        <v>Do you support or oppose the following policy proposals to reduce greenhouse gas emissions?: Ensuring the cost of energy is set by the cheaper price of renewables not the more expensive price of gas</v>
      </c>
      <c r="E80" s="14" t="str">
        <f>HYPERLINK("#'Full Results'!A818", "818")</f>
        <v>818</v>
      </c>
      <c r="F80" t="s">
        <v>407</v>
      </c>
    </row>
    <row r="81" spans="3:6" x14ac:dyDescent="0.25">
      <c r="C81">
        <v>73</v>
      </c>
      <c r="D81" s="8" t="str">
        <f>HYPERLINK("#'Table 73'!A1", "Do you support or oppose the following policy proposals to reduce greenhouse gas emissions?: Moving taxes from being levied on all electricity to just being levied on gas energy in order to make it cheaper to use greener energy")</f>
        <v>Do you support or oppose the following policy proposals to reduce greenhouse gas emissions?: Moving taxes from being levied on all electricity to just being levied on gas energy in order to make it cheaper to use greener energy</v>
      </c>
      <c r="E81" s="14" t="str">
        <f>HYPERLINK("#'Full Results'!A830", "830")</f>
        <v>830</v>
      </c>
      <c r="F81" t="s">
        <v>407</v>
      </c>
    </row>
    <row r="82" spans="3:6" x14ac:dyDescent="0.25">
      <c r="C82">
        <v>74</v>
      </c>
      <c r="D82" s="8" t="str">
        <f>HYPERLINK("#'Table 74'!A1", "Do you support or oppose the following policy proposals to reduce greenhouse gas emissions?: Introducing an electric vehicle leasing scheme, where low-income households pay a reduced monthly fee to lease an EV")</f>
        <v>Do you support or oppose the following policy proposals to reduce greenhouse gas emissions?: Introducing an electric vehicle leasing scheme, where low-income households pay a reduced monthly fee to lease an EV</v>
      </c>
      <c r="E82" s="14" t="str">
        <f>HYPERLINK("#'Full Results'!A842", "842")</f>
        <v>842</v>
      </c>
      <c r="F82" t="s">
        <v>407</v>
      </c>
    </row>
    <row r="83" spans="3:6" x14ac:dyDescent="0.25">
      <c r="C83">
        <v>75</v>
      </c>
      <c r="D83" s="8" t="str">
        <f>HYPERLINK("#'Table 75'!A1", "Do you support or oppose the following policy proposals to reduce greenhouse gas emissions?: Introducing a diesel scrappage scheme, where low-income households and small businesses are given financial assistance to get rid of their diesel vehicles ")</f>
        <v xml:space="preserve">Do you support or oppose the following policy proposals to reduce greenhouse gas emissions?: Introducing a diesel scrappage scheme, where low-income households and small businesses are given financial assistance to get rid of their diesel vehicles </v>
      </c>
      <c r="E83" s="14" t="str">
        <f>HYPERLINK("#'Full Results'!A854", "854")</f>
        <v>854</v>
      </c>
      <c r="F83" t="s">
        <v>407</v>
      </c>
    </row>
    <row r="84" spans="3:6" x14ac:dyDescent="0.25">
      <c r="C84">
        <v>76</v>
      </c>
      <c r="D84" s="8" t="str">
        <f>HYPERLINK("#'Table 76'!A1", "Do you support or oppose the following policy proposals to reduce greenhouse gas emissions?: Funding for more electric buses")</f>
        <v>Do you support or oppose the following policy proposals to reduce greenhouse gas emissions?: Funding for more electric buses</v>
      </c>
      <c r="E84" s="14" t="str">
        <f>HYPERLINK("#'Full Results'!A866", "866")</f>
        <v>866</v>
      </c>
      <c r="F84" t="s">
        <v>407</v>
      </c>
    </row>
    <row r="85" spans="3:6" x14ac:dyDescent="0.25">
      <c r="C85">
        <v>77</v>
      </c>
      <c r="D85" s="8" t="str">
        <f>HYPERLINK("#'Table 77'!A1", "Do you support or oppose the following policy proposals to reduce greenhouse gas emissions?: A target for car manufacturers to produce an increasing number of electric cars")</f>
        <v>Do you support or oppose the following policy proposals to reduce greenhouse gas emissions?: A target for car manufacturers to produce an increasing number of electric cars</v>
      </c>
      <c r="E85" s="14" t="str">
        <f>HYPERLINK("#'Full Results'!A878", "878")</f>
        <v>878</v>
      </c>
      <c r="F85" t="s">
        <v>407</v>
      </c>
    </row>
    <row r="86" spans="3:6" x14ac:dyDescent="0.25">
      <c r="C86">
        <v>78</v>
      </c>
      <c r="D86" s="8" t="str">
        <f>HYPERLINK("#'Table 78'!A1", " How seriously do you take the issue of climate change?")</f>
        <v xml:space="preserve"> How seriously do you take the issue of climate change?</v>
      </c>
      <c r="E86" s="14" t="str">
        <f>HYPERLINK("#'Full Results'!A890", "890")</f>
        <v>890</v>
      </c>
      <c r="F86" t="s">
        <v>76</v>
      </c>
    </row>
    <row r="87" spans="3:6" x14ac:dyDescent="0.25">
      <c r="C87">
        <v>79</v>
      </c>
      <c r="D87" s="8" t="str">
        <f>HYPERLINK("#'Table 79'!A1", " Looking again at the UK political parties, which do you think has the best policies on the environment? ")</f>
        <v xml:space="preserve"> Looking again at the UK political parties, which do you think has the best policies on the environment? </v>
      </c>
      <c r="E87" s="14" t="str">
        <f>HYPERLINK("#'Full Results'!A899", "899")</f>
        <v>899</v>
      </c>
      <c r="F87" t="s">
        <v>76</v>
      </c>
    </row>
    <row r="88" spans="3:6" x14ac:dyDescent="0.25">
      <c r="C88">
        <v>80</v>
      </c>
      <c r="D88" s="8" t="str">
        <f>HYPERLINK("#'Table 80'!A1", "Grid Summary: Which statement comes closest to your view? Answer on a scale of 1 to 5, where 1 means you completely agree with the first statement, and 5 means you completely agree with the second statement.")</f>
        <v>Grid Summary: Which statement comes closest to your view? Answer on a scale of 1 to 5, where 1 means you completely agree with the first statement, and 5 means you completely agree with the second statement.</v>
      </c>
      <c r="E88" s="7"/>
      <c r="F88" t="s">
        <v>76</v>
      </c>
    </row>
    <row r="89" spans="3:6" x14ac:dyDescent="0.25">
      <c r="C89">
        <v>81</v>
      </c>
      <c r="D89" s="8" t="str">
        <f>HYPERLINK("#'Table 81'!A1", "Which statement comes closest to your view? Answer on a scale of 1 to 5, where 1 means you completely agree with the first statement, and 5 means you completely agree with the second statement.: Climate change is a serious, immediate threat|Clima...")</f>
        <v>Which statement comes closest to your view? Answer on a scale of 1 to 5, where 1 means you completely agree with the first statement, and 5 means you completely agree with the second statement.: Climate change is a serious, immediate threat|Clima...</v>
      </c>
      <c r="E89" s="14" t="str">
        <f>HYPERLINK("#'Full Results'!A913", "913")</f>
        <v>913</v>
      </c>
      <c r="F89" t="s">
        <v>76</v>
      </c>
    </row>
    <row r="90" spans="3:6" x14ac:dyDescent="0.25">
      <c r="C90">
        <v>82</v>
      </c>
      <c r="D90" s="8" t="str">
        <f>HYPERLINK("#'Table 82'!A1", "Which statement comes closest to your view? Answer on a scale of 1 to 5, where 1 means you completely agree with the first statement, and 5 means you completely agree with the second statement.: The UK should be one of the most ambitious countrie...")</f>
        <v>Which statement comes closest to your view? Answer on a scale of 1 to 5, where 1 means you completely agree with the first statement, and 5 means you completely agree with the second statement.: The UK should be one of the most ambitious countrie...</v>
      </c>
      <c r="E90" s="14" t="str">
        <f>HYPERLINK("#'Full Results'!A921", "921")</f>
        <v>921</v>
      </c>
      <c r="F90" t="s">
        <v>76</v>
      </c>
    </row>
    <row r="91" spans="3:6" x14ac:dyDescent="0.25">
      <c r="C91">
        <v>83</v>
      </c>
      <c r="D91" s="8" t="str">
        <f>HYPERLINK("#'Table 83'!A1", "Which statement comes closest to your view? Answer on a scale of 1 to 5, where 1 means you completely agree with the first statement, and 5 means you completely agree with the second statement.: My actions make NO difference to reducing the impac...")</f>
        <v>Which statement comes closest to your view? Answer on a scale of 1 to 5, where 1 means you completely agree with the first statement, and 5 means you completely agree with the second statement.: My actions make NO difference to reducing the impac...</v>
      </c>
      <c r="E91" s="14" t="str">
        <f>HYPERLINK("#'Full Results'!A929", "929")</f>
        <v>929</v>
      </c>
      <c r="F91" t="s">
        <v>76</v>
      </c>
    </row>
    <row r="92" spans="3:6" x14ac:dyDescent="0.25">
      <c r="C92">
        <v>84</v>
      </c>
      <c r="D92" s="8" t="str">
        <f>HYPERLINK("#'Table 84'!A1", "Which statement comes closest to your view? Answer on a scale of 1 to 5, where 1 means you completely agree with the first statement, and 5 means you completely agree with the second statement.: It will cost too much to tackle climate change now ...")</f>
        <v>Which statement comes closest to your view? Answer on a scale of 1 to 5, where 1 means you completely agree with the first statement, and 5 means you completely agree with the second statement.: It will cost too much to tackle climate change now ...</v>
      </c>
      <c r="E92" s="14" t="str">
        <f>HYPERLINK("#'Full Results'!A937", "937")</f>
        <v>937</v>
      </c>
      <c r="F92" t="s">
        <v>76</v>
      </c>
    </row>
    <row r="93" spans="3:6" x14ac:dyDescent="0.25">
      <c r="C93">
        <v>85</v>
      </c>
      <c r="D93" s="8" t="str">
        <f>HYPERLINK("#'Table 85'!A1", "Which statement comes closest to your view? Answer on a scale of 1 to 5, where 1 means you completely agree with the first statement, and 5 means you completely agree with the second statement.: Putting in place policies to address climate change...")</f>
        <v>Which statement comes closest to your view? Answer on a scale of 1 to 5, where 1 means you completely agree with the first statement, and 5 means you completely agree with the second statement.: Putting in place policies to address climate change...</v>
      </c>
      <c r="E93" s="14" t="str">
        <f>HYPERLINK("#'Full Results'!A945", "945")</f>
        <v>945</v>
      </c>
      <c r="F93" t="s">
        <v>76</v>
      </c>
    </row>
    <row r="94" spans="3:6" x14ac:dyDescent="0.25">
      <c r="C94">
        <v>86</v>
      </c>
      <c r="D94" s="8" t="str">
        <f>HYPERLINK("#'Table 86'!A1", "Which statement comes closest to your view? Answer on a scale of 1 to 5, where 1 means you completely agree with the first statement, and 5 means you completely agree with the second statement.: Britain should invest in new green technologies so ...")</f>
        <v>Which statement comes closest to your view? Answer on a scale of 1 to 5, where 1 means you completely agree with the first statement, and 5 means you completely agree with the second statement.: Britain should invest in new green technologies so ...</v>
      </c>
      <c r="E94" s="14" t="str">
        <f>HYPERLINK("#'Full Results'!A953", "953")</f>
        <v>953</v>
      </c>
      <c r="F94" t="s">
        <v>76</v>
      </c>
    </row>
    <row r="95" spans="3:6" x14ac:dyDescent="0.25">
      <c r="C95">
        <v>87</v>
      </c>
      <c r="D95" s="8" t="str">
        <f>HYPERLINK("#'Table 87'!A1", "Grid Summary: To what extent do you agree or disagree with each of the following statements? ")</f>
        <v>Grid Summary: To what extent do you agree or disagree with each of the following statements? </v>
      </c>
      <c r="E95" s="7"/>
      <c r="F95" t="s">
        <v>76</v>
      </c>
    </row>
    <row r="96" spans="3:6" x14ac:dyDescent="0.25">
      <c r="C96">
        <v>88</v>
      </c>
      <c r="D96" s="8" t="str">
        <f>HYPERLINK("#'Table 88'!A1", "To what extent do you agree or disagree with each of the following statements? : I understand the Government’s plans to tackle climate change")</f>
        <v>To what extent do you agree or disagree with each of the following statements? : I understand the Government’s plans to tackle climate change</v>
      </c>
      <c r="E96" s="14" t="str">
        <f>HYPERLINK("#'Full Results'!A961", "961")</f>
        <v>961</v>
      </c>
      <c r="F96" t="s">
        <v>76</v>
      </c>
    </row>
    <row r="97" spans="3:6" x14ac:dyDescent="0.25">
      <c r="C97">
        <v>89</v>
      </c>
      <c r="D97" s="8" t="str">
        <f>HYPERLINK("#'Table 89'!A1", "To what extent do you agree or disagree with each of the following statements? : I expect part of my tax bill to go towards tackling climate change")</f>
        <v>To what extent do you agree or disagree with each of the following statements? : I expect part of my tax bill to go towards tackling climate change</v>
      </c>
      <c r="E97" s="14" t="str">
        <f>HYPERLINK("#'Full Results'!A972", "972")</f>
        <v>972</v>
      </c>
      <c r="F97" t="s">
        <v>76</v>
      </c>
    </row>
    <row r="98" spans="3:6" x14ac:dyDescent="0.25">
      <c r="C98">
        <v>90</v>
      </c>
      <c r="D98" s="8" t="str">
        <f>HYPERLINK("#'Table 90'!A1", "Thinking about climate change, which of the following potential effects are you most worried about, if any?Please select up to three.")</f>
        <v>Thinking about climate change, which of the following potential effects are you most worried about, if any?Please select up to three.</v>
      </c>
      <c r="E98" s="14" t="str">
        <f>HYPERLINK("#'Full Results'!A983", "983")</f>
        <v>983</v>
      </c>
      <c r="F98" t="s">
        <v>76</v>
      </c>
    </row>
    <row r="99" spans="3:6" x14ac:dyDescent="0.25">
      <c r="C99">
        <v>91</v>
      </c>
      <c r="D99" s="8" t="str">
        <f>HYPERLINK("#'Table 91'!A1", " The Net Zero target is a target set in law to reach zero greenhouse gas emissions by 2050, balancing any remaining carbon emissions that are produced with carbon reducing measures (like tree planting), in order to reduce the risks from climate c...")</f>
        <v xml:space="preserve"> The Net Zero target is a target set in law to reach zero greenhouse gas emissions by 2050, balancing any remaining carbon emissions that are produced with carbon reducing measures (like tree planting), in order to reduce the risks from climate c...</v>
      </c>
      <c r="E99" s="14" t="str">
        <f>HYPERLINK("#'Full Results'!A1001", "1001")</f>
        <v>1001</v>
      </c>
      <c r="F99" t="s">
        <v>76</v>
      </c>
    </row>
    <row r="100" spans="3:6" x14ac:dyDescent="0.25">
      <c r="C100">
        <v>92</v>
      </c>
      <c r="D100" s="8" t="str">
        <f>HYPERLINK("#'Table 92'!A1", " How important is it to you that the UK meets its target to reach Net Zero greenhouse gas emissions by 2050?")</f>
        <v xml:space="preserve"> How important is it to you that the UK meets its target to reach Net Zero greenhouse gas emissions by 2050?</v>
      </c>
      <c r="E100" s="14" t="str">
        <f>HYPERLINK("#'Full Results'!A1013", "1013")</f>
        <v>1013</v>
      </c>
      <c r="F100" t="s">
        <v>76</v>
      </c>
    </row>
    <row r="101" spans="3:6" x14ac:dyDescent="0.25">
      <c r="C101">
        <v>93</v>
      </c>
      <c r="D101" s="8" t="str">
        <f>HYPERLINK("#'Table 93'!A1", "In your opinion, why is it important that the UK is working towards the Net Zero target, if at all? Select any which apply.")</f>
        <v>In your opinion, why is it important that the UK is working towards the Net Zero target, if at all? Select any which apply.</v>
      </c>
      <c r="E101" s="14" t="str">
        <f>HYPERLINK("#'Full Results'!A1023", "1023")</f>
        <v>1023</v>
      </c>
      <c r="F101" t="s">
        <v>516</v>
      </c>
    </row>
    <row r="102" spans="3:6" x14ac:dyDescent="0.25">
      <c r="C102">
        <v>94</v>
      </c>
      <c r="D102" s="8" t="str">
        <f>HYPERLINK("#'Table 94'!A1", " Which of the following comes closest to your view?")</f>
        <v xml:space="preserve"> Which of the following comes closest to your view?</v>
      </c>
      <c r="E102" s="14" t="str">
        <f>HYPERLINK("#'Full Results'!A1040", "1040")</f>
        <v>1040</v>
      </c>
      <c r="F102" t="s">
        <v>76</v>
      </c>
    </row>
    <row r="103" spans="3:6" x14ac:dyDescent="0.25">
      <c r="C103">
        <v>95</v>
      </c>
      <c r="D103" s="8" t="str">
        <f>HYPERLINK("#'Table 95'!A1", " Which of the following comes closest to your view?")</f>
        <v xml:space="preserve"> Which of the following comes closest to your view?</v>
      </c>
      <c r="E103" s="14" t="str">
        <f>HYPERLINK("#'Full Results'!A1048", "1048")</f>
        <v>1048</v>
      </c>
      <c r="F103" t="s">
        <v>76</v>
      </c>
    </row>
    <row r="104" spans="3:6" x14ac:dyDescent="0.25">
      <c r="C104">
        <v>96</v>
      </c>
      <c r="D104" s="8" t="str">
        <f>HYPERLINK("#'Table 96'!A1", " Which of the following comes closest to your view?")</f>
        <v xml:space="preserve"> Which of the following comes closest to your view?</v>
      </c>
      <c r="E104" s="14" t="str">
        <f>HYPERLINK("#'Full Results'!A1054", "1054")</f>
        <v>1054</v>
      </c>
      <c r="F104" t="s">
        <v>76</v>
      </c>
    </row>
    <row r="105" spans="3:6" x14ac:dyDescent="0.25">
      <c r="C105">
        <v>97</v>
      </c>
      <c r="D105" s="8" t="str">
        <f>HYPERLINK("#'Table 97'!A1", " As far as you are aware, how much progress has the UK made towards reaching Net Zero, if any?")</f>
        <v xml:space="preserve"> As far as you are aware, how much progress has the UK made towards reaching Net Zero, if any?</v>
      </c>
      <c r="E105" s="14" t="str">
        <f>HYPERLINK("#'Full Results'!A1062", "1062")</f>
        <v>1062</v>
      </c>
      <c r="F105" t="s">
        <v>76</v>
      </c>
    </row>
    <row r="106" spans="3:6" x14ac:dyDescent="0.25">
      <c r="C106">
        <v>98</v>
      </c>
      <c r="D106" s="8" t="str">
        <f>HYPERLINK("#'Table 98'!A1", "The Government is responsible for the UK reaching net zero, but private businesses and households will all have to make changes to get there. How do you think the Government should get the UK to net zero by 2050?Please select all that apply.")</f>
        <v>The Government is responsible for the UK reaching net zero, but private businesses and households will all have to make changes to get there. How do you think the Government should get the UK to net zero by 2050?Please select all that apply.</v>
      </c>
      <c r="E106" s="14" t="str">
        <f>HYPERLINK("#'Full Results'!A1071", "1071")</f>
        <v>1071</v>
      </c>
      <c r="F106" t="s">
        <v>76</v>
      </c>
    </row>
    <row r="107" spans="3:6" x14ac:dyDescent="0.25">
      <c r="C107">
        <v>99</v>
      </c>
      <c r="D107" s="8" t="str">
        <f>HYPERLINK("#'Table 99'!A1", " Reaching net zero means making the economy more environmentally sustainable, which will have financial costs and benefits. Which of the following is closer to your view?")</f>
        <v xml:space="preserve"> Reaching net zero means making the economy more environmentally sustainable, which will have financial costs and benefits. Which of the following is closer to your view?</v>
      </c>
      <c r="E107" s="14" t="str">
        <f>HYPERLINK("#'Full Results'!A1079", "1079")</f>
        <v>1079</v>
      </c>
      <c r="F107" t="s">
        <v>407</v>
      </c>
    </row>
    <row r="108" spans="3:6" x14ac:dyDescent="0.25">
      <c r="C108">
        <v>100</v>
      </c>
      <c r="D108" s="8" t="str">
        <f>HYPERLINK("#'Table 100'!A1", " You said there will be more financial costs than benefits overall. Would you still want to move to a more environmentally sustainable economy even if there were more financial costs than benefits?")</f>
        <v xml:space="preserve"> You said there will be more financial costs than benefits overall. Would you still want to move to a more environmentally sustainable economy even if there were more financial costs than benefits?</v>
      </c>
      <c r="E108" s="14" t="str">
        <f>HYPERLINK("#'Full Results'!A1085", "1085")</f>
        <v>1085</v>
      </c>
      <c r="F108" t="s">
        <v>544</v>
      </c>
    </row>
    <row r="109" spans="3:6" x14ac:dyDescent="0.25">
      <c r="C109">
        <v>101</v>
      </c>
      <c r="D109" s="8" t="str">
        <f>HYPERLINK("#'Table 101'!A1", "In your view, which of the following factors, if any, are slowing down how quickly the UK is able to reach Net Zero? Select any which apply")</f>
        <v>In your view, which of the following factors, if any, are slowing down how quickly the UK is able to reach Net Zero? Select any which apply</v>
      </c>
      <c r="E109" s="14" t="str">
        <f>HYPERLINK("#'Full Results'!A1091", "1091")</f>
        <v>1091</v>
      </c>
      <c r="F109" t="s">
        <v>76</v>
      </c>
    </row>
    <row r="110" spans="3:6" x14ac:dyDescent="0.25">
      <c r="C110">
        <v>102</v>
      </c>
      <c r="D110" s="8" t="str">
        <f>HYPERLINK("#'Table 102'!A1", " As part of the UK’s commitment to Net Zero, consumers may have to make changes to their lifestyle such as switching to electric vehicles and/or paying levies on their energy bills to invest in renewable energy. Which statement comes closest to y...")</f>
        <v xml:space="preserve"> As part of the UK’s commitment to Net Zero, consumers may have to make changes to their lifestyle such as switching to electric vehicles and/or paying levies on their energy bills to invest in renewable energy. Which statement comes closest to y...</v>
      </c>
      <c r="E110" s="14" t="str">
        <f>HYPERLINK("#'Full Results'!A1105", "1105")</f>
        <v>1105</v>
      </c>
      <c r="F110" t="s">
        <v>76</v>
      </c>
    </row>
    <row r="111" spans="3:6" x14ac:dyDescent="0.25">
      <c r="C111">
        <v>103</v>
      </c>
      <c r="D111" s="8" t="str">
        <f>HYPERLINK("#'Table 103'!A1", " In comparison to other similar countries around the world, how would you rate the UK’s performance towards achieving Net Zero?")</f>
        <v xml:space="preserve"> In comparison to other similar countries around the world, how would you rate the UK’s performance towards achieving Net Zero?</v>
      </c>
      <c r="E111" s="14" t="str">
        <f>HYPERLINK("#'Full Results'!A1113", "1113")</f>
        <v>1113</v>
      </c>
      <c r="F111" t="s">
        <v>76</v>
      </c>
    </row>
    <row r="112" spans="3:6" x14ac:dyDescent="0.25">
      <c r="C112">
        <v>104</v>
      </c>
      <c r="D112" s="8" t="str">
        <f>HYPERLINK("#'Table 104'!A1", "How would you describe the Government’s current policies and record on mitigating climate change?Please select all that apply.")</f>
        <v>How would you describe the Government’s current policies and record on mitigating climate change?Please select all that apply.</v>
      </c>
      <c r="E112" s="14" t="str">
        <f>HYPERLINK("#'Full Results'!A1122", "1122")</f>
        <v>1122</v>
      </c>
      <c r="F112" t="s">
        <v>76</v>
      </c>
    </row>
    <row r="113" spans="3:6" x14ac:dyDescent="0.25">
      <c r="C113">
        <v>105</v>
      </c>
      <c r="D113" s="8" t="str">
        <f>HYPERLINK("#'Table 105'!A1", " Which comes closer to your view?")</f>
        <v xml:space="preserve"> Which comes closer to your view?</v>
      </c>
      <c r="E113" s="14" t="str">
        <f>HYPERLINK("#'Full Results'!A1143", "1143")</f>
        <v>1143</v>
      </c>
      <c r="F113" t="s">
        <v>76</v>
      </c>
    </row>
    <row r="114" spans="3:6" x14ac:dyDescent="0.25">
      <c r="C114">
        <v>106</v>
      </c>
      <c r="D114" s="8" t="str">
        <f>HYPERLINK("#'Table 106'!A1", " If a political party said they were going to get rid of the target to reach Net Zero greenhouse gas emissions, how would this impact your likelihood to vote for this party if at all?")</f>
        <v xml:space="preserve"> If a political party said they were going to get rid of the target to reach Net Zero greenhouse gas emissions, how would this impact your likelihood to vote for this party if at all?</v>
      </c>
      <c r="E114" s="14" t="str">
        <f>HYPERLINK("#'Full Results'!A1152", "1152")</f>
        <v>1152</v>
      </c>
      <c r="F114" t="s">
        <v>76</v>
      </c>
    </row>
    <row r="115" spans="3:6" x14ac:dyDescent="0.25">
      <c r="C115">
        <v>107</v>
      </c>
      <c r="D115" s="8" t="str">
        <f>HYPERLINK("#'Table 107'!A1", "Grid Summary: If a political party said they were going to get rid of the target to reach Net Zero greenhouse gas emissions, how would this impact your likelihood to vote for this party if at all?Please answer on a scale of -2 to 2, where -2 mean...")</f>
        <v>Grid Summary: If a political party said they were going to get rid of the target to reach Net Zero greenhouse gas emissions, how would this impact your likelihood to vote for this party if at all?Please answer on a scale of -2 to 2, where -2 mean...</v>
      </c>
      <c r="E115" s="7"/>
      <c r="F115" t="s">
        <v>76</v>
      </c>
    </row>
    <row r="116" spans="3:6" x14ac:dyDescent="0.25">
      <c r="C116">
        <v>108</v>
      </c>
      <c r="D116" s="8" t="str">
        <f>HYPERLINK("#'Table 108'!A1", "If a political party said they were going to get rid of the target to reach Net Zero greenhouse gas emissions, how would this impact your likelihood to vote for this party if at all?Please answer on a scale of -2 to 2, where -2 means you complete...")</f>
        <v>If a political party said they were going to get rid of the target to reach Net Zero greenhouse gas emissions, how would this impact your likelihood to vote for this party if at all?Please answer on a scale of -2 to 2, where -2 means you complete...</v>
      </c>
      <c r="E116" s="14" t="str">
        <f>HYPERLINK("#'Full Results'!A1163", "1163")</f>
        <v>1163</v>
      </c>
      <c r="F116" t="s">
        <v>76</v>
      </c>
    </row>
    <row r="117" spans="3:6" x14ac:dyDescent="0.25">
      <c r="C117">
        <v>109</v>
      </c>
      <c r="D117" s="8" t="str">
        <f>HYPERLINK("#'Table 109'!A1", "If a political party said they were going to get rid of the target to reach Net Zero greenhouse gas emissions, how would this impact your likelihood to vote for this party if at all?Please answer on a scale of -2 to 2, where -2 means you complete...")</f>
        <v>If a political party said they were going to get rid of the target to reach Net Zero greenhouse gas emissions, how would this impact your likelihood to vote for this party if at all?Please answer on a scale of -2 to 2, where -2 means you complete...</v>
      </c>
      <c r="E117" s="14" t="str">
        <f>HYPERLINK("#'Full Results'!A1171", "1171")</f>
        <v>1171</v>
      </c>
      <c r="F117" t="s">
        <v>76</v>
      </c>
    </row>
    <row r="118" spans="3:6" x14ac:dyDescent="0.25">
      <c r="C118">
        <v>110</v>
      </c>
      <c r="D118" s="8" t="str">
        <f>HYPERLINK("#'Table 110'!A1", "If a political party said they were going to get rid of the target to reach Net Zero greenhouse gas emissions, how would this impact your likelihood to vote for this party if at all?Please answer on a scale of -2 to 2, where -2 means you complete...")</f>
        <v>If a political party said they were going to get rid of the target to reach Net Zero greenhouse gas emissions, how would this impact your likelihood to vote for this party if at all?Please answer on a scale of -2 to 2, where -2 means you complete...</v>
      </c>
      <c r="E118" s="14" t="str">
        <f>HYPERLINK("#'Full Results'!A1179", "1179")</f>
        <v>1179</v>
      </c>
      <c r="F118" t="s">
        <v>76</v>
      </c>
    </row>
    <row r="119" spans="3:6" x14ac:dyDescent="0.25">
      <c r="C119">
        <v>111</v>
      </c>
      <c r="D119" s="8" t="str">
        <f>HYPERLINK("#'Table 111'!A1", "If a political party said they were going to get rid of the target to reach Net Zero greenhouse gas emissions, how would this impact your likelihood to vote for this party if at all?Please answer on a scale of -2 to 2, where -2 means you complete...")</f>
        <v>If a political party said they were going to get rid of the target to reach Net Zero greenhouse gas emissions, how would this impact your likelihood to vote for this party if at all?Please answer on a scale of -2 to 2, where -2 means you complete...</v>
      </c>
      <c r="E119" s="14" t="str">
        <f>HYPERLINK("#'Full Results'!A1187", "1187")</f>
        <v>1187</v>
      </c>
      <c r="F119" t="s">
        <v>76</v>
      </c>
    </row>
    <row r="120" spans="3:6" x14ac:dyDescent="0.25">
      <c r="C120">
        <v>112</v>
      </c>
      <c r="D120" s="8" t="str">
        <f>HYPERLINK("#'Table 112'!A1", "If a political party said they were going to get rid of the target to reach Net Zero greenhouse gas emissions, how would this impact your likelihood to vote for this party if at all?Please answer on a scale of -2 to 2, where -2 means you complete...")</f>
        <v>If a political party said they were going to get rid of the target to reach Net Zero greenhouse gas emissions, how would this impact your likelihood to vote for this party if at all?Please answer on a scale of -2 to 2, where -2 means you complete...</v>
      </c>
      <c r="E120" s="14" t="str">
        <f>HYPERLINK("#'Full Results'!A1195", "1195")</f>
        <v>1195</v>
      </c>
      <c r="F120" t="s">
        <v>76</v>
      </c>
    </row>
    <row r="121" spans="3:6" x14ac:dyDescent="0.25">
      <c r="C121">
        <v>113</v>
      </c>
      <c r="D121" s="8" t="str">
        <f>HYPERLINK("#'Table 113'!A1", "If a political party said they were going to get rid of the target to reach Net Zero greenhouse gas emissions, how would this impact your likelihood to vote for this party if at all?Please answer on a scale of -2 to 2, where -2 means you complete...")</f>
        <v>If a political party said they were going to get rid of the target to reach Net Zero greenhouse gas emissions, how would this impact your likelihood to vote for this party if at all?Please answer on a scale of -2 to 2, where -2 means you complete...</v>
      </c>
      <c r="E121" s="14" t="str">
        <f>HYPERLINK("#'Full Results'!A1203", "1203")</f>
        <v>1203</v>
      </c>
      <c r="F121" t="s">
        <v>76</v>
      </c>
    </row>
    <row r="122" spans="3:6" x14ac:dyDescent="0.25">
      <c r="C122">
        <v>114</v>
      </c>
      <c r="D122" s="8" t="str">
        <f>HYPERLINK("#'Table 114'!A1", "If a political party said they were going to get rid of the target to reach Net Zero greenhouse gas emissions, how would this impact your likelihood to vote for this party if at all?Please answer on a scale of -2 to 2, where -2 means you complete...")</f>
        <v>If a political party said they were going to get rid of the target to reach Net Zero greenhouse gas emissions, how would this impact your likelihood to vote for this party if at all?Please answer on a scale of -2 to 2, where -2 means you complete...</v>
      </c>
      <c r="E122" s="14" t="str">
        <f>HYPERLINK("#'Full Results'!A1211", "1211")</f>
        <v>1211</v>
      </c>
      <c r="F122" t="s">
        <v>76</v>
      </c>
    </row>
    <row r="123" spans="3:6" x14ac:dyDescent="0.25">
      <c r="C123">
        <v>115</v>
      </c>
      <c r="D123" s="8" t="str">
        <f>HYPERLINK("#'Table 115'!A1", "If a political party said they were going to get rid of the target to reach Net Zero greenhouse gas emissions, how would this impact your likelihood to vote for this party if at all?Please answer on a scale of -2 to 2, where -2 means you complete...")</f>
        <v>If a political party said they were going to get rid of the target to reach Net Zero greenhouse gas emissions, how would this impact your likelihood to vote for this party if at all?Please answer on a scale of -2 to 2, where -2 means you complete...</v>
      </c>
      <c r="E123" s="14" t="str">
        <f>HYPERLINK("#'Full Results'!A1219", "1219")</f>
        <v>1219</v>
      </c>
      <c r="F123" t="s">
        <v>76</v>
      </c>
    </row>
    <row r="124" spans="3:6" x14ac:dyDescent="0.25">
      <c r="C124">
        <v>116</v>
      </c>
      <c r="D124" s="8" t="str">
        <f>HYPERLINK("#'Table 116'!A1", " Earlier you did not rule out voting Conservative at the next general election. If the Conservative Party announced they would be dropping the Net Zero target before the next election, how would that impact your likelihood of voting for them, if ...")</f>
        <v xml:space="preserve"> Earlier you did not rule out voting Conservative at the next general election. If the Conservative Party announced they would be dropping the Net Zero target before the next election, how would that impact your likelihood of voting for them, if ...</v>
      </c>
      <c r="E124" s="14" t="str">
        <f>HYPERLINK("#'Full Results'!A1227", "1227")</f>
        <v>1227</v>
      </c>
      <c r="F124" t="s">
        <v>621</v>
      </c>
    </row>
    <row r="125" spans="3:6" x14ac:dyDescent="0.25">
      <c r="C125">
        <v>117</v>
      </c>
      <c r="D125" s="8" t="str">
        <f>HYPERLINK("#'Table 117'!A1", " Which of the following comes closest to your view?")</f>
        <v xml:space="preserve"> Which of the following comes closest to your view?</v>
      </c>
      <c r="E125" s="14" t="str">
        <f>HYPERLINK("#'Full Results'!A1236", "1236")</f>
        <v>1236</v>
      </c>
      <c r="F125" t="s">
        <v>76</v>
      </c>
    </row>
    <row r="126" spans="3:6" x14ac:dyDescent="0.25">
      <c r="C126">
        <v>118</v>
      </c>
      <c r="D126" s="8" t="str">
        <f>HYPERLINK("#'Table 118'!A1", " Imagine if ahead of the next General Election, Prime Minister Rishi Sunak announced that the Conservative Party would pause the UK’s plans to deliver Net Zero until the economy was in a better position. Which of the following comes closest to yo...")</f>
        <v xml:space="preserve"> Imagine if ahead of the next General Election, Prime Minister Rishi Sunak announced that the Conservative Party would pause the UK’s plans to deliver Net Zero until the economy was in a better position. Which of the following comes closest to yo...</v>
      </c>
      <c r="E126" s="14" t="str">
        <f>HYPERLINK("#'Full Results'!A1244", "1244")</f>
        <v>1244</v>
      </c>
      <c r="F126" t="s">
        <v>76</v>
      </c>
    </row>
    <row r="127" spans="3:6" x14ac:dyDescent="0.25">
      <c r="C127">
        <v>119</v>
      </c>
      <c r="D127" s="8" t="str">
        <f>HYPERLINK("#'Table 119'!A1", " If Rishi Sunak announced a pause on the UK plans to deliver Net Zero before the next General Election, how do you think you would vote in this General Election?")</f>
        <v xml:space="preserve"> If Rishi Sunak announced a pause on the UK plans to deliver Net Zero before the next General Election, how do you think you would vote in this General Election?</v>
      </c>
      <c r="E127" s="14" t="str">
        <f>HYPERLINK("#'Full Results'!A1250", "1250")</f>
        <v>1250</v>
      </c>
      <c r="F127" t="s">
        <v>76</v>
      </c>
    </row>
    <row r="128" spans="3:6" x14ac:dyDescent="0.25">
      <c r="C128">
        <v>120</v>
      </c>
      <c r="D128" s="8" t="str">
        <f>HYPERLINK("#'Table 120'!A1", "Which of the following, if any, would happen if the Conservative government decided to get rid of the “Net Zero” pledge?Select all that apply.")</f>
        <v>Which of the following, if any, would happen if the Conservative government decided to get rid of the “Net Zero” pledge?Select all that apply.</v>
      </c>
      <c r="E128" s="14" t="str">
        <f>HYPERLINK("#'Full Results'!A1264", "1264")</f>
        <v>1264</v>
      </c>
      <c r="F128" t="s">
        <v>76</v>
      </c>
    </row>
    <row r="129" spans="3:6" x14ac:dyDescent="0.25">
      <c r="C129">
        <v>121</v>
      </c>
      <c r="D129" s="8" t="str">
        <f>HYPERLINK("#'Table 121'!A1", "Grid Summary: Do you agree or disagree with the following statements?")</f>
        <v>Grid Summary: Do you agree or disagree with the following statements?</v>
      </c>
      <c r="E129" s="7"/>
      <c r="F129" t="s">
        <v>76</v>
      </c>
    </row>
    <row r="130" spans="3:6" x14ac:dyDescent="0.25">
      <c r="C130">
        <v>122</v>
      </c>
      <c r="D130" s="8" t="str">
        <f>HYPERLINK("#'Table 122'!A1", "Do you agree or disagree with the following statements?: The “Net Zero” target is one of the best things to come out of the Conservative government")</f>
        <v>Do you agree or disagree with the following statements?: The “Net Zero” target is one of the best things to come out of the Conservative government</v>
      </c>
      <c r="E130" s="14" t="str">
        <f>HYPERLINK("#'Full Results'!A1280", "1280")</f>
        <v>1280</v>
      </c>
      <c r="F130" t="s">
        <v>76</v>
      </c>
    </row>
    <row r="131" spans="3:6" x14ac:dyDescent="0.25">
      <c r="C131">
        <v>123</v>
      </c>
      <c r="D131" s="8" t="str">
        <f>HYPERLINK("#'Table 123'!A1", "Do you agree or disagree with the following statements?: Dropping the “Net Zero” target would be a vote-winning decision by a political party")</f>
        <v>Do you agree or disagree with the following statements?: Dropping the “Net Zero” target would be a vote-winning decision by a political party</v>
      </c>
      <c r="E131" s="14" t="str">
        <f>HYPERLINK("#'Full Results'!A1291", "1291")</f>
        <v>1291</v>
      </c>
      <c r="F131" t="s">
        <v>76</v>
      </c>
    </row>
    <row r="132" spans="3:6" x14ac:dyDescent="0.25">
      <c r="C132">
        <v>124</v>
      </c>
      <c r="D132" s="8" t="str">
        <f>HYPERLINK("#'Table 124'!A1", "Do you agree or disagree with the following statements?: It would be embarrassing for the Conservatives to drop a target so far away (2050)")</f>
        <v>Do you agree or disagree with the following statements?: It would be embarrassing for the Conservatives to drop a target so far away (2050)</v>
      </c>
      <c r="E132" s="14" t="str">
        <f>HYPERLINK("#'Full Results'!A1302", "1302")</f>
        <v>1302</v>
      </c>
      <c r="F132" t="s">
        <v>76</v>
      </c>
    </row>
    <row r="133" spans="3:6" x14ac:dyDescent="0.25">
      <c r="C133">
        <v>125</v>
      </c>
      <c r="D133" s="8" t="str">
        <f>HYPERLINK("#'Table 125'!A1", "Do you agree or disagree with the following statements?: If the Conservative party dropped Net Zero, a future Government would just bring it back")</f>
        <v>Do you agree or disagree with the following statements?: If the Conservative party dropped Net Zero, a future Government would just bring it back</v>
      </c>
      <c r="E133" s="14" t="str">
        <f>HYPERLINK("#'Full Results'!A1313", "1313")</f>
        <v>1313</v>
      </c>
      <c r="F133" t="s">
        <v>76</v>
      </c>
    </row>
    <row r="134" spans="3:6" x14ac:dyDescent="0.25">
      <c r="C134">
        <v>126</v>
      </c>
      <c r="D134" s="8" t="str">
        <f>HYPERLINK("#'Table 126'!A1", "Do you agree or disagree with the following statements?: If the Conservatives dropped Net Zero, it would be completely unfair on those individuals and businesses who had taken steps to reduce their own emissions")</f>
        <v>Do you agree or disagree with the following statements?: If the Conservatives dropped Net Zero, it would be completely unfair on those individuals and businesses who had taken steps to reduce their own emissions</v>
      </c>
      <c r="E134" s="14" t="str">
        <f>HYPERLINK("#'Full Results'!A1324", "1324")</f>
        <v>1324</v>
      </c>
      <c r="F134" t="s">
        <v>76</v>
      </c>
    </row>
    <row r="135" spans="3:6" x14ac:dyDescent="0.25">
      <c r="C135">
        <v>127</v>
      </c>
      <c r="D135" s="8" t="str">
        <f>HYPERLINK("#'Table 127'!A1", "Do you agree or disagree with the following statements?: Getting rid of “Net Zero” won’t actually help with the increasing cost of living")</f>
        <v>Do you agree or disagree with the following statements?: Getting rid of “Net Zero” won’t actually help with the increasing cost of living</v>
      </c>
      <c r="E135" s="14" t="str">
        <f>HYPERLINK("#'Full Results'!A1335", "1335")</f>
        <v>1335</v>
      </c>
      <c r="F135" t="s">
        <v>76</v>
      </c>
    </row>
    <row r="136" spans="3:6" x14ac:dyDescent="0.25">
      <c r="C136">
        <v>128</v>
      </c>
      <c r="D136" s="8" t="str">
        <f>HYPERLINK("#'Table 128'!A1", "Do you agree or disagree with the following statements?: Dropping the “Net Zero” target would show the Conservatives were incompetent")</f>
        <v>Do you agree or disagree with the following statements?: Dropping the “Net Zero” target would show the Conservatives were incompetent</v>
      </c>
      <c r="E136" s="14" t="str">
        <f>HYPERLINK("#'Full Results'!A1346", "1346")</f>
        <v>1346</v>
      </c>
      <c r="F136" t="s">
        <v>76</v>
      </c>
    </row>
    <row r="137" spans="3:6" x14ac:dyDescent="0.25">
      <c r="C137">
        <v>129</v>
      </c>
      <c r="D137" s="8" t="str">
        <f>HYPERLINK("#'Table 129'!A1", "Do you agree or disagree with the following statements?: Moving to having our own renewable energy sources in the UK will bring the cost of energy down")</f>
        <v>Do you agree or disagree with the following statements?: Moving to having our own renewable energy sources in the UK will bring the cost of energy down</v>
      </c>
      <c r="E137" s="14" t="str">
        <f>HYPERLINK("#'Full Results'!A1357", "1357")</f>
        <v>1357</v>
      </c>
      <c r="F137" t="s">
        <v>76</v>
      </c>
    </row>
    <row r="138" spans="3:6" x14ac:dyDescent="0.25">
      <c r="C138">
        <v>130</v>
      </c>
      <c r="D138" s="8" t="str">
        <f>HYPERLINK("#'Table 130'!A1", "Grid Summary: Below are some effects that people have suggested will happen if the Conservatives drop the Net Zero target. Please indicate whether you think the following are likely or unlikely to happen… ")</f>
        <v>Grid Summary: Below are some effects that people have suggested will happen if the Conservatives drop the Net Zero target. Please indicate whether you think the following are likely or unlikely to happen… </v>
      </c>
      <c r="E138" s="7"/>
      <c r="F138" t="s">
        <v>76</v>
      </c>
    </row>
    <row r="139" spans="3:6" x14ac:dyDescent="0.25">
      <c r="C139">
        <v>131</v>
      </c>
      <c r="D139" s="8" t="str">
        <f>HYPERLINK("#'Table 131'!A1", "Below are some effects that people have suggested will happen if the Conservatives drop the Net Zero target. Please indicate whether you think the following are likely or unlikely to happen… : The Conservative Party will win fewer votes at the ne...")</f>
        <v>Below are some effects that people have suggested will happen if the Conservatives drop the Net Zero target. Please indicate whether you think the following are likely or unlikely to happen… : The Conservative Party will win fewer votes at the ne...</v>
      </c>
      <c r="E139" s="14" t="str">
        <f>HYPERLINK("#'Full Results'!A1368", "1368")</f>
        <v>1368</v>
      </c>
      <c r="F139" t="s">
        <v>76</v>
      </c>
    </row>
    <row r="140" spans="3:6" x14ac:dyDescent="0.25">
      <c r="C140">
        <v>132</v>
      </c>
      <c r="D140" s="8" t="str">
        <f>HYPERLINK("#'Table 132'!A1", "Below are some effects that people have suggested will happen if the Conservatives drop the Net Zero target. Please indicate whether you think the following are likely or unlikely to happen… : The Conservative Party will win more votes at the nex...")</f>
        <v>Below are some effects that people have suggested will happen if the Conservatives drop the Net Zero target. Please indicate whether you think the following are likely or unlikely to happen… : The Conservative Party will win more votes at the nex...</v>
      </c>
      <c r="E140" s="14" t="str">
        <f>HYPERLINK("#'Full Results'!A1376", "1376")</f>
        <v>1376</v>
      </c>
      <c r="F140" t="s">
        <v>76</v>
      </c>
    </row>
    <row r="141" spans="3:6" x14ac:dyDescent="0.25">
      <c r="C141">
        <v>133</v>
      </c>
      <c r="D141" s="8" t="str">
        <f>HYPERLINK("#'Table 133'!A1", "Below are some effects that people have suggested will happen if the Conservatives drop the Net Zero target. Please indicate whether you think the following are likely or unlikely to happen… : Other countries will follow our lead and drop their o...")</f>
        <v>Below are some effects that people have suggested will happen if the Conservatives drop the Net Zero target. Please indicate whether you think the following are likely or unlikely to happen… : Other countries will follow our lead and drop their o...</v>
      </c>
      <c r="E141" s="14" t="str">
        <f>HYPERLINK("#'Full Results'!A1384", "1384")</f>
        <v>1384</v>
      </c>
      <c r="F141" t="s">
        <v>76</v>
      </c>
    </row>
    <row r="142" spans="3:6" x14ac:dyDescent="0.25">
      <c r="C142">
        <v>134</v>
      </c>
      <c r="D142" s="8" t="str">
        <f>HYPERLINK("#'Table 134'!A1", "Below are some effects that people have suggested will happen if the Conservatives drop the Net Zero target. Please indicate whether you think the following are likely or unlikely to happen… : The average person in the UK will save money on their...")</f>
        <v>Below are some effects that people have suggested will happen if the Conservatives drop the Net Zero target. Please indicate whether you think the following are likely or unlikely to happen… : The average person in the UK will save money on their...</v>
      </c>
      <c r="E142" s="14" t="str">
        <f>HYPERLINK("#'Full Results'!A1392", "1392")</f>
        <v>1392</v>
      </c>
      <c r="F142" t="s">
        <v>76</v>
      </c>
    </row>
    <row r="143" spans="3:6" x14ac:dyDescent="0.25">
      <c r="C143">
        <v>135</v>
      </c>
      <c r="D143" s="8" t="str">
        <f>HYPERLINK("#'Table 135'!A1", "Below are some effects that people have suggested will happen if the Conservatives drop the Net Zero target. Please indicate whether you think the following are likely or unlikely to happen… : People in the UK will pay less in tax")</f>
        <v>Below are some effects that people have suggested will happen if the Conservatives drop the Net Zero target. Please indicate whether you think the following are likely or unlikely to happen… : People in the UK will pay less in tax</v>
      </c>
      <c r="E143" s="14" t="str">
        <f>HYPERLINK("#'Full Results'!A1400", "1400")</f>
        <v>1400</v>
      </c>
      <c r="F143" t="s">
        <v>76</v>
      </c>
    </row>
    <row r="144" spans="3:6" x14ac:dyDescent="0.25">
      <c r="C144">
        <v>136</v>
      </c>
      <c r="D144" s="8" t="str">
        <f>HYPERLINK("#'Table 136'!A1", "Below are some effects that people have suggested will happen if the Conservatives drop the Net Zero target. Please indicate whether you think the following are likely or unlikely to happen… : The UK will become more dependent on Russia for energy")</f>
        <v>Below are some effects that people have suggested will happen if the Conservatives drop the Net Zero target. Please indicate whether you think the following are likely or unlikely to happen… : The UK will become more dependent on Russia for energy</v>
      </c>
      <c r="E144" s="14" t="str">
        <f>HYPERLINK("#'Full Results'!A1408", "1408")</f>
        <v>1408</v>
      </c>
      <c r="F144" t="s">
        <v>76</v>
      </c>
    </row>
    <row r="145" spans="3:6" x14ac:dyDescent="0.25">
      <c r="C145">
        <v>137</v>
      </c>
      <c r="D145" s="8" t="str">
        <f>HYPERLINK("#'Table 137'!A1", "Below are some effects that people have suggested will happen if the Conservatives drop the Net Zero target. Please indicate whether you think the following are likely or unlikely to happen… : The quality of air in the UK will not get better and ...")</f>
        <v>Below are some effects that people have suggested will happen if the Conservatives drop the Net Zero target. Please indicate whether you think the following are likely or unlikely to happen… : The quality of air in the UK will not get better and ...</v>
      </c>
      <c r="E145" s="14" t="str">
        <f>HYPERLINK("#'Full Results'!A1416", "1416")</f>
        <v>1416</v>
      </c>
      <c r="F145" t="s">
        <v>76</v>
      </c>
    </row>
    <row r="146" spans="3:6" x14ac:dyDescent="0.25">
      <c r="C146">
        <v>138</v>
      </c>
      <c r="D146" s="8" t="str">
        <f>HYPERLINK("#'Table 138'!A1", "Below are some effects that people have suggested will happen if the Conservatives drop the Net Zero target. Please indicate whether you think the following are likely or unlikely to happen… : The UK economy will get stronger")</f>
        <v>Below are some effects that people have suggested will happen if the Conservatives drop the Net Zero target. Please indicate whether you think the following are likely or unlikely to happen… : The UK economy will get stronger</v>
      </c>
      <c r="E146" s="14" t="str">
        <f>HYPERLINK("#'Full Results'!A1424", "1424")</f>
        <v>1424</v>
      </c>
      <c r="F146" t="s">
        <v>76</v>
      </c>
    </row>
    <row r="147" spans="3:6" x14ac:dyDescent="0.25">
      <c r="C147">
        <v>139</v>
      </c>
      <c r="D147" s="8" t="str">
        <f>HYPERLINK("#'Table 139'!A1", "Below are some effects that people have suggested will happen if the Conservatives drop the Net Zero target. Please indicate whether you think the following are likely or unlikely to happen… : The UK will fall behind other countries economically")</f>
        <v>Below are some effects that people have suggested will happen if the Conservatives drop the Net Zero target. Please indicate whether you think the following are likely or unlikely to happen… : The UK will fall behind other countries economically</v>
      </c>
      <c r="E147" s="14" t="str">
        <f>HYPERLINK("#'Full Results'!A1432", "1432")</f>
        <v>1432</v>
      </c>
      <c r="F147" t="s">
        <v>76</v>
      </c>
    </row>
    <row r="148" spans="3:6" x14ac:dyDescent="0.25">
      <c r="C148">
        <v>140</v>
      </c>
      <c r="D148" s="8" t="str">
        <f>HYPERLINK("#'Table 140'!A1", "Below are some effects that people have suggested will happen if the Conservatives drop the Net Zero target. Please indicate whether you think the following are likely or unlikely to happen… : The environment will be left worse-off for the next g...")</f>
        <v>Below are some effects that people have suggested will happen if the Conservatives drop the Net Zero target. Please indicate whether you think the following are likely or unlikely to happen… : The environment will be left worse-off for the next g...</v>
      </c>
      <c r="E148" s="14" t="str">
        <f>HYPERLINK("#'Full Results'!A1440", "1440")</f>
        <v>1440</v>
      </c>
      <c r="F148" t="s">
        <v>76</v>
      </c>
    </row>
    <row r="149" spans="3:6" x14ac:dyDescent="0.25">
      <c r="C149">
        <v>141</v>
      </c>
      <c r="D149" s="8" t="str">
        <f>HYPERLINK("#'Table 141'!A1", "If the Conservative party announced they would drop the Net Zero target, in your opinion, what would be their reasons for doing so?Please select all that apply.")</f>
        <v>If the Conservative party announced they would drop the Net Zero target, in your opinion, what would be their reasons for doing so?Please select all that apply.</v>
      </c>
      <c r="E149" s="14" t="str">
        <f>HYPERLINK("#'Full Results'!A1448", "1448")</f>
        <v>1448</v>
      </c>
      <c r="F149" t="s">
        <v>76</v>
      </c>
    </row>
    <row r="150" spans="3:6" x14ac:dyDescent="0.25">
      <c r="C150">
        <v>142</v>
      </c>
      <c r="D150" s="8" t="str">
        <f>HYPERLINK("#'Table 142'!A1", " Which of the following do you think is the best way to bring down the cost of living in the UK?")</f>
        <v xml:space="preserve"> Which of the following do you think is the best way to bring down the cost of living in the UK?</v>
      </c>
      <c r="E150" s="14" t="str">
        <f>HYPERLINK("#'Full Results'!A1465", "1465")</f>
        <v>1465</v>
      </c>
      <c r="F150" t="s">
        <v>76</v>
      </c>
    </row>
    <row r="151" spans="3:6" x14ac:dyDescent="0.25">
      <c r="C151">
        <v>143</v>
      </c>
      <c r="D151" s="8" t="str">
        <f>HYPERLINK("#'Table 143'!A1", "Grid Summary: To what extent do you agree or disagree with each of the following statements")</f>
        <v>Grid Summary: To what extent do you agree or disagree with each of the following statements</v>
      </c>
      <c r="E151" s="7"/>
      <c r="F151" t="s">
        <v>76</v>
      </c>
    </row>
    <row r="152" spans="3:6" x14ac:dyDescent="0.25">
      <c r="C152">
        <v>144</v>
      </c>
      <c r="D152" s="8" t="str">
        <f>HYPERLINK("#'Table 144'!A1", "To what extent do you agree or disagree with each of the following statements: Investing in ‘green’ home energy upgrades (e.g. insulation) leads to greater savings in the future ")</f>
        <v xml:space="preserve">To what extent do you agree or disagree with each of the following statements: Investing in ‘green’ home energy upgrades (e.g. insulation) leads to greater savings in the future </v>
      </c>
      <c r="E152" s="14" t="str">
        <f>HYPERLINK("#'Full Results'!A1471", "1471")</f>
        <v>1471</v>
      </c>
      <c r="F152" t="s">
        <v>76</v>
      </c>
    </row>
    <row r="153" spans="3:6" x14ac:dyDescent="0.25">
      <c r="C153">
        <v>145</v>
      </c>
      <c r="D153" s="8" t="str">
        <f>HYPERLINK("#'Table 145'!A1", "To what extent do you agree or disagree with each of the following statements: The high cost of ‘green’ home energy upgrades has prevented those from lower income from investing")</f>
        <v>To what extent do you agree or disagree with each of the following statements: The high cost of ‘green’ home energy upgrades has prevented those from lower income from investing</v>
      </c>
      <c r="E153" s="14" t="str">
        <f>HYPERLINK("#'Full Results'!A1482", "1482")</f>
        <v>1482</v>
      </c>
      <c r="F153" t="s">
        <v>76</v>
      </c>
    </row>
    <row r="154" spans="3:6" x14ac:dyDescent="0.25">
      <c r="C154">
        <v>146</v>
      </c>
      <c r="D154" s="8" t="str">
        <f>HYPERLINK("#'Table 146'!A1", "To what extent do you agree or disagree with each of the following statements: If the Government was to delay or weaken its commitment to Net Zero and ’green’ energy, I would be worse off financially")</f>
        <v>To what extent do you agree or disagree with each of the following statements: If the Government was to delay or weaken its commitment to Net Zero and ’green’ energy, I would be worse off financially</v>
      </c>
      <c r="E154" s="14" t="str">
        <f>HYPERLINK("#'Full Results'!A1493", "1493")</f>
        <v>1493</v>
      </c>
      <c r="F154" t="s">
        <v>76</v>
      </c>
    </row>
    <row r="155" spans="3:6" x14ac:dyDescent="0.25">
      <c r="C155">
        <v>147</v>
      </c>
      <c r="D155" s="8" t="str">
        <f>HYPERLINK("#'Table 147'!A1", " Some of the changes we could make to British homes to help us reach net zero involve an upfront cost but could then make household bills lower. For example, heat pumps, insulation and electric vehicles. Which of the following comes closest to yo...")</f>
        <v xml:space="preserve"> Some of the changes we could make to British homes to help us reach net zero involve an upfront cost but could then make household bills lower. For example, heat pumps, insulation and electric vehicles. Which of the following comes closest to yo...</v>
      </c>
      <c r="E155" s="14" t="str">
        <f>HYPERLINK("#'Full Results'!A1504", "1504")</f>
        <v>1504</v>
      </c>
      <c r="F155" t="s">
        <v>76</v>
      </c>
    </row>
    <row r="156" spans="3:6" x14ac:dyDescent="0.25">
      <c r="C156">
        <v>148</v>
      </c>
      <c r="D156" s="8" t="str">
        <f>HYPERLINK("#'Table 148'!A1", "Grid Summary: Official statistics show that the UK is almost halfway (48%) towards reaching its net zero target. Which of each pair of statements comes closest to your view?")</f>
        <v>Grid Summary: Official statistics show that the UK is almost halfway (48%) towards reaching its net zero target. Which of each pair of statements comes closest to your view?</v>
      </c>
      <c r="E156" s="7"/>
      <c r="F156" t="s">
        <v>76</v>
      </c>
    </row>
    <row r="157" spans="3:6" x14ac:dyDescent="0.25">
      <c r="C157">
        <v>149</v>
      </c>
      <c r="D157" s="8" t="str">
        <f>HYPERLINK("#'Table 149'!A1", "Official statistics show that the UK is almost halfway (48%) towards reaching its net zero target. Which of each pair of statements comes closest to your view?: I do NOT believe this figure|I believe this figure")</f>
        <v>Official statistics show that the UK is almost halfway (48%) towards reaching its net zero target. Which of each pair of statements comes closest to your view?: I do NOT believe this figure|I believe this figure</v>
      </c>
      <c r="E157" s="14" t="str">
        <f>HYPERLINK("#'Full Results'!A1512", "1512")</f>
        <v>1512</v>
      </c>
      <c r="F157" t="s">
        <v>76</v>
      </c>
    </row>
    <row r="158" spans="3:6" x14ac:dyDescent="0.25">
      <c r="C158">
        <v>150</v>
      </c>
      <c r="D158" s="8" t="str">
        <f>HYPERLINK("#'Table 150'!A1", "Official statistics show that the UK is almost halfway (48%) towards reaching its net zero target. Which of each pair of statements comes closest to your view?: This means we can relax and invest less money and effort in reaching net zero|This me...")</f>
        <v>Official statistics show that the UK is almost halfway (48%) towards reaching its net zero target. Which of each pair of statements comes closest to your view?: This means we can relax and invest less money and effort in reaching net zero|This me...</v>
      </c>
      <c r="E158" s="14" t="str">
        <f>HYPERLINK("#'Full Results'!A1517", "1517")</f>
        <v>1517</v>
      </c>
      <c r="F158" t="s">
        <v>76</v>
      </c>
    </row>
    <row r="159" spans="3:6" x14ac:dyDescent="0.25">
      <c r="C159">
        <v>151</v>
      </c>
      <c r="D159" s="8" t="str">
        <f>HYPERLINK("#'Table 151'!A1", "Official statistics show that the UK is almost halfway (48%) towards reaching its net zero target. Which of each pair of statements comes closest to your view?: This makes me feel MORE POSITIVE about the Government|This makes me feel LESS POSITIV...")</f>
        <v>Official statistics show that the UK is almost halfway (48%) towards reaching its net zero target. Which of each pair of statements comes closest to your view?: This makes me feel MORE POSITIVE about the Government|This makes me feel LESS POSITIV...</v>
      </c>
      <c r="E159" s="14" t="str">
        <f>HYPERLINK("#'Full Results'!A1522", "1522")</f>
        <v>1522</v>
      </c>
      <c r="F159" t="s">
        <v>76</v>
      </c>
    </row>
    <row r="160" spans="3:6" x14ac:dyDescent="0.25">
      <c r="C160">
        <v>152</v>
      </c>
      <c r="D160" s="8" t="str">
        <f>HYPERLINK("#'Table 152'!A1", "Official statistics show that the UK is almost halfway (48%) towards reaching its net zero target. Which of each pair of statements comes closest to your view?: Now that I know this I am MORE LIKELY to make personal changes to help reach net zero...")</f>
        <v>Official statistics show that the UK is almost halfway (48%) towards reaching its net zero target. Which of each pair of statements comes closest to your view?: Now that I know this I am MORE LIKELY to make personal changes to help reach net zero...</v>
      </c>
      <c r="E160" s="14" t="str">
        <f>HYPERLINK("#'Full Results'!A1527", "1527")</f>
        <v>1527</v>
      </c>
      <c r="F160" t="s">
        <v>76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W1532"/>
  <sheetViews>
    <sheetView showGridLines="0" tabSelected="1" workbookViewId="0">
      <pane xSplit="2" ySplit="8" topLeftCell="C9" activePane="bottomRight" state="frozen"/>
      <selection pane="topRight"/>
      <selection pane="bottomLeft"/>
      <selection pane="bottomRight" activeCell="B1161" sqref="B1161"/>
    </sheetView>
  </sheetViews>
  <sheetFormatPr defaultColWidth="11.42578125" defaultRowHeight="15" x14ac:dyDescent="0.25"/>
  <cols>
    <col min="2" max="2" width="20.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25" t="s">
        <v>721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3"/>
      <c r="C5" s="13"/>
      <c r="D5" s="28" t="s">
        <v>55</v>
      </c>
      <c r="E5" s="28"/>
      <c r="F5" s="13"/>
      <c r="G5" s="28" t="s">
        <v>56</v>
      </c>
      <c r="H5" s="28"/>
      <c r="I5" s="28"/>
      <c r="J5" s="28"/>
      <c r="K5" s="28"/>
      <c r="L5" s="28"/>
      <c r="M5" s="13"/>
      <c r="N5" s="28" t="s">
        <v>57</v>
      </c>
      <c r="O5" s="28"/>
      <c r="P5" s="28"/>
      <c r="Q5" s="28"/>
      <c r="R5" s="13"/>
      <c r="S5" s="28" t="s">
        <v>58</v>
      </c>
      <c r="T5" s="28"/>
      <c r="U5" s="28"/>
      <c r="V5" s="28"/>
      <c r="W5" s="28"/>
      <c r="X5" s="28"/>
      <c r="Y5" s="28"/>
      <c r="Z5" s="28"/>
      <c r="AA5" s="28"/>
      <c r="AB5" s="28"/>
      <c r="AC5" s="28"/>
      <c r="AD5" s="13"/>
      <c r="AE5" s="28" t="s">
        <v>59</v>
      </c>
      <c r="AF5" s="28"/>
      <c r="AG5" s="28"/>
      <c r="AH5" s="13"/>
      <c r="AI5" s="28" t="s">
        <v>60</v>
      </c>
      <c r="AJ5" s="28"/>
      <c r="AK5" s="28"/>
      <c r="AL5" s="28"/>
      <c r="AM5" s="28"/>
      <c r="AN5" s="13"/>
      <c r="AO5" s="28" t="s">
        <v>61</v>
      </c>
      <c r="AP5" s="28"/>
      <c r="AQ5" s="28"/>
      <c r="AR5" s="13"/>
      <c r="AS5" s="28" t="s">
        <v>62</v>
      </c>
      <c r="AT5" s="28"/>
      <c r="AU5" s="28"/>
      <c r="AV5" s="28"/>
      <c r="AW5" s="28"/>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20.100000000000001"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20.100000000000001"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11" spans="2:49" x14ac:dyDescent="0.25">
      <c r="B11" s="6" t="s">
        <v>75</v>
      </c>
    </row>
    <row r="12" spans="2:49" x14ac:dyDescent="0.25">
      <c r="B12" s="24" t="s">
        <v>76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row>
    <row r="13" spans="2:49" x14ac:dyDescent="0.25">
      <c r="B13" t="s">
        <v>63</v>
      </c>
      <c r="C13" s="17">
        <v>0.38184517851252697</v>
      </c>
      <c r="D13" s="17">
        <v>0.38551755534476101</v>
      </c>
      <c r="E13" s="17">
        <v>0.37843856727534197</v>
      </c>
      <c r="F13" s="17"/>
      <c r="G13" s="17">
        <v>0.34405081408410798</v>
      </c>
      <c r="H13" s="17">
        <v>0.35524671445738798</v>
      </c>
      <c r="I13" s="17">
        <v>0.36500783355124</v>
      </c>
      <c r="J13" s="17">
        <v>0.36667802084838302</v>
      </c>
      <c r="K13" s="17">
        <v>0.41097737027265002</v>
      </c>
      <c r="L13" s="17">
        <v>0.43547070433992402</v>
      </c>
      <c r="M13" s="17"/>
      <c r="N13" s="17">
        <v>0.44070870741616902</v>
      </c>
      <c r="O13" s="17">
        <v>0.37309498784655398</v>
      </c>
      <c r="P13" s="17">
        <v>0.35889969630451302</v>
      </c>
      <c r="Q13" s="17">
        <v>0.34981874141500902</v>
      </c>
      <c r="R13" s="17"/>
      <c r="S13" s="17">
        <v>0.36851628679711101</v>
      </c>
      <c r="T13" s="17">
        <v>0.37868970855718398</v>
      </c>
      <c r="U13" s="17">
        <v>0.39166596866984699</v>
      </c>
      <c r="V13" s="17">
        <v>0.36388466441692602</v>
      </c>
      <c r="W13" s="17">
        <v>0.40653514640042598</v>
      </c>
      <c r="X13" s="17">
        <v>0.38485282353855998</v>
      </c>
      <c r="Y13" s="17">
        <v>0.38096178058053798</v>
      </c>
      <c r="Z13" s="17">
        <v>0.397594657567648</v>
      </c>
      <c r="AA13" s="17">
        <v>0.36264432618027698</v>
      </c>
      <c r="AB13" s="17">
        <v>0.37263280163805002</v>
      </c>
      <c r="AC13" s="17">
        <v>0.45162648365248198</v>
      </c>
      <c r="AD13" s="17"/>
      <c r="AE13" s="17">
        <v>0.38017247364319101</v>
      </c>
      <c r="AF13" s="17">
        <v>0.42425886836916998</v>
      </c>
      <c r="AG13" s="17">
        <v>0.31867528572537002</v>
      </c>
      <c r="AH13" s="17"/>
      <c r="AI13" s="17">
        <v>0.409467415163076</v>
      </c>
      <c r="AJ13" s="17">
        <v>0.39814410461074101</v>
      </c>
      <c r="AK13" s="17">
        <v>0.38294008176260202</v>
      </c>
      <c r="AL13" s="17">
        <v>0.33889728226348498</v>
      </c>
      <c r="AM13" s="17">
        <v>0.31651814128620798</v>
      </c>
      <c r="AN13" s="17"/>
      <c r="AO13" s="17">
        <v>0.415652662768355</v>
      </c>
      <c r="AP13" s="17">
        <v>0.406353859391201</v>
      </c>
      <c r="AQ13" s="17">
        <v>0.40483211005949299</v>
      </c>
      <c r="AR13" s="17"/>
      <c r="AS13" s="17">
        <v>0.374015320162008</v>
      </c>
      <c r="AT13" s="17">
        <v>0.345443306087859</v>
      </c>
      <c r="AU13" s="17">
        <v>0.38777562915493502</v>
      </c>
      <c r="AV13" s="17">
        <v>0.42027668538865298</v>
      </c>
      <c r="AW13" s="17">
        <v>0.48806355149688702</v>
      </c>
    </row>
    <row r="14" spans="2:49" x14ac:dyDescent="0.25">
      <c r="B14" t="s">
        <v>64</v>
      </c>
      <c r="C14" s="17">
        <v>0.29198652616196902</v>
      </c>
      <c r="D14" s="17">
        <v>0.30499255485458199</v>
      </c>
      <c r="E14" s="17">
        <v>0.28020075020345397</v>
      </c>
      <c r="F14" s="17"/>
      <c r="G14" s="17">
        <v>0.212135567844349</v>
      </c>
      <c r="H14" s="17">
        <v>0.23838159685782001</v>
      </c>
      <c r="I14" s="17">
        <v>0.27497883421305302</v>
      </c>
      <c r="J14" s="17">
        <v>0.30829012052992499</v>
      </c>
      <c r="K14" s="17">
        <v>0.365910181978299</v>
      </c>
      <c r="L14" s="17">
        <v>0.34044823269708502</v>
      </c>
      <c r="M14" s="17"/>
      <c r="N14" s="17">
        <v>0.35869500807933402</v>
      </c>
      <c r="O14" s="17">
        <v>0.27927870741414001</v>
      </c>
      <c r="P14" s="17">
        <v>0.30347782102912901</v>
      </c>
      <c r="Q14" s="17">
        <v>0.22336874188802999</v>
      </c>
      <c r="R14" s="17"/>
      <c r="S14" s="17">
        <v>0.27575681979792599</v>
      </c>
      <c r="T14" s="17">
        <v>0.305882532438633</v>
      </c>
      <c r="U14" s="17">
        <v>0.28768522883352898</v>
      </c>
      <c r="V14" s="17">
        <v>0.31177185809336799</v>
      </c>
      <c r="W14" s="17">
        <v>0.30978249286716197</v>
      </c>
      <c r="X14" s="17">
        <v>0.27710905542256598</v>
      </c>
      <c r="Y14" s="17">
        <v>0.28055129407560397</v>
      </c>
      <c r="Z14" s="17">
        <v>0.24564861180213099</v>
      </c>
      <c r="AA14" s="17">
        <v>0.27320152360462102</v>
      </c>
      <c r="AB14" s="17">
        <v>0.31610173781920697</v>
      </c>
      <c r="AC14" s="17">
        <v>0.32771898798973398</v>
      </c>
      <c r="AD14" s="17"/>
      <c r="AE14" s="17">
        <v>0.29820792605444402</v>
      </c>
      <c r="AF14" s="17">
        <v>0.324475034511926</v>
      </c>
      <c r="AG14" s="17">
        <v>0.23926642462310599</v>
      </c>
      <c r="AH14" s="17"/>
      <c r="AI14" s="17">
        <v>0.31209362018696402</v>
      </c>
      <c r="AJ14" s="17">
        <v>0.30589566670793</v>
      </c>
      <c r="AK14" s="17">
        <v>0.36884857497747597</v>
      </c>
      <c r="AL14" s="17">
        <v>0.13781470875992199</v>
      </c>
      <c r="AM14" s="17">
        <v>0.218775273977939</v>
      </c>
      <c r="AN14" s="17"/>
      <c r="AO14" s="17">
        <v>0.30814177063855802</v>
      </c>
      <c r="AP14" s="17">
        <v>0.29956931131002701</v>
      </c>
      <c r="AQ14" s="17">
        <v>0.33116076033766001</v>
      </c>
      <c r="AR14" s="17"/>
      <c r="AS14" s="17">
        <v>0.25040552135270699</v>
      </c>
      <c r="AT14" s="17">
        <v>0.27812177167178698</v>
      </c>
      <c r="AU14" s="17">
        <v>0.29601110584510398</v>
      </c>
      <c r="AV14" s="17">
        <v>0.33850483091699302</v>
      </c>
      <c r="AW14" s="17">
        <v>0.41989563731449803</v>
      </c>
    </row>
    <row r="15" spans="2:49" x14ac:dyDescent="0.25">
      <c r="B15" t="s">
        <v>65</v>
      </c>
      <c r="C15" s="17">
        <v>0.225256415807465</v>
      </c>
      <c r="D15" s="17">
        <v>0.22543049430454101</v>
      </c>
      <c r="E15" s="17">
        <v>0.22502021370484501</v>
      </c>
      <c r="F15" s="17"/>
      <c r="G15" s="17">
        <v>0.145603099879555</v>
      </c>
      <c r="H15" s="17">
        <v>0.12503837883403801</v>
      </c>
      <c r="I15" s="17">
        <v>0.15861024597134599</v>
      </c>
      <c r="J15" s="17">
        <v>0.20029242144789899</v>
      </c>
      <c r="K15" s="17">
        <v>0.30568164722337898</v>
      </c>
      <c r="L15" s="17">
        <v>0.38111630723659701</v>
      </c>
      <c r="M15" s="17"/>
      <c r="N15" s="17">
        <v>0.28306209776880098</v>
      </c>
      <c r="O15" s="17">
        <v>0.21256241737161299</v>
      </c>
      <c r="P15" s="17">
        <v>0.23987895790580699</v>
      </c>
      <c r="Q15" s="17">
        <v>0.16651105455638401</v>
      </c>
      <c r="R15" s="17"/>
      <c r="S15" s="17">
        <v>0.16388219637391199</v>
      </c>
      <c r="T15" s="17">
        <v>0.208151688731009</v>
      </c>
      <c r="U15" s="17">
        <v>0.26114037439877003</v>
      </c>
      <c r="V15" s="17">
        <v>0.21795996213573901</v>
      </c>
      <c r="W15" s="17">
        <v>0.25781159728701097</v>
      </c>
      <c r="X15" s="17">
        <v>0.208193212898864</v>
      </c>
      <c r="Y15" s="17">
        <v>0.23548940801542101</v>
      </c>
      <c r="Z15" s="17">
        <v>0.19385144125169701</v>
      </c>
      <c r="AA15" s="17">
        <v>0.25385814065003098</v>
      </c>
      <c r="AB15" s="17">
        <v>0.25832736448886301</v>
      </c>
      <c r="AC15" s="17">
        <v>0.268608200636688</v>
      </c>
      <c r="AD15" s="17"/>
      <c r="AE15" s="17">
        <v>0.28340520075937697</v>
      </c>
      <c r="AF15" s="17">
        <v>0.231947266087182</v>
      </c>
      <c r="AG15" s="17">
        <v>0.12015900940517001</v>
      </c>
      <c r="AH15" s="17"/>
      <c r="AI15" s="17">
        <v>0.294513355273197</v>
      </c>
      <c r="AJ15" s="17">
        <v>0.20001941567788301</v>
      </c>
      <c r="AK15" s="17">
        <v>0.260850108070251</v>
      </c>
      <c r="AL15" s="17">
        <v>0.22708107170144501</v>
      </c>
      <c r="AM15" s="17">
        <v>0.13044920221249401</v>
      </c>
      <c r="AN15" s="17"/>
      <c r="AO15" s="17">
        <v>0.28148272039074301</v>
      </c>
      <c r="AP15" s="17">
        <v>0.20618297135225999</v>
      </c>
      <c r="AQ15" s="17">
        <v>0.22509389231370799</v>
      </c>
      <c r="AR15" s="17"/>
      <c r="AS15" s="17">
        <v>0.22470385282198699</v>
      </c>
      <c r="AT15" s="17">
        <v>0.22168117700816001</v>
      </c>
      <c r="AU15" s="17">
        <v>0.213456129842307</v>
      </c>
      <c r="AV15" s="17">
        <v>0.25168134618388799</v>
      </c>
      <c r="AW15" s="17">
        <v>0.35819634481992602</v>
      </c>
    </row>
    <row r="16" spans="2:49" x14ac:dyDescent="0.25">
      <c r="B16" t="s">
        <v>66</v>
      </c>
      <c r="C16" s="17">
        <v>0.143038815561014</v>
      </c>
      <c r="D16" s="17">
        <v>0.16006436982036901</v>
      </c>
      <c r="E16" s="17">
        <v>0.126655843935713</v>
      </c>
      <c r="F16" s="17"/>
      <c r="G16" s="17">
        <v>9.4224385016050599E-2</v>
      </c>
      <c r="H16" s="17">
        <v>9.1454799760237293E-2</v>
      </c>
      <c r="I16" s="17">
        <v>0.11928717767156399</v>
      </c>
      <c r="J16" s="17">
        <v>0.111015597892589</v>
      </c>
      <c r="K16" s="17">
        <v>0.17352846151220699</v>
      </c>
      <c r="L16" s="17">
        <v>0.24283350844684601</v>
      </c>
      <c r="M16" s="17"/>
      <c r="N16" s="17">
        <v>0.19113382688075001</v>
      </c>
      <c r="O16" s="17">
        <v>0.11448846952486399</v>
      </c>
      <c r="P16" s="17">
        <v>0.16368710662282601</v>
      </c>
      <c r="Q16" s="17">
        <v>0.104294388559126</v>
      </c>
      <c r="R16" s="17"/>
      <c r="S16" s="17">
        <v>9.9536866941317498E-2</v>
      </c>
      <c r="T16" s="17">
        <v>0.13275466962841001</v>
      </c>
      <c r="U16" s="17">
        <v>0.12574709609871601</v>
      </c>
      <c r="V16" s="17">
        <v>0.13915624654103301</v>
      </c>
      <c r="W16" s="17">
        <v>0.15041279456215301</v>
      </c>
      <c r="X16" s="17">
        <v>0.128420811510984</v>
      </c>
      <c r="Y16" s="17">
        <v>0.15599817936400401</v>
      </c>
      <c r="Z16" s="17">
        <v>0.18461798180026001</v>
      </c>
      <c r="AA16" s="17">
        <v>0.16638311607030801</v>
      </c>
      <c r="AB16" s="17">
        <v>0.179756488407467</v>
      </c>
      <c r="AC16" s="17">
        <v>0.170833088665309</v>
      </c>
      <c r="AD16" s="17"/>
      <c r="AE16" s="17">
        <v>0.17018617593445501</v>
      </c>
      <c r="AF16" s="17">
        <v>0.158355360896866</v>
      </c>
      <c r="AG16" s="17">
        <v>7.7963525271592907E-2</v>
      </c>
      <c r="AH16" s="17"/>
      <c r="AI16" s="17">
        <v>0.181884911986851</v>
      </c>
      <c r="AJ16" s="17">
        <v>0.12664566131181801</v>
      </c>
      <c r="AK16" s="17">
        <v>0.189994607640604</v>
      </c>
      <c r="AL16" s="17">
        <v>0.12339808052689</v>
      </c>
      <c r="AM16" s="17">
        <v>9.1776636260061606E-2</v>
      </c>
      <c r="AN16" s="17"/>
      <c r="AO16" s="17">
        <v>0.185236726631231</v>
      </c>
      <c r="AP16" s="17">
        <v>0.138692548579405</v>
      </c>
      <c r="AQ16" s="17">
        <v>0.16492491078999899</v>
      </c>
      <c r="AR16" s="17"/>
      <c r="AS16" s="17">
        <v>0.123033597377845</v>
      </c>
      <c r="AT16" s="17">
        <v>0.11654511062767101</v>
      </c>
      <c r="AU16" s="17">
        <v>0.15161099894073199</v>
      </c>
      <c r="AV16" s="17">
        <v>0.15349167002368599</v>
      </c>
      <c r="AW16" s="17">
        <v>0.27245522572938702</v>
      </c>
    </row>
    <row r="17" spans="2:49" x14ac:dyDescent="0.25">
      <c r="B17" t="s">
        <v>67</v>
      </c>
      <c r="C17" s="17">
        <v>0.140115782299471</v>
      </c>
      <c r="D17" s="17">
        <v>0.141621026934487</v>
      </c>
      <c r="E17" s="17">
        <v>0.13844058414663099</v>
      </c>
      <c r="F17" s="17"/>
      <c r="G17" s="17">
        <v>0.145288764547785</v>
      </c>
      <c r="H17" s="17">
        <v>0.13248695774671301</v>
      </c>
      <c r="I17" s="17">
        <v>0.131864176532899</v>
      </c>
      <c r="J17" s="17">
        <v>0.127052673814922</v>
      </c>
      <c r="K17" s="17">
        <v>0.14602189312964201</v>
      </c>
      <c r="L17" s="17">
        <v>0.156209626639289</v>
      </c>
      <c r="M17" s="17"/>
      <c r="N17" s="17">
        <v>0.20364333655926101</v>
      </c>
      <c r="O17" s="17">
        <v>0.131765220545634</v>
      </c>
      <c r="P17" s="17">
        <v>0.110063281364834</v>
      </c>
      <c r="Q17" s="17">
        <v>0.10808994866898</v>
      </c>
      <c r="R17" s="17"/>
      <c r="S17" s="17">
        <v>0.16565737895010499</v>
      </c>
      <c r="T17" s="17">
        <v>0.13845562105885401</v>
      </c>
      <c r="U17" s="17">
        <v>0.13553175317385299</v>
      </c>
      <c r="V17" s="17">
        <v>0.16221614105974499</v>
      </c>
      <c r="W17" s="17">
        <v>0.122109121659218</v>
      </c>
      <c r="X17" s="17">
        <v>0.131934127064987</v>
      </c>
      <c r="Y17" s="17">
        <v>0.155544417827397</v>
      </c>
      <c r="Z17" s="17">
        <v>9.1793563262264302E-2</v>
      </c>
      <c r="AA17" s="17">
        <v>0.12668934944524801</v>
      </c>
      <c r="AB17" s="17">
        <v>0.153239855894063</v>
      </c>
      <c r="AC17" s="17">
        <v>0.100214666059112</v>
      </c>
      <c r="AD17" s="17"/>
      <c r="AE17" s="17">
        <v>0.128456964915587</v>
      </c>
      <c r="AF17" s="17">
        <v>0.17840773250960901</v>
      </c>
      <c r="AG17" s="17">
        <v>8.3759100219208696E-2</v>
      </c>
      <c r="AH17" s="17"/>
      <c r="AI17" s="17">
        <v>0.131478620812289</v>
      </c>
      <c r="AJ17" s="17">
        <v>0.15569529322023601</v>
      </c>
      <c r="AK17" s="17">
        <v>0.25679862756585897</v>
      </c>
      <c r="AL17" s="17">
        <v>6.2669642003722298E-2</v>
      </c>
      <c r="AM17" s="17">
        <v>7.6029214078090504E-2</v>
      </c>
      <c r="AN17" s="17"/>
      <c r="AO17" s="17">
        <v>0.13101383560114299</v>
      </c>
      <c r="AP17" s="17">
        <v>0.14961703213439101</v>
      </c>
      <c r="AQ17" s="17">
        <v>0.194866298213657</v>
      </c>
      <c r="AR17" s="17"/>
      <c r="AS17" s="17">
        <v>8.5164998908821496E-2</v>
      </c>
      <c r="AT17" s="17">
        <v>0.119076047302731</v>
      </c>
      <c r="AU17" s="17">
        <v>0.16984377202388001</v>
      </c>
      <c r="AV17" s="17">
        <v>0.22640268624700999</v>
      </c>
      <c r="AW17" s="17">
        <v>0.35170213813520901</v>
      </c>
    </row>
    <row r="18" spans="2:49" x14ac:dyDescent="0.25">
      <c r="B18" t="s">
        <v>68</v>
      </c>
      <c r="C18" s="17">
        <v>6.9897590204390403E-2</v>
      </c>
      <c r="D18" s="17">
        <v>7.9874260905218E-2</v>
      </c>
      <c r="E18" s="17">
        <v>6.0297418916348801E-2</v>
      </c>
      <c r="F18" s="17"/>
      <c r="G18" s="17">
        <v>0.102777345867628</v>
      </c>
      <c r="H18" s="17">
        <v>8.4078589956890201E-2</v>
      </c>
      <c r="I18" s="17">
        <v>5.00044655064696E-2</v>
      </c>
      <c r="J18" s="17">
        <v>4.6101131294974097E-2</v>
      </c>
      <c r="K18" s="17">
        <v>6.15990021537281E-2</v>
      </c>
      <c r="L18" s="17">
        <v>7.7314819589137898E-2</v>
      </c>
      <c r="M18" s="17"/>
      <c r="N18" s="17">
        <v>7.7499423805300297E-2</v>
      </c>
      <c r="O18" s="17">
        <v>4.8496055352653701E-2</v>
      </c>
      <c r="P18" s="17">
        <v>9.0627344744649702E-2</v>
      </c>
      <c r="Q18" s="17">
        <v>6.6190843786339701E-2</v>
      </c>
      <c r="R18" s="17"/>
      <c r="S18" s="17">
        <v>8.5598254168332194E-2</v>
      </c>
      <c r="T18" s="17">
        <v>6.3909991777776801E-2</v>
      </c>
      <c r="U18" s="17">
        <v>0.102020365784387</v>
      </c>
      <c r="V18" s="17">
        <v>6.9306349424777106E-2</v>
      </c>
      <c r="W18" s="17">
        <v>7.5636485531898306E-2</v>
      </c>
      <c r="X18" s="17">
        <v>7.4013715818185596E-2</v>
      </c>
      <c r="Y18" s="17">
        <v>6.1199926850656297E-2</v>
      </c>
      <c r="Z18" s="17">
        <v>6.6044573260498798E-2</v>
      </c>
      <c r="AA18" s="17">
        <v>4.8664763134665903E-2</v>
      </c>
      <c r="AB18" s="17">
        <v>3.3379157492613297E-2</v>
      </c>
      <c r="AC18" s="17">
        <v>0.105079781318552</v>
      </c>
      <c r="AD18" s="17"/>
      <c r="AE18" s="17">
        <v>6.6895678809093195E-2</v>
      </c>
      <c r="AF18" s="17">
        <v>7.8957162009148193E-2</v>
      </c>
      <c r="AG18" s="17">
        <v>4.9188171384768997E-2</v>
      </c>
      <c r="AH18" s="17"/>
      <c r="AI18" s="17">
        <v>8.4792834527786395E-2</v>
      </c>
      <c r="AJ18" s="17">
        <v>6.79317307844651E-2</v>
      </c>
      <c r="AK18" s="17">
        <v>9.0751174965305506E-2</v>
      </c>
      <c r="AL18" s="17">
        <v>0.12764037884227</v>
      </c>
      <c r="AM18" s="17">
        <v>3.1527321994900701E-2</v>
      </c>
      <c r="AN18" s="17"/>
      <c r="AO18" s="17">
        <v>9.0694334262826498E-2</v>
      </c>
      <c r="AP18" s="17">
        <v>6.7877849237549706E-2</v>
      </c>
      <c r="AQ18" s="17">
        <v>7.9517090705690005E-2</v>
      </c>
      <c r="AR18" s="17"/>
      <c r="AS18" s="17">
        <v>4.8406780631428101E-2</v>
      </c>
      <c r="AT18" s="17">
        <v>5.9104979613359303E-2</v>
      </c>
      <c r="AU18" s="17">
        <v>7.8380550929189496E-2</v>
      </c>
      <c r="AV18" s="17">
        <v>9.2276346130713796E-2</v>
      </c>
      <c r="AW18" s="17">
        <v>0.164314937199109</v>
      </c>
    </row>
    <row r="19" spans="2:49" x14ac:dyDescent="0.25">
      <c r="B19" t="s">
        <v>69</v>
      </c>
      <c r="C19" s="17">
        <v>5.0131915240614902E-2</v>
      </c>
      <c r="D19" s="17">
        <v>6.4903380433902105E-2</v>
      </c>
      <c r="E19" s="17">
        <v>3.56590044422418E-2</v>
      </c>
      <c r="F19" s="17"/>
      <c r="G19" s="17">
        <v>9.0127206012793198E-2</v>
      </c>
      <c r="H19" s="17">
        <v>7.2072294593097899E-2</v>
      </c>
      <c r="I19" s="17">
        <v>5.1826469623746603E-2</v>
      </c>
      <c r="J19" s="17">
        <v>2.50197232504836E-2</v>
      </c>
      <c r="K19" s="17">
        <v>3.8188690845002801E-2</v>
      </c>
      <c r="L19" s="17">
        <v>3.2360362096808301E-2</v>
      </c>
      <c r="M19" s="17"/>
      <c r="N19" s="17">
        <v>7.15371347000643E-2</v>
      </c>
      <c r="O19" s="17">
        <v>3.3712475231197303E-2</v>
      </c>
      <c r="P19" s="17">
        <v>6.3188507804814095E-2</v>
      </c>
      <c r="Q19" s="17">
        <v>3.1599090117558501E-2</v>
      </c>
      <c r="R19" s="17"/>
      <c r="S19" s="17">
        <v>7.1224553027413096E-2</v>
      </c>
      <c r="T19" s="17">
        <v>4.2771465434788998E-2</v>
      </c>
      <c r="U19" s="17">
        <v>5.3850125663096597E-2</v>
      </c>
      <c r="V19" s="17">
        <v>5.3809093231720402E-2</v>
      </c>
      <c r="W19" s="17">
        <v>4.8414729326481401E-2</v>
      </c>
      <c r="X19" s="17">
        <v>5.7015359496621898E-2</v>
      </c>
      <c r="Y19" s="17">
        <v>4.6217138355489497E-2</v>
      </c>
      <c r="Z19" s="17">
        <v>5.2534972608216199E-2</v>
      </c>
      <c r="AA19" s="17">
        <v>3.6298072409000202E-2</v>
      </c>
      <c r="AB19" s="17">
        <v>4.2618746269826799E-2</v>
      </c>
      <c r="AC19" s="17">
        <v>3.5957870883299603E-2</v>
      </c>
      <c r="AD19" s="17"/>
      <c r="AE19" s="17">
        <v>4.2261238609525999E-2</v>
      </c>
      <c r="AF19" s="17">
        <v>6.2926819475848494E-2</v>
      </c>
      <c r="AG19" s="17">
        <v>3.1817135252468397E-2</v>
      </c>
      <c r="AH19" s="17"/>
      <c r="AI19" s="17">
        <v>4.9227712328622802E-2</v>
      </c>
      <c r="AJ19" s="17">
        <v>5.4783703609617901E-2</v>
      </c>
      <c r="AK19" s="17">
        <v>8.6373032023930693E-2</v>
      </c>
      <c r="AL19" s="17">
        <v>3.0124189601017301E-2</v>
      </c>
      <c r="AM19" s="17">
        <v>3.4656554410025499E-2</v>
      </c>
      <c r="AN19" s="17"/>
      <c r="AO19" s="17">
        <v>7.0310172112443295E-2</v>
      </c>
      <c r="AP19" s="17">
        <v>5.6900988970019099E-2</v>
      </c>
      <c r="AQ19" s="17">
        <v>4.8848575642752301E-2</v>
      </c>
      <c r="AR19" s="17"/>
      <c r="AS19" s="17">
        <v>3.0901407670458798E-2</v>
      </c>
      <c r="AT19" s="17">
        <v>4.2997437964797498E-2</v>
      </c>
      <c r="AU19" s="17">
        <v>4.9859572533744602E-2</v>
      </c>
      <c r="AV19" s="17">
        <v>9.05598723960514E-2</v>
      </c>
      <c r="AW19" s="17">
        <v>0.178417928119913</v>
      </c>
    </row>
    <row r="20" spans="2:49" x14ac:dyDescent="0.25">
      <c r="B20" t="s">
        <v>70</v>
      </c>
      <c r="C20" s="17">
        <v>3.0069473261181E-2</v>
      </c>
      <c r="D20" s="17">
        <v>3.8918474747704303E-2</v>
      </c>
      <c r="E20" s="17">
        <v>2.11479219139361E-2</v>
      </c>
      <c r="F20" s="17"/>
      <c r="G20" s="17">
        <v>7.17457264487492E-2</v>
      </c>
      <c r="H20" s="17">
        <v>5.2492082394593603E-2</v>
      </c>
      <c r="I20" s="17">
        <v>3.1249114707346301E-2</v>
      </c>
      <c r="J20" s="17">
        <v>7.4297351494424096E-3</v>
      </c>
      <c r="K20" s="17">
        <v>1.31559761225116E-2</v>
      </c>
      <c r="L20" s="17">
        <v>1.25160198672411E-2</v>
      </c>
      <c r="M20" s="17"/>
      <c r="N20" s="17">
        <v>4.1699932138285198E-2</v>
      </c>
      <c r="O20" s="17">
        <v>2.3532059959776402E-2</v>
      </c>
      <c r="P20" s="17">
        <v>3.4320771095579503E-2</v>
      </c>
      <c r="Q20" s="17">
        <v>2.11531371434878E-2</v>
      </c>
      <c r="R20" s="17"/>
      <c r="S20" s="17">
        <v>6.5576708939708905E-2</v>
      </c>
      <c r="T20" s="17">
        <v>1.2079207000703999E-2</v>
      </c>
      <c r="U20" s="17">
        <v>1.78371349830506E-2</v>
      </c>
      <c r="V20" s="17">
        <v>3.0948194187162201E-2</v>
      </c>
      <c r="W20" s="17">
        <v>2.17723883589322E-2</v>
      </c>
      <c r="X20" s="17">
        <v>2.25367541049292E-2</v>
      </c>
      <c r="Y20" s="17">
        <v>3.8368361200773603E-2</v>
      </c>
      <c r="Z20" s="17">
        <v>2.1841611527636199E-2</v>
      </c>
      <c r="AA20" s="17">
        <v>2.5561910703567201E-2</v>
      </c>
      <c r="AB20" s="17">
        <v>2.7507873153292801E-2</v>
      </c>
      <c r="AC20" s="17">
        <v>2.83278134103646E-2</v>
      </c>
      <c r="AD20" s="17"/>
      <c r="AE20" s="17">
        <v>1.9225192889163901E-2</v>
      </c>
      <c r="AF20" s="17">
        <v>3.8733231874411099E-2</v>
      </c>
      <c r="AG20" s="17">
        <v>2.4123394962226302E-2</v>
      </c>
      <c r="AH20" s="17"/>
      <c r="AI20" s="17">
        <v>2.2015248855500401E-2</v>
      </c>
      <c r="AJ20" s="17">
        <v>4.72022555504477E-2</v>
      </c>
      <c r="AK20" s="17">
        <v>5.5181296574251699E-2</v>
      </c>
      <c r="AL20" s="17">
        <v>3.4691567470328102E-2</v>
      </c>
      <c r="AM20" s="17">
        <v>1.45576867011995E-2</v>
      </c>
      <c r="AN20" s="17"/>
      <c r="AO20" s="17">
        <v>3.2391559466949001E-2</v>
      </c>
      <c r="AP20" s="17">
        <v>3.5530354534950299E-2</v>
      </c>
      <c r="AQ20" s="17">
        <v>3.1129637188654299E-2</v>
      </c>
      <c r="AR20" s="17"/>
      <c r="AS20" s="17">
        <v>1.59644870317939E-2</v>
      </c>
      <c r="AT20" s="17">
        <v>2.09142902523194E-2</v>
      </c>
      <c r="AU20" s="17">
        <v>3.6513472566917601E-2</v>
      </c>
      <c r="AV20" s="17">
        <v>7.5897344022171007E-2</v>
      </c>
      <c r="AW20" s="17">
        <v>0.103295234202434</v>
      </c>
    </row>
    <row r="21" spans="2:49" x14ac:dyDescent="0.25">
      <c r="B21" t="s">
        <v>71</v>
      </c>
      <c r="C21" s="17">
        <v>2.2943679269938899E-2</v>
      </c>
      <c r="D21" s="17">
        <v>2.7290390458566099E-2</v>
      </c>
      <c r="E21" s="17">
        <v>1.88951084537591E-2</v>
      </c>
      <c r="F21" s="17"/>
      <c r="G21" s="17">
        <v>4.9173012249254099E-2</v>
      </c>
      <c r="H21" s="17">
        <v>3.78825356644912E-2</v>
      </c>
      <c r="I21" s="17">
        <v>2.20074773148685E-2</v>
      </c>
      <c r="J21" s="17">
        <v>1.09867485259791E-2</v>
      </c>
      <c r="K21" s="17">
        <v>4.5839618829352302E-3</v>
      </c>
      <c r="L21" s="17">
        <v>1.59045792199413E-2</v>
      </c>
      <c r="M21" s="17"/>
      <c r="N21" s="17">
        <v>3.2751708762389503E-2</v>
      </c>
      <c r="O21" s="17">
        <v>1.40576641444077E-2</v>
      </c>
      <c r="P21" s="17">
        <v>2.65818044772262E-2</v>
      </c>
      <c r="Q21" s="17">
        <v>1.7756708082693501E-2</v>
      </c>
      <c r="R21" s="17"/>
      <c r="S21" s="17">
        <v>4.5124178353714302E-2</v>
      </c>
      <c r="T21" s="17">
        <v>1.8178599213548099E-2</v>
      </c>
      <c r="U21" s="17">
        <v>1.37726851693383E-2</v>
      </c>
      <c r="V21" s="17">
        <v>7.7675645259931104E-3</v>
      </c>
      <c r="W21" s="17">
        <v>3.92061587433837E-2</v>
      </c>
      <c r="X21" s="17">
        <v>2.4120368596129999E-2</v>
      </c>
      <c r="Y21" s="17">
        <v>1.54350726434383E-2</v>
      </c>
      <c r="Z21" s="17">
        <v>2.1938793662644802E-2</v>
      </c>
      <c r="AA21" s="17">
        <v>2.23732760509943E-2</v>
      </c>
      <c r="AB21" s="17">
        <v>1.7219502267527199E-2</v>
      </c>
      <c r="AC21" s="17">
        <v>1.4731624371118499E-2</v>
      </c>
      <c r="AD21" s="17"/>
      <c r="AE21" s="17">
        <v>1.9977686145319799E-2</v>
      </c>
      <c r="AF21" s="17">
        <v>2.6098097786118799E-2</v>
      </c>
      <c r="AG21" s="17">
        <v>1.9557005654992202E-2</v>
      </c>
      <c r="AH21" s="17"/>
      <c r="AI21" s="17">
        <v>2.0799579521177902E-2</v>
      </c>
      <c r="AJ21" s="17">
        <v>2.7187085719039099E-2</v>
      </c>
      <c r="AK21" s="17">
        <v>3.6938607802170703E-2</v>
      </c>
      <c r="AL21" s="17">
        <v>1.32571291226216E-2</v>
      </c>
      <c r="AM21" s="17">
        <v>1.1757591813945201E-2</v>
      </c>
      <c r="AN21" s="17"/>
      <c r="AO21" s="17">
        <v>3.1879234630553699E-2</v>
      </c>
      <c r="AP21" s="17">
        <v>2.6393720955437999E-2</v>
      </c>
      <c r="AQ21" s="17">
        <v>1.4275789071024799E-2</v>
      </c>
      <c r="AR21" s="17"/>
      <c r="AS21" s="17">
        <v>1.32216778043584E-2</v>
      </c>
      <c r="AT21" s="17">
        <v>1.674838959641E-2</v>
      </c>
      <c r="AU21" s="17">
        <v>2.8877827563466602E-2</v>
      </c>
      <c r="AV21" s="17">
        <v>4.4061825343671999E-2</v>
      </c>
      <c r="AW21" s="17">
        <v>7.5706150281696805E-2</v>
      </c>
    </row>
    <row r="22" spans="2:49" x14ac:dyDescent="0.25">
      <c r="B22" t="s">
        <v>72</v>
      </c>
      <c r="C22" s="17">
        <v>1.6680019114105701E-2</v>
      </c>
      <c r="D22" s="17">
        <v>1.9882243517857098E-2</v>
      </c>
      <c r="E22" s="17">
        <v>1.3695562456408E-2</v>
      </c>
      <c r="F22" s="17"/>
      <c r="G22" s="17">
        <v>4.7696623765936398E-2</v>
      </c>
      <c r="H22" s="17">
        <v>2.7032855173357701E-2</v>
      </c>
      <c r="I22" s="17">
        <v>1.0874154794962799E-2</v>
      </c>
      <c r="J22" s="17">
        <v>4.9747892162663098E-3</v>
      </c>
      <c r="K22" s="17">
        <v>8.2822411398650493E-3</v>
      </c>
      <c r="L22" s="17">
        <v>7.2221872686300797E-3</v>
      </c>
      <c r="M22" s="17"/>
      <c r="N22" s="17">
        <v>1.92900557043247E-2</v>
      </c>
      <c r="O22" s="17">
        <v>1.00727784879606E-2</v>
      </c>
      <c r="P22" s="17">
        <v>1.6824264380068302E-2</v>
      </c>
      <c r="Q22" s="17">
        <v>2.0937834684640499E-2</v>
      </c>
      <c r="R22" s="17"/>
      <c r="S22" s="17">
        <v>2.9464191203026499E-2</v>
      </c>
      <c r="T22" s="17">
        <v>2.5435840406068999E-2</v>
      </c>
      <c r="U22" s="17">
        <v>8.7096928720680894E-3</v>
      </c>
      <c r="V22" s="17">
        <v>1.3720706530742401E-2</v>
      </c>
      <c r="W22" s="17">
        <v>2.5097054130511099E-2</v>
      </c>
      <c r="X22" s="17">
        <v>8.6342777105009906E-3</v>
      </c>
      <c r="Y22" s="17">
        <v>1.33144822884197E-2</v>
      </c>
      <c r="Z22" s="17">
        <v>5.7166442999710401E-3</v>
      </c>
      <c r="AA22" s="17">
        <v>1.2198240616633301E-2</v>
      </c>
      <c r="AB22" s="17">
        <v>1.0158998252343799E-2</v>
      </c>
      <c r="AC22" s="17">
        <v>1.46684601074585E-2</v>
      </c>
      <c r="AD22" s="17"/>
      <c r="AE22" s="17">
        <v>1.24650403862177E-2</v>
      </c>
      <c r="AF22" s="17">
        <v>1.71387540501447E-2</v>
      </c>
      <c r="AG22" s="17">
        <v>2.2838749244907499E-2</v>
      </c>
      <c r="AH22" s="17"/>
      <c r="AI22" s="17">
        <v>1.4166041909228599E-2</v>
      </c>
      <c r="AJ22" s="17">
        <v>1.8105835804538201E-2</v>
      </c>
      <c r="AK22" s="17">
        <v>2.81113853411354E-2</v>
      </c>
      <c r="AL22" s="17">
        <v>0</v>
      </c>
      <c r="AM22" s="17">
        <v>1.75763683929838E-2</v>
      </c>
      <c r="AN22" s="17"/>
      <c r="AO22" s="17">
        <v>1.9960371963548201E-2</v>
      </c>
      <c r="AP22" s="17">
        <v>1.39367762139073E-2</v>
      </c>
      <c r="AQ22" s="17">
        <v>2.4418386924861899E-2</v>
      </c>
      <c r="AR22" s="17"/>
      <c r="AS22" s="17">
        <v>1.3521988683183E-2</v>
      </c>
      <c r="AT22" s="17">
        <v>1.09080083875736E-2</v>
      </c>
      <c r="AU22" s="17">
        <v>1.42664822444855E-2</v>
      </c>
      <c r="AV22" s="17">
        <v>4.1057930064720603E-2</v>
      </c>
      <c r="AW22" s="17">
        <v>6.5957527963679305E-2</v>
      </c>
    </row>
    <row r="23" spans="2:49" x14ac:dyDescent="0.25">
      <c r="B23" t="s">
        <v>73</v>
      </c>
      <c r="C23" s="17">
        <v>0.333607330984379</v>
      </c>
      <c r="D23" s="17">
        <v>0.31634984018109702</v>
      </c>
      <c r="E23" s="17">
        <v>0.34983902111231702</v>
      </c>
      <c r="F23" s="17"/>
      <c r="G23" s="17">
        <v>0.305326562429871</v>
      </c>
      <c r="H23" s="17">
        <v>0.37019191201492002</v>
      </c>
      <c r="I23" s="17">
        <v>0.37554358372536401</v>
      </c>
      <c r="J23" s="17">
        <v>0.37709088725895101</v>
      </c>
      <c r="K23" s="17">
        <v>0.29629605057082598</v>
      </c>
      <c r="L23" s="17">
        <v>0.27844658417330398</v>
      </c>
      <c r="M23" s="17"/>
      <c r="N23" s="17">
        <v>0.24438920471912701</v>
      </c>
      <c r="O23" s="17">
        <v>0.377029251718768</v>
      </c>
      <c r="P23" s="17">
        <v>0.321603659130132</v>
      </c>
      <c r="Q23" s="17">
        <v>0.39556380060805002</v>
      </c>
      <c r="R23" s="17"/>
      <c r="S23" s="17">
        <v>0.33417989423868599</v>
      </c>
      <c r="T23" s="17">
        <v>0.33036528227546302</v>
      </c>
      <c r="U23" s="17">
        <v>0.34325759625619701</v>
      </c>
      <c r="V23" s="17">
        <v>0.33633096626591902</v>
      </c>
      <c r="W23" s="17">
        <v>0.291934691643773</v>
      </c>
      <c r="X23" s="17">
        <v>0.33734816176249999</v>
      </c>
      <c r="Y23" s="17">
        <v>0.35679098395365899</v>
      </c>
      <c r="Z23" s="17">
        <v>0.38795086981319998</v>
      </c>
      <c r="AA23" s="17">
        <v>0.343868444028119</v>
      </c>
      <c r="AB23" s="17">
        <v>0.32267613074608498</v>
      </c>
      <c r="AC23" s="17">
        <v>0.28825178724729</v>
      </c>
      <c r="AD23" s="17"/>
      <c r="AE23" s="17">
        <v>0.32802184843610599</v>
      </c>
      <c r="AF23" s="17">
        <v>0.28751686212745098</v>
      </c>
      <c r="AG23" s="17">
        <v>0.45177248879433701</v>
      </c>
      <c r="AH23" s="17"/>
      <c r="AI23" s="17">
        <v>0.30803271700975599</v>
      </c>
      <c r="AJ23" s="17">
        <v>0.313699696552589</v>
      </c>
      <c r="AK23" s="17">
        <v>0.27760243129067602</v>
      </c>
      <c r="AL23" s="17">
        <v>0.38776560127208798</v>
      </c>
      <c r="AM23" s="17">
        <v>0.45844769063778401</v>
      </c>
      <c r="AN23" s="17"/>
      <c r="AO23" s="17">
        <v>0.28514035788689301</v>
      </c>
      <c r="AP23" s="17">
        <v>0.314688813291784</v>
      </c>
      <c r="AQ23" s="17">
        <v>0.29372933481690999</v>
      </c>
      <c r="AR23" s="17"/>
      <c r="AS23" s="17">
        <v>0.383735210665272</v>
      </c>
      <c r="AT23" s="17">
        <v>0.36541278791424497</v>
      </c>
      <c r="AU23" s="17">
        <v>0.31928767802135499</v>
      </c>
      <c r="AV23" s="17">
        <v>0.247981812445462</v>
      </c>
      <c r="AW23" s="17">
        <v>0.16986474156606499</v>
      </c>
    </row>
    <row r="24" spans="2:49" x14ac:dyDescent="0.25">
      <c r="B24" t="s">
        <v>74</v>
      </c>
      <c r="C24" s="17">
        <v>1.36312753732468E-2</v>
      </c>
      <c r="D24" s="17">
        <v>1.24935926720743E-2</v>
      </c>
      <c r="E24" s="17">
        <v>1.43819203231213E-2</v>
      </c>
      <c r="F24" s="17"/>
      <c r="G24" s="17">
        <v>4.7180365510426703E-2</v>
      </c>
      <c r="H24" s="17">
        <v>1.7590634674340001E-2</v>
      </c>
      <c r="I24" s="17">
        <v>1.3392785481296099E-2</v>
      </c>
      <c r="J24" s="17">
        <v>5.0127378530761702E-3</v>
      </c>
      <c r="K24" s="17">
        <v>4.0263924977622803E-3</v>
      </c>
      <c r="L24" s="17">
        <v>1.4251774480760601E-3</v>
      </c>
      <c r="M24" s="17"/>
      <c r="N24" s="17">
        <v>9.7550137942746095E-3</v>
      </c>
      <c r="O24" s="17">
        <v>1.46553941522544E-2</v>
      </c>
      <c r="P24" s="17">
        <v>1.40637030544615E-2</v>
      </c>
      <c r="Q24" s="17">
        <v>1.66498840108192E-2</v>
      </c>
      <c r="R24" s="17"/>
      <c r="S24" s="17">
        <v>5.8190307588787101E-3</v>
      </c>
      <c r="T24" s="17">
        <v>1.7574014316146101E-2</v>
      </c>
      <c r="U24" s="17">
        <v>8.3930798528305296E-3</v>
      </c>
      <c r="V24" s="17">
        <v>1.1714820777045699E-2</v>
      </c>
      <c r="W24" s="17">
        <v>2.4285250463668601E-2</v>
      </c>
      <c r="X24" s="17">
        <v>1.14280147232051E-2</v>
      </c>
      <c r="Y24" s="17">
        <v>2.20193299980482E-2</v>
      </c>
      <c r="Z24" s="17">
        <v>0</v>
      </c>
      <c r="AA24" s="17">
        <v>2.14132698100617E-2</v>
      </c>
      <c r="AB24" s="17">
        <v>1.44838357509592E-2</v>
      </c>
      <c r="AC24" s="17">
        <v>4.9732764975301798E-3</v>
      </c>
      <c r="AD24" s="17"/>
      <c r="AE24" s="17">
        <v>7.7596909945427499E-3</v>
      </c>
      <c r="AF24" s="17">
        <v>5.2975332715004498E-3</v>
      </c>
      <c r="AG24" s="17">
        <v>1.6637971279092799E-2</v>
      </c>
      <c r="AH24" s="17"/>
      <c r="AI24" s="17">
        <v>4.9342347228956496E-3</v>
      </c>
      <c r="AJ24" s="17">
        <v>1.1887581060698701E-2</v>
      </c>
      <c r="AK24" s="17">
        <v>2.9024675354991699E-3</v>
      </c>
      <c r="AL24" s="17">
        <v>0</v>
      </c>
      <c r="AM24" s="17">
        <v>1.9822737903370798E-2</v>
      </c>
      <c r="AN24" s="17"/>
      <c r="AO24" s="17">
        <v>3.4265384861825502E-3</v>
      </c>
      <c r="AP24" s="17">
        <v>1.28226382088558E-2</v>
      </c>
      <c r="AQ24" s="17">
        <v>6.6357101991181104E-3</v>
      </c>
      <c r="AR24" s="17"/>
      <c r="AS24" s="17">
        <v>9.2382938462258306E-3</v>
      </c>
      <c r="AT24" s="17">
        <v>2.1747225007940699E-2</v>
      </c>
      <c r="AU24" s="17">
        <v>1.5604923482861801E-2</v>
      </c>
      <c r="AV24" s="17">
        <v>1.02240793593514E-2</v>
      </c>
      <c r="AW24" s="17">
        <v>0</v>
      </c>
    </row>
    <row r="25" spans="2:49"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row>
    <row r="26" spans="2:49" x14ac:dyDescent="0.25">
      <c r="B26" s="6" t="s">
        <v>84</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row>
    <row r="27" spans="2:49" x14ac:dyDescent="0.25">
      <c r="B27" s="24" t="s">
        <v>76</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row>
    <row r="28" spans="2:49" x14ac:dyDescent="0.25">
      <c r="B28" t="s">
        <v>79</v>
      </c>
      <c r="C28" s="17">
        <v>0.15347167244771501</v>
      </c>
      <c r="D28" s="17">
        <v>0.164364398117847</v>
      </c>
      <c r="E28" s="17">
        <v>0.142183409160484</v>
      </c>
      <c r="F28" s="17"/>
      <c r="G28" s="17">
        <v>0.193331476492625</v>
      </c>
      <c r="H28" s="17">
        <v>0.149258444299778</v>
      </c>
      <c r="I28" s="17">
        <v>0.156709426745688</v>
      </c>
      <c r="J28" s="17">
        <v>0.137891731484763</v>
      </c>
      <c r="K28" s="17">
        <v>0.13730097427797799</v>
      </c>
      <c r="L28" s="17">
        <v>0.150880929402646</v>
      </c>
      <c r="M28" s="17"/>
      <c r="N28" s="17">
        <v>0.164945818341873</v>
      </c>
      <c r="O28" s="17">
        <v>0.134385613197672</v>
      </c>
      <c r="P28" s="17">
        <v>0.16887930186441599</v>
      </c>
      <c r="Q28" s="17">
        <v>0.148435912816305</v>
      </c>
      <c r="R28" s="17"/>
      <c r="S28" s="17">
        <v>8.7567650902561703E-2</v>
      </c>
      <c r="T28" s="17">
        <v>0.12607682312721399</v>
      </c>
      <c r="U28" s="17">
        <v>0.155100951016024</v>
      </c>
      <c r="V28" s="17">
        <v>0.14548097792283901</v>
      </c>
      <c r="W28" s="17">
        <v>0.191739014479096</v>
      </c>
      <c r="X28" s="17">
        <v>7.7067283028442707E-2</v>
      </c>
      <c r="Y28" s="17">
        <v>0.209968473766284</v>
      </c>
      <c r="Z28" s="17">
        <v>0.24455034555086699</v>
      </c>
      <c r="AA28" s="17">
        <v>0.136809677748296</v>
      </c>
      <c r="AB28" s="17">
        <v>0.232207517065221</v>
      </c>
      <c r="AC28" s="17">
        <v>0.23669612853487801</v>
      </c>
      <c r="AD28" s="17"/>
      <c r="AE28" s="17">
        <v>0.14363896899814499</v>
      </c>
      <c r="AF28" s="17">
        <v>0.17657459401141601</v>
      </c>
      <c r="AG28" s="17">
        <v>0.11576626389903499</v>
      </c>
      <c r="AH28" s="17"/>
      <c r="AI28" s="17">
        <v>0.131268519494014</v>
      </c>
      <c r="AJ28" s="17">
        <v>0.184237903146798</v>
      </c>
      <c r="AK28" s="17">
        <v>0.18793906595655299</v>
      </c>
      <c r="AL28" s="17">
        <v>0.115508963979757</v>
      </c>
      <c r="AM28" s="17">
        <v>0.10560883880387099</v>
      </c>
      <c r="AN28" s="17"/>
      <c r="AO28" s="17">
        <v>0.13107122259537499</v>
      </c>
      <c r="AP28" s="17">
        <v>0.162837850998302</v>
      </c>
      <c r="AQ28" s="17">
        <v>0.17182711939669501</v>
      </c>
      <c r="AR28" s="17"/>
      <c r="AS28" s="17">
        <v>0.14537591888284501</v>
      </c>
      <c r="AT28" s="17">
        <v>0.137494632336117</v>
      </c>
      <c r="AU28" s="17">
        <v>0.15437495479388899</v>
      </c>
      <c r="AV28" s="17">
        <v>0.19741690576197499</v>
      </c>
      <c r="AW28" s="17">
        <v>0.19369528725236301</v>
      </c>
    </row>
    <row r="29" spans="2:49" x14ac:dyDescent="0.25">
      <c r="B29" t="s">
        <v>80</v>
      </c>
      <c r="C29" s="17">
        <v>8.7623710148810194E-2</v>
      </c>
      <c r="D29" s="17">
        <v>0.111118897573935</v>
      </c>
      <c r="E29" s="17">
        <v>6.5433930864997103E-2</v>
      </c>
      <c r="F29" s="17"/>
      <c r="G29" s="17">
        <v>0.110811024573919</v>
      </c>
      <c r="H29" s="17">
        <v>8.6885611081840605E-2</v>
      </c>
      <c r="I29" s="17">
        <v>8.7274615140074896E-2</v>
      </c>
      <c r="J29" s="17">
        <v>5.80195259436629E-2</v>
      </c>
      <c r="K29" s="17">
        <v>8.4410762139111001E-2</v>
      </c>
      <c r="L29" s="17">
        <v>9.9085163942420507E-2</v>
      </c>
      <c r="M29" s="17"/>
      <c r="N29" s="17">
        <v>9.8879638786572396E-2</v>
      </c>
      <c r="O29" s="17">
        <v>6.6221994328462E-2</v>
      </c>
      <c r="P29" s="17">
        <v>0.113620654929072</v>
      </c>
      <c r="Q29" s="17">
        <v>7.3780847744953998E-2</v>
      </c>
      <c r="R29" s="17"/>
      <c r="S29" s="17">
        <v>5.80413569201855E-2</v>
      </c>
      <c r="T29" s="17">
        <v>0.12737200451827499</v>
      </c>
      <c r="U29" s="17">
        <v>0.18094375536295701</v>
      </c>
      <c r="V29" s="17">
        <v>0.103037258820147</v>
      </c>
      <c r="W29" s="17">
        <v>0.16347808634914501</v>
      </c>
      <c r="X29" s="17">
        <v>4.5670173550883403E-2</v>
      </c>
      <c r="Y29" s="17">
        <v>4.1048083534111199E-2</v>
      </c>
      <c r="Z29" s="17">
        <v>3.2752835531923097E-2</v>
      </c>
      <c r="AA29" s="17">
        <v>4.3952672183646797E-2</v>
      </c>
      <c r="AB29" s="17">
        <v>5.5733966354628198E-2</v>
      </c>
      <c r="AC29" s="17">
        <v>0.13132924173758001</v>
      </c>
      <c r="AD29" s="17"/>
      <c r="AE29" s="17">
        <v>9.5779353414279705E-2</v>
      </c>
      <c r="AF29" s="17">
        <v>8.9552662075213105E-2</v>
      </c>
      <c r="AG29" s="17">
        <v>7.3115570064865604E-2</v>
      </c>
      <c r="AH29" s="17"/>
      <c r="AI29" s="17">
        <v>0.105745481325712</v>
      </c>
      <c r="AJ29" s="17">
        <v>7.7428882556129106E-2</v>
      </c>
      <c r="AK29" s="17">
        <v>0.14292255400846299</v>
      </c>
      <c r="AL29" s="17">
        <v>7.4030213667248296E-2</v>
      </c>
      <c r="AM29" s="17">
        <v>6.0521495890979403E-2</v>
      </c>
      <c r="AN29" s="17"/>
      <c r="AO29" s="17">
        <v>0.10762704207950199</v>
      </c>
      <c r="AP29" s="17">
        <v>7.2629889257249405E-2</v>
      </c>
      <c r="AQ29" s="17">
        <v>0.105445858161896</v>
      </c>
      <c r="AR29" s="17"/>
      <c r="AS29" s="17">
        <v>8.2423477873346696E-2</v>
      </c>
      <c r="AT29" s="17">
        <v>8.00042518870141E-2</v>
      </c>
      <c r="AU29" s="17">
        <v>8.2618990643479995E-2</v>
      </c>
      <c r="AV29" s="17">
        <v>0.118809834744172</v>
      </c>
      <c r="AW29" s="17">
        <v>0.16004720336126099</v>
      </c>
    </row>
    <row r="30" spans="2:49" x14ac:dyDescent="0.25">
      <c r="B30" t="s">
        <v>81</v>
      </c>
      <c r="C30" s="17">
        <v>7.8775441853166303E-2</v>
      </c>
      <c r="D30" s="17">
        <v>6.6860155198650295E-2</v>
      </c>
      <c r="E30" s="17">
        <v>8.8905478687121398E-2</v>
      </c>
      <c r="F30" s="17"/>
      <c r="G30" s="17">
        <v>0.101006255372195</v>
      </c>
      <c r="H30" s="17">
        <v>9.6020289723721203E-2</v>
      </c>
      <c r="I30" s="17">
        <v>7.8674423563417695E-2</v>
      </c>
      <c r="J30" s="17">
        <v>8.1900146790554795E-2</v>
      </c>
      <c r="K30" s="17">
        <v>5.6705426271705502E-2</v>
      </c>
      <c r="L30" s="17">
        <v>6.21085920156456E-2</v>
      </c>
      <c r="M30" s="17"/>
      <c r="N30" s="17">
        <v>6.7426686967009999E-2</v>
      </c>
      <c r="O30" s="17">
        <v>7.0949370839559198E-2</v>
      </c>
      <c r="P30" s="17">
        <v>8.4998981091723699E-2</v>
      </c>
      <c r="Q30" s="17">
        <v>9.5285807744838497E-2</v>
      </c>
      <c r="R30" s="17"/>
      <c r="S30" s="17">
        <v>6.4719979896101607E-2</v>
      </c>
      <c r="T30" s="17">
        <v>6.5887300879988203E-2</v>
      </c>
      <c r="U30" s="17">
        <v>7.2127917386306806E-2</v>
      </c>
      <c r="V30" s="17">
        <v>8.6074397017010598E-2</v>
      </c>
      <c r="W30" s="17">
        <v>9.6130678270496706E-2</v>
      </c>
      <c r="X30" s="17">
        <v>7.4196761531480998E-2</v>
      </c>
      <c r="Y30" s="17">
        <v>8.7916829987626802E-2</v>
      </c>
      <c r="Z30" s="17">
        <v>8.9683675971019006E-2</v>
      </c>
      <c r="AA30" s="17">
        <v>8.7044106127330295E-2</v>
      </c>
      <c r="AB30" s="17">
        <v>9.2085518431996499E-2</v>
      </c>
      <c r="AC30" s="17">
        <v>6.7626288326884804E-2</v>
      </c>
      <c r="AD30" s="17"/>
      <c r="AE30" s="17">
        <v>6.6255050311352204E-2</v>
      </c>
      <c r="AF30" s="17">
        <v>6.7162044265132406E-2</v>
      </c>
      <c r="AG30" s="17">
        <v>9.9112160711386996E-2</v>
      </c>
      <c r="AH30" s="17"/>
      <c r="AI30" s="17">
        <v>5.4975965996739401E-2</v>
      </c>
      <c r="AJ30" s="17">
        <v>8.0558275534390295E-2</v>
      </c>
      <c r="AK30" s="17">
        <v>4.5235597600055702E-2</v>
      </c>
      <c r="AL30" s="17">
        <v>8.8463880973687598E-2</v>
      </c>
      <c r="AM30" s="17">
        <v>9.6789661384860601E-2</v>
      </c>
      <c r="AN30" s="17"/>
      <c r="AO30" s="17">
        <v>4.3636334146056097E-2</v>
      </c>
      <c r="AP30" s="17">
        <v>8.2798090951950301E-2</v>
      </c>
      <c r="AQ30" s="17">
        <v>4.2391287557852798E-2</v>
      </c>
      <c r="AR30" s="17"/>
      <c r="AS30" s="17">
        <v>8.1282624686583496E-2</v>
      </c>
      <c r="AT30" s="17">
        <v>9.3501816203117899E-2</v>
      </c>
      <c r="AU30" s="17">
        <v>6.2522024974041801E-2</v>
      </c>
      <c r="AV30" s="17">
        <v>6.7545102450828703E-2</v>
      </c>
      <c r="AW30" s="17">
        <v>3.07314030340676E-2</v>
      </c>
    </row>
    <row r="31" spans="2:49" x14ac:dyDescent="0.25">
      <c r="B31" t="s">
        <v>82</v>
      </c>
      <c r="C31" s="17">
        <v>6.3907983575954494E-2</v>
      </c>
      <c r="D31" s="17">
        <v>7.44768925869322E-2</v>
      </c>
      <c r="E31" s="17">
        <v>5.3592764120865298E-2</v>
      </c>
      <c r="F31" s="17"/>
      <c r="G31" s="17">
        <v>0.10626323896411601</v>
      </c>
      <c r="H31" s="17">
        <v>7.9740583708113599E-2</v>
      </c>
      <c r="I31" s="17">
        <v>6.8258203660237701E-2</v>
      </c>
      <c r="J31" s="17">
        <v>4.4958079762833801E-2</v>
      </c>
      <c r="K31" s="17">
        <v>3.9018247885715701E-2</v>
      </c>
      <c r="L31" s="17">
        <v>5.1020067985069702E-2</v>
      </c>
      <c r="M31" s="17"/>
      <c r="N31" s="17">
        <v>7.0502137926632694E-2</v>
      </c>
      <c r="O31" s="17">
        <v>4.5657079585704502E-2</v>
      </c>
      <c r="P31" s="17">
        <v>7.2403964543394095E-2</v>
      </c>
      <c r="Q31" s="17">
        <v>6.6739145990385898E-2</v>
      </c>
      <c r="R31" s="17"/>
      <c r="S31" s="17">
        <v>5.3081718937539699E-2</v>
      </c>
      <c r="T31" s="17">
        <v>5.5525304507675399E-2</v>
      </c>
      <c r="U31" s="17">
        <v>4.0098655756170602E-2</v>
      </c>
      <c r="V31" s="17">
        <v>4.2563346307184002E-2</v>
      </c>
      <c r="W31" s="17">
        <v>6.8853144634750493E-2</v>
      </c>
      <c r="X31" s="17">
        <v>2.5629407714102801E-2</v>
      </c>
      <c r="Y31" s="17">
        <v>6.3615876491322498E-2</v>
      </c>
      <c r="Z31" s="17">
        <v>8.60942007512389E-2</v>
      </c>
      <c r="AA31" s="17">
        <v>6.8467502563849703E-2</v>
      </c>
      <c r="AB31" s="17">
        <v>0.11003728525776101</v>
      </c>
      <c r="AC31" s="17">
        <v>0.14411438182158801</v>
      </c>
      <c r="AD31" s="17"/>
      <c r="AE31" s="17">
        <v>5.0002672815804297E-2</v>
      </c>
      <c r="AF31" s="17">
        <v>7.72850816497163E-2</v>
      </c>
      <c r="AG31" s="17">
        <v>6.64722020174323E-2</v>
      </c>
      <c r="AH31" s="17"/>
      <c r="AI31" s="17">
        <v>5.2782703075351899E-2</v>
      </c>
      <c r="AJ31" s="17">
        <v>7.9217342221215403E-2</v>
      </c>
      <c r="AK31" s="17">
        <v>8.9075382457770996E-2</v>
      </c>
      <c r="AL31" s="17">
        <v>8.7870340433787802E-2</v>
      </c>
      <c r="AM31" s="17">
        <v>5.0161747673906E-2</v>
      </c>
      <c r="AN31" s="17"/>
      <c r="AO31" s="17">
        <v>6.6252865911918299E-2</v>
      </c>
      <c r="AP31" s="17">
        <v>6.7873952838810994E-2</v>
      </c>
      <c r="AQ31" s="17">
        <v>6.6482036543025994E-2</v>
      </c>
      <c r="AR31" s="17"/>
      <c r="AS31" s="17">
        <v>6.0561537073461499E-2</v>
      </c>
      <c r="AT31" s="17">
        <v>5.6542661444890001E-2</v>
      </c>
      <c r="AU31" s="17">
        <v>6.8903164084844398E-2</v>
      </c>
      <c r="AV31" s="17">
        <v>7.2180731914171306E-2</v>
      </c>
      <c r="AW31" s="17">
        <v>8.8677638011668294E-2</v>
      </c>
    </row>
    <row r="32" spans="2:49" x14ac:dyDescent="0.25">
      <c r="B32" t="s">
        <v>83</v>
      </c>
      <c r="C32" s="17">
        <v>3.2866390270568001E-2</v>
      </c>
      <c r="D32" s="17">
        <v>4.0445609769914702E-2</v>
      </c>
      <c r="E32" s="17">
        <v>2.57469720527175E-2</v>
      </c>
      <c r="F32" s="17"/>
      <c r="G32" s="17">
        <v>7.9025084667829204E-2</v>
      </c>
      <c r="H32" s="17">
        <v>6.9763573698793699E-2</v>
      </c>
      <c r="I32" s="17">
        <v>3.2877009185438302E-2</v>
      </c>
      <c r="J32" s="17">
        <v>1.20281628350068E-2</v>
      </c>
      <c r="K32" s="17">
        <v>7.0773000005045E-3</v>
      </c>
      <c r="L32" s="17">
        <v>5.9654448921132603E-3</v>
      </c>
      <c r="M32" s="17"/>
      <c r="N32" s="17">
        <v>3.8440376183529003E-2</v>
      </c>
      <c r="O32" s="17">
        <v>2.15631613996424E-2</v>
      </c>
      <c r="P32" s="17">
        <v>3.92060642171113E-2</v>
      </c>
      <c r="Q32" s="17">
        <v>3.1508980320371298E-2</v>
      </c>
      <c r="R32" s="17"/>
      <c r="S32" s="17">
        <v>5.6560951050954697E-2</v>
      </c>
      <c r="T32" s="17">
        <v>1.7635671851605399E-2</v>
      </c>
      <c r="U32" s="17">
        <v>1.6663058305103701E-2</v>
      </c>
      <c r="V32" s="17">
        <v>2.5068963369159199E-2</v>
      </c>
      <c r="W32" s="17">
        <v>1.8424415546478501E-2</v>
      </c>
      <c r="X32" s="17">
        <v>4.8268316635370997E-2</v>
      </c>
      <c r="Y32" s="17">
        <v>2.7496021430387201E-2</v>
      </c>
      <c r="Z32" s="17">
        <v>3.4556818008669297E-2</v>
      </c>
      <c r="AA32" s="17">
        <v>3.7429090952718402E-2</v>
      </c>
      <c r="AB32" s="17">
        <v>2.401432694106E-2</v>
      </c>
      <c r="AC32" s="17">
        <v>5.1630620116855597E-2</v>
      </c>
      <c r="AD32" s="17"/>
      <c r="AE32" s="17">
        <v>2.4004133194484099E-2</v>
      </c>
      <c r="AF32" s="17">
        <v>4.1323898392849098E-2</v>
      </c>
      <c r="AG32" s="17">
        <v>2.1278710315003599E-2</v>
      </c>
      <c r="AH32" s="17"/>
      <c r="AI32" s="17">
        <v>2.4891122408433601E-2</v>
      </c>
      <c r="AJ32" s="17">
        <v>5.2718328122161803E-2</v>
      </c>
      <c r="AK32" s="17">
        <v>3.92926663608568E-2</v>
      </c>
      <c r="AL32" s="17">
        <v>1.32571291226216E-2</v>
      </c>
      <c r="AM32" s="17">
        <v>1.9259885457497E-2</v>
      </c>
      <c r="AN32" s="17"/>
      <c r="AO32" s="17">
        <v>3.5323689177833503E-2</v>
      </c>
      <c r="AP32" s="17">
        <v>4.0790296448506298E-2</v>
      </c>
      <c r="AQ32" s="17">
        <v>3.4481419930541199E-2</v>
      </c>
      <c r="AR32" s="17"/>
      <c r="AS32" s="17">
        <v>2.5284459713348799E-2</v>
      </c>
      <c r="AT32" s="17">
        <v>3.0984642028531201E-2</v>
      </c>
      <c r="AU32" s="17">
        <v>3.4163344192763803E-2</v>
      </c>
      <c r="AV32" s="17">
        <v>5.0323551033058703E-2</v>
      </c>
      <c r="AW32" s="17">
        <v>9.8041180647952697E-2</v>
      </c>
    </row>
    <row r="33" spans="2:49" x14ac:dyDescent="0.25">
      <c r="B33" t="s">
        <v>73</v>
      </c>
      <c r="C33" s="17">
        <v>0.65785371915188495</v>
      </c>
      <c r="D33" s="17">
        <v>0.63641606927396299</v>
      </c>
      <c r="E33" s="17">
        <v>0.68054395496916298</v>
      </c>
      <c r="F33" s="17"/>
      <c r="G33" s="17">
        <v>0.53448419605910602</v>
      </c>
      <c r="H33" s="17">
        <v>0.61286695792747403</v>
      </c>
      <c r="I33" s="17">
        <v>0.65224586052863798</v>
      </c>
      <c r="J33" s="17">
        <v>0.71854371446797105</v>
      </c>
      <c r="K33" s="17">
        <v>0.73078300700948795</v>
      </c>
      <c r="L33" s="17">
        <v>0.68396223506436105</v>
      </c>
      <c r="M33" s="17"/>
      <c r="N33" s="17">
        <v>0.63580179463961495</v>
      </c>
      <c r="O33" s="17">
        <v>0.71164736701720199</v>
      </c>
      <c r="P33" s="17">
        <v>0.62624959811442005</v>
      </c>
      <c r="Q33" s="17">
        <v>0.65449611133545604</v>
      </c>
      <c r="R33" s="17"/>
      <c r="S33" s="17">
        <v>0.74078358367158703</v>
      </c>
      <c r="T33" s="17">
        <v>0.67420941963033898</v>
      </c>
      <c r="U33" s="17">
        <v>0.63541887385596796</v>
      </c>
      <c r="V33" s="17">
        <v>0.66722604010386799</v>
      </c>
      <c r="W33" s="17">
        <v>0.57030071038367902</v>
      </c>
      <c r="X33" s="17">
        <v>0.76977254469624101</v>
      </c>
      <c r="Y33" s="17">
        <v>0.63589312653192698</v>
      </c>
      <c r="Z33" s="17">
        <v>0.59124634044366797</v>
      </c>
      <c r="AA33" s="17">
        <v>0.67124178785012001</v>
      </c>
      <c r="AB33" s="17">
        <v>0.56877142385713098</v>
      </c>
      <c r="AC33" s="17">
        <v>0.54248015388336801</v>
      </c>
      <c r="AD33" s="17"/>
      <c r="AE33" s="17">
        <v>0.68697497972928401</v>
      </c>
      <c r="AF33" s="17">
        <v>0.63993565787471596</v>
      </c>
      <c r="AG33" s="17">
        <v>0.67793631664526599</v>
      </c>
      <c r="AH33" s="17"/>
      <c r="AI33" s="17">
        <v>0.70289495874053998</v>
      </c>
      <c r="AJ33" s="17">
        <v>0.62130654137853902</v>
      </c>
      <c r="AK33" s="17">
        <v>0.58874715717460002</v>
      </c>
      <c r="AL33" s="17">
        <v>0.67381060167731199</v>
      </c>
      <c r="AM33" s="17">
        <v>0.71496760291197603</v>
      </c>
      <c r="AN33" s="17"/>
      <c r="AO33" s="17">
        <v>0.69474833231562705</v>
      </c>
      <c r="AP33" s="17">
        <v>0.65800410248525398</v>
      </c>
      <c r="AQ33" s="17">
        <v>0.62687479731562301</v>
      </c>
      <c r="AR33" s="17"/>
      <c r="AS33" s="17">
        <v>0.67511663274602196</v>
      </c>
      <c r="AT33" s="17">
        <v>0.65647726760954805</v>
      </c>
      <c r="AU33" s="17">
        <v>0.66880828812101101</v>
      </c>
      <c r="AV33" s="17">
        <v>0.62632915919322896</v>
      </c>
      <c r="AW33" s="17">
        <v>0.56994527316781196</v>
      </c>
    </row>
    <row r="34" spans="2:49" x14ac:dyDescent="0.25">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row>
    <row r="35" spans="2:49" x14ac:dyDescent="0.25">
      <c r="B35" s="6" t="s">
        <v>96</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row>
    <row r="36" spans="2:49" x14ac:dyDescent="0.25">
      <c r="B36" s="24" t="s">
        <v>76</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row>
    <row r="37" spans="2:49" x14ac:dyDescent="0.25">
      <c r="B37" t="s">
        <v>85</v>
      </c>
      <c r="C37" s="17">
        <v>0.43423438801174702</v>
      </c>
      <c r="D37" s="17">
        <v>0.40823468543011299</v>
      </c>
      <c r="E37" s="17">
        <v>0.45733126867723101</v>
      </c>
      <c r="F37" s="17"/>
      <c r="G37" s="17">
        <v>0.388774104275393</v>
      </c>
      <c r="H37" s="17">
        <v>0.45626173202139397</v>
      </c>
      <c r="I37" s="17">
        <v>0.45331447130157498</v>
      </c>
      <c r="J37" s="17">
        <v>0.50091148058320301</v>
      </c>
      <c r="K37" s="17">
        <v>0.44290128060680001</v>
      </c>
      <c r="L37" s="17">
        <v>0.37143268964712201</v>
      </c>
      <c r="M37" s="17"/>
      <c r="N37" s="17">
        <v>0.40430769809698403</v>
      </c>
      <c r="O37" s="17">
        <v>0.44625052580920399</v>
      </c>
      <c r="P37" s="17">
        <v>0.42516164208268997</v>
      </c>
      <c r="Q37" s="17">
        <v>0.46061288404680201</v>
      </c>
      <c r="R37" s="17"/>
      <c r="S37" s="17">
        <v>0.40362245987074702</v>
      </c>
      <c r="T37" s="17">
        <v>0.41339232371698498</v>
      </c>
      <c r="U37" s="17">
        <v>0.43023428207900599</v>
      </c>
      <c r="V37" s="17">
        <v>0.314490869507004</v>
      </c>
      <c r="W37" s="17">
        <v>0.39724044377463602</v>
      </c>
      <c r="X37" s="17">
        <v>0.40080394310691703</v>
      </c>
      <c r="Y37" s="17">
        <v>0.45527611890344399</v>
      </c>
      <c r="Z37" s="17">
        <v>0.43809797656674798</v>
      </c>
      <c r="AA37" s="17">
        <v>0.49192247923440602</v>
      </c>
      <c r="AB37" s="17">
        <v>0.54963787003031295</v>
      </c>
      <c r="AC37" s="17">
        <v>0.53632409599490205</v>
      </c>
      <c r="AD37" s="17"/>
      <c r="AE37" s="17">
        <v>0.31076347236414298</v>
      </c>
      <c r="AF37" s="17">
        <v>0.53691590959788904</v>
      </c>
      <c r="AG37" s="17">
        <v>0.44556322557825401</v>
      </c>
      <c r="AH37" s="17"/>
      <c r="AI37" s="17">
        <v>0.13100392336001301</v>
      </c>
      <c r="AJ37" s="17">
        <v>0.68176458677072904</v>
      </c>
      <c r="AK37" s="17">
        <v>0.48607174164045402</v>
      </c>
      <c r="AL37" s="17">
        <v>0.40747495606835898</v>
      </c>
      <c r="AM37" s="17">
        <v>0.51513636827256903</v>
      </c>
      <c r="AN37" s="17"/>
      <c r="AO37" s="17">
        <v>1.26304412844838E-3</v>
      </c>
      <c r="AP37" s="17">
        <v>0.67112228640136096</v>
      </c>
      <c r="AQ37" s="17">
        <v>0.49131809999155202</v>
      </c>
      <c r="AR37" s="17"/>
      <c r="AS37" s="17">
        <v>0.42698881402476802</v>
      </c>
      <c r="AT37" s="17">
        <v>0.43159182465587997</v>
      </c>
      <c r="AU37" s="17">
        <v>0.44983040238026001</v>
      </c>
      <c r="AV37" s="17">
        <v>0.43450561714871799</v>
      </c>
      <c r="AW37" s="17">
        <v>0.36743232894127298</v>
      </c>
    </row>
    <row r="38" spans="2:49" x14ac:dyDescent="0.25">
      <c r="B38" t="s">
        <v>86</v>
      </c>
      <c r="C38" s="17">
        <v>4.3249804855039903E-2</v>
      </c>
      <c r="D38" s="17">
        <v>4.9549190995252998E-2</v>
      </c>
      <c r="E38" s="17">
        <v>3.74666009408645E-2</v>
      </c>
      <c r="F38" s="17"/>
      <c r="G38" s="17">
        <v>5.2533593927548403E-2</v>
      </c>
      <c r="H38" s="17">
        <v>4.29971189545462E-2</v>
      </c>
      <c r="I38" s="17">
        <v>4.0932676438595703E-2</v>
      </c>
      <c r="J38" s="17">
        <v>4.1034150858161401E-2</v>
      </c>
      <c r="K38" s="17">
        <v>4.15939012332322E-2</v>
      </c>
      <c r="L38" s="17">
        <v>4.1993306801360299E-2</v>
      </c>
      <c r="M38" s="17"/>
      <c r="N38" s="17">
        <v>4.52578861192411E-2</v>
      </c>
      <c r="O38" s="17">
        <v>3.7813869421328299E-2</v>
      </c>
      <c r="P38" s="17">
        <v>4.4279425413284598E-2</v>
      </c>
      <c r="Q38" s="17">
        <v>4.6693478565082103E-2</v>
      </c>
      <c r="R38" s="17"/>
      <c r="S38" s="17">
        <v>5.01231599933777E-2</v>
      </c>
      <c r="T38" s="17">
        <v>3.3481024285069903E-2</v>
      </c>
      <c r="U38" s="17">
        <v>3.3608706999402001E-2</v>
      </c>
      <c r="V38" s="17">
        <v>5.1296577844222202E-2</v>
      </c>
      <c r="W38" s="17">
        <v>4.6821216112959502E-2</v>
      </c>
      <c r="X38" s="17">
        <v>4.1226194324539799E-2</v>
      </c>
      <c r="Y38" s="17">
        <v>4.0446493143392201E-2</v>
      </c>
      <c r="Z38" s="17">
        <v>6.7907317318725902E-2</v>
      </c>
      <c r="AA38" s="17">
        <v>4.9344591498964703E-2</v>
      </c>
      <c r="AB38" s="17">
        <v>3.6980796695767398E-2</v>
      </c>
      <c r="AC38" s="17">
        <v>3.16702222596765E-2</v>
      </c>
      <c r="AD38" s="17"/>
      <c r="AE38" s="17">
        <v>3.5993379122373402E-2</v>
      </c>
      <c r="AF38" s="17">
        <v>4.3654511656042401E-2</v>
      </c>
      <c r="AG38" s="17">
        <v>5.4059366924105998E-2</v>
      </c>
      <c r="AH38" s="17"/>
      <c r="AI38" s="17">
        <v>2.8215155233026701E-2</v>
      </c>
      <c r="AJ38" s="17">
        <v>4.7702449463517899E-2</v>
      </c>
      <c r="AK38" s="17">
        <v>8.73163252810399E-2</v>
      </c>
      <c r="AL38" s="17">
        <v>7.9331836724815905E-2</v>
      </c>
      <c r="AM38" s="17">
        <v>5.2761753777388398E-2</v>
      </c>
      <c r="AN38" s="17"/>
      <c r="AO38" s="17">
        <v>2.6780331211180902E-3</v>
      </c>
      <c r="AP38" s="17">
        <v>5.5450142911314698E-2</v>
      </c>
      <c r="AQ38" s="17">
        <v>7.8578897540335604E-2</v>
      </c>
      <c r="AR38" s="17"/>
      <c r="AS38" s="17">
        <v>3.34120158500937E-2</v>
      </c>
      <c r="AT38" s="17">
        <v>4.2828545792441802E-2</v>
      </c>
      <c r="AU38" s="17">
        <v>5.8054004074312798E-2</v>
      </c>
      <c r="AV38" s="17">
        <v>4.2691745345188901E-2</v>
      </c>
      <c r="AW38" s="17">
        <v>1.1685747053582499E-2</v>
      </c>
    </row>
    <row r="39" spans="2:49" x14ac:dyDescent="0.25">
      <c r="B39" t="s">
        <v>87</v>
      </c>
      <c r="C39" s="17">
        <v>5.6590422989651001E-2</v>
      </c>
      <c r="D39" s="17">
        <v>5.72596808104388E-2</v>
      </c>
      <c r="E39" s="17">
        <v>5.5873826537893502E-2</v>
      </c>
      <c r="F39" s="17"/>
      <c r="G39" s="17">
        <v>7.6029552791625196E-2</v>
      </c>
      <c r="H39" s="17">
        <v>5.6250066007835997E-2</v>
      </c>
      <c r="I39" s="17">
        <v>7.4919070753499295E-2</v>
      </c>
      <c r="J39" s="17">
        <v>5.3537073643470399E-2</v>
      </c>
      <c r="K39" s="17">
        <v>4.0179321247646699E-2</v>
      </c>
      <c r="L39" s="17">
        <v>4.2305031258247798E-2</v>
      </c>
      <c r="M39" s="17"/>
      <c r="N39" s="17">
        <v>5.1968727238604802E-2</v>
      </c>
      <c r="O39" s="17">
        <v>5.3826873331124299E-2</v>
      </c>
      <c r="P39" s="17">
        <v>4.8848117927755397E-2</v>
      </c>
      <c r="Q39" s="17">
        <v>7.04519414772867E-2</v>
      </c>
      <c r="R39" s="17"/>
      <c r="S39" s="17">
        <v>6.1145515594015099E-2</v>
      </c>
      <c r="T39" s="17">
        <v>5.8243762798586E-2</v>
      </c>
      <c r="U39" s="17">
        <v>5.5207389785989297E-2</v>
      </c>
      <c r="V39" s="17">
        <v>7.97744331957988E-2</v>
      </c>
      <c r="W39" s="17">
        <v>5.2755429410949697E-2</v>
      </c>
      <c r="X39" s="17">
        <v>4.4102256835973401E-2</v>
      </c>
      <c r="Y39" s="17">
        <v>4.9991734011150001E-2</v>
      </c>
      <c r="Z39" s="17">
        <v>4.3438455165344898E-2</v>
      </c>
      <c r="AA39" s="17">
        <v>7.2276305720617107E-2</v>
      </c>
      <c r="AB39" s="17">
        <v>3.5862043588583803E-2</v>
      </c>
      <c r="AC39" s="17">
        <v>5.1711635658243202E-2</v>
      </c>
      <c r="AD39" s="17"/>
      <c r="AE39" s="17">
        <v>4.8899699183659801E-2</v>
      </c>
      <c r="AF39" s="17">
        <v>5.7433968877422602E-2</v>
      </c>
      <c r="AG39" s="17">
        <v>6.3295477523327398E-2</v>
      </c>
      <c r="AH39" s="17"/>
      <c r="AI39" s="17">
        <v>4.1115659798464099E-2</v>
      </c>
      <c r="AJ39" s="17">
        <v>6.0361642779967098E-2</v>
      </c>
      <c r="AK39" s="17">
        <v>9.7569620626674999E-2</v>
      </c>
      <c r="AL39" s="17">
        <v>0.12638830152376099</v>
      </c>
      <c r="AM39" s="17">
        <v>4.72731131010787E-2</v>
      </c>
      <c r="AN39" s="17"/>
      <c r="AO39" s="17">
        <v>8.9849189826616202E-3</v>
      </c>
      <c r="AP39" s="17">
        <v>6.8491124484901994E-2</v>
      </c>
      <c r="AQ39" s="17">
        <v>8.3490930514784803E-2</v>
      </c>
      <c r="AR39" s="17"/>
      <c r="AS39" s="17">
        <v>6.2886798953531997E-2</v>
      </c>
      <c r="AT39" s="17">
        <v>5.5065767848572603E-2</v>
      </c>
      <c r="AU39" s="17">
        <v>6.0900516923355699E-2</v>
      </c>
      <c r="AV39" s="17">
        <v>5.4558150302927801E-2</v>
      </c>
      <c r="AW39" s="17">
        <v>6.4738640647089299E-2</v>
      </c>
    </row>
    <row r="40" spans="2:49" x14ac:dyDescent="0.25">
      <c r="B40" t="s">
        <v>88</v>
      </c>
      <c r="C40" s="17">
        <v>4.2280026616082697E-2</v>
      </c>
      <c r="D40" s="17">
        <v>4.3999503014163603E-2</v>
      </c>
      <c r="E40" s="17">
        <v>4.0957785417869298E-2</v>
      </c>
      <c r="F40" s="17"/>
      <c r="G40" s="17">
        <v>7.4368677295495497E-2</v>
      </c>
      <c r="H40" s="17">
        <v>5.3575394254642097E-2</v>
      </c>
      <c r="I40" s="17">
        <v>3.8434412506939901E-2</v>
      </c>
      <c r="J40" s="17">
        <v>4.1350490950912998E-2</v>
      </c>
      <c r="K40" s="17">
        <v>2.9898928483909799E-2</v>
      </c>
      <c r="L40" s="17">
        <v>2.3648498900142902E-2</v>
      </c>
      <c r="M40" s="17"/>
      <c r="N40" s="17">
        <v>4.0479301703682698E-2</v>
      </c>
      <c r="O40" s="17">
        <v>3.4930136948987403E-2</v>
      </c>
      <c r="P40" s="17">
        <v>5.0188062868500499E-2</v>
      </c>
      <c r="Q40" s="17">
        <v>4.5755815726457601E-2</v>
      </c>
      <c r="R40" s="17"/>
      <c r="S40" s="17">
        <v>3.8425861038022098E-2</v>
      </c>
      <c r="T40" s="17">
        <v>3.03230090966859E-2</v>
      </c>
      <c r="U40" s="17">
        <v>2.4533098042153301E-2</v>
      </c>
      <c r="V40" s="17">
        <v>5.4523380057731302E-2</v>
      </c>
      <c r="W40" s="17">
        <v>5.70356838888538E-2</v>
      </c>
      <c r="X40" s="17">
        <v>5.8556367896432503E-2</v>
      </c>
      <c r="Y40" s="17">
        <v>4.3917275285933297E-2</v>
      </c>
      <c r="Z40" s="17">
        <v>3.5201695743008403E-2</v>
      </c>
      <c r="AA40" s="17">
        <v>4.5369656580715997E-2</v>
      </c>
      <c r="AB40" s="17">
        <v>3.7858989433295298E-2</v>
      </c>
      <c r="AC40" s="17">
        <v>4.4780563177943898E-2</v>
      </c>
      <c r="AD40" s="17"/>
      <c r="AE40" s="17">
        <v>3.7523276704435102E-2</v>
      </c>
      <c r="AF40" s="17">
        <v>3.8712609373019298E-2</v>
      </c>
      <c r="AG40" s="17">
        <v>5.10227014365041E-2</v>
      </c>
      <c r="AH40" s="17"/>
      <c r="AI40" s="17">
        <v>3.4723145066122799E-2</v>
      </c>
      <c r="AJ40" s="17">
        <v>3.9347013141956398E-2</v>
      </c>
      <c r="AK40" s="17">
        <v>8.0881510295735301E-2</v>
      </c>
      <c r="AL40" s="17">
        <v>4.9939234208971603E-2</v>
      </c>
      <c r="AM40" s="17">
        <v>4.4255863747465998E-2</v>
      </c>
      <c r="AN40" s="17"/>
      <c r="AO40" s="17">
        <v>5.8663099209557597E-3</v>
      </c>
      <c r="AP40" s="17">
        <v>4.8050171134077502E-2</v>
      </c>
      <c r="AQ40" s="17">
        <v>9.6236943721471693E-2</v>
      </c>
      <c r="AR40" s="17"/>
      <c r="AS40" s="17">
        <v>3.6066958115905497E-2</v>
      </c>
      <c r="AT40" s="17">
        <v>5.80819229720669E-2</v>
      </c>
      <c r="AU40" s="17">
        <v>3.3315335170609799E-2</v>
      </c>
      <c r="AV40" s="17">
        <v>5.1369779180489697E-2</v>
      </c>
      <c r="AW40" s="17">
        <v>5.02243786323993E-2</v>
      </c>
    </row>
    <row r="41" spans="2:49" x14ac:dyDescent="0.25">
      <c r="B41" t="s">
        <v>89</v>
      </c>
      <c r="C41" s="17">
        <v>3.8338439229057199E-2</v>
      </c>
      <c r="D41" s="17">
        <v>3.4928833989786801E-2</v>
      </c>
      <c r="E41" s="17">
        <v>4.1988050460375403E-2</v>
      </c>
      <c r="F41" s="17"/>
      <c r="G41" s="17">
        <v>5.0097307623142302E-2</v>
      </c>
      <c r="H41" s="17">
        <v>5.3051203336199601E-2</v>
      </c>
      <c r="I41" s="17">
        <v>4.2394834422672598E-2</v>
      </c>
      <c r="J41" s="17">
        <v>2.11125517338095E-2</v>
      </c>
      <c r="K41" s="17">
        <v>4.3280097320439699E-2</v>
      </c>
      <c r="L41" s="17">
        <v>2.58274282925865E-2</v>
      </c>
      <c r="M41" s="17"/>
      <c r="N41" s="17">
        <v>3.4887644931175299E-2</v>
      </c>
      <c r="O41" s="17">
        <v>3.4560411901750597E-2</v>
      </c>
      <c r="P41" s="17">
        <v>4.0785644660959797E-2</v>
      </c>
      <c r="Q41" s="17">
        <v>4.3525079411717502E-2</v>
      </c>
      <c r="R41" s="17"/>
      <c r="S41" s="17">
        <v>5.2645401606999397E-2</v>
      </c>
      <c r="T41" s="17">
        <v>4.4407969110613003E-2</v>
      </c>
      <c r="U41" s="17">
        <v>4.5042791640565599E-2</v>
      </c>
      <c r="V41" s="17">
        <v>3.1457506955237698E-2</v>
      </c>
      <c r="W41" s="17">
        <v>4.8754527732227201E-2</v>
      </c>
      <c r="X41" s="17">
        <v>2.7693860572671401E-2</v>
      </c>
      <c r="Y41" s="17">
        <v>3.83774107902577E-2</v>
      </c>
      <c r="Z41" s="17">
        <v>3.6293625476421697E-2</v>
      </c>
      <c r="AA41" s="17">
        <v>3.1251119900281198E-2</v>
      </c>
      <c r="AB41" s="17">
        <v>2.8642349913613099E-2</v>
      </c>
      <c r="AC41" s="17">
        <v>2.33779748271262E-2</v>
      </c>
      <c r="AD41" s="17"/>
      <c r="AE41" s="17">
        <v>4.1040812046581401E-2</v>
      </c>
      <c r="AF41" s="17">
        <v>3.2721077347800998E-2</v>
      </c>
      <c r="AG41" s="17">
        <v>3.9613179259641397E-2</v>
      </c>
      <c r="AH41" s="17"/>
      <c r="AI41" s="17">
        <v>3.4051007723975298E-2</v>
      </c>
      <c r="AJ41" s="17">
        <v>2.7459064779759099E-2</v>
      </c>
      <c r="AK41" s="17">
        <v>4.6518323944528699E-2</v>
      </c>
      <c r="AL41" s="17">
        <v>0.105111908438333</v>
      </c>
      <c r="AM41" s="17">
        <v>4.9586306159292E-2</v>
      </c>
      <c r="AN41" s="17"/>
      <c r="AO41" s="17">
        <v>1.6358785353355599E-2</v>
      </c>
      <c r="AP41" s="17">
        <v>3.2601248236101603E-2</v>
      </c>
      <c r="AQ41" s="17">
        <v>5.2623493837277498E-2</v>
      </c>
      <c r="AR41" s="17"/>
      <c r="AS41" s="17">
        <v>3.4124208088132803E-2</v>
      </c>
      <c r="AT41" s="17">
        <v>4.6885426425200799E-2</v>
      </c>
      <c r="AU41" s="17">
        <v>3.2107581443796697E-2</v>
      </c>
      <c r="AV41" s="17">
        <v>4.1886990522921302E-2</v>
      </c>
      <c r="AW41" s="17">
        <v>3.6832263395063999E-2</v>
      </c>
    </row>
    <row r="42" spans="2:49" x14ac:dyDescent="0.25">
      <c r="B42" t="s">
        <v>90</v>
      </c>
      <c r="C42" s="17">
        <v>0.116229116271775</v>
      </c>
      <c r="D42" s="17">
        <v>0.100246408622232</v>
      </c>
      <c r="E42" s="17">
        <v>0.13132444435541099</v>
      </c>
      <c r="F42" s="17"/>
      <c r="G42" s="17">
        <v>0.15694007967342199</v>
      </c>
      <c r="H42" s="17">
        <v>0.11016064341007401</v>
      </c>
      <c r="I42" s="17">
        <v>0.12304823922671</v>
      </c>
      <c r="J42" s="17">
        <v>0.11516877856426</v>
      </c>
      <c r="K42" s="17">
        <v>0.114530727722401</v>
      </c>
      <c r="L42" s="17">
        <v>9.0144219364640801E-2</v>
      </c>
      <c r="M42" s="17"/>
      <c r="N42" s="17">
        <v>0.103899757028293</v>
      </c>
      <c r="O42" s="17">
        <v>0.113651917673108</v>
      </c>
      <c r="P42" s="17">
        <v>0.12657406413488501</v>
      </c>
      <c r="Q42" s="17">
        <v>0.123464336547624</v>
      </c>
      <c r="R42" s="17"/>
      <c r="S42" s="17">
        <v>0.12541750096531001</v>
      </c>
      <c r="T42" s="17">
        <v>0.14384618445272501</v>
      </c>
      <c r="U42" s="17">
        <v>0.14294163028470799</v>
      </c>
      <c r="V42" s="17">
        <v>0.12540450786604501</v>
      </c>
      <c r="W42" s="17">
        <v>0.14160666730989899</v>
      </c>
      <c r="X42" s="17">
        <v>0.114042919504007</v>
      </c>
      <c r="Y42" s="17">
        <v>9.5215833518381393E-2</v>
      </c>
      <c r="Z42" s="17">
        <v>7.9115513688406303E-2</v>
      </c>
      <c r="AA42" s="17">
        <v>0.10062437802976699</v>
      </c>
      <c r="AB42" s="17">
        <v>9.2570108724276706E-2</v>
      </c>
      <c r="AC42" s="17">
        <v>6.8179408567089206E-2</v>
      </c>
      <c r="AD42" s="17"/>
      <c r="AE42" s="17">
        <v>0.123242572972977</v>
      </c>
      <c r="AF42" s="17">
        <v>6.8374629144507801E-2</v>
      </c>
      <c r="AG42" s="17">
        <v>0.18580333288349199</v>
      </c>
      <c r="AH42" s="17"/>
      <c r="AI42" s="17">
        <v>0.14291338456826</v>
      </c>
      <c r="AJ42" s="17">
        <v>4.2406877285222702E-2</v>
      </c>
      <c r="AK42" s="17">
        <v>7.0446753593908201E-2</v>
      </c>
      <c r="AL42" s="17">
        <v>4.29557001074692E-2</v>
      </c>
      <c r="AM42" s="17">
        <v>0.18250007328579501</v>
      </c>
      <c r="AN42" s="17"/>
      <c r="AO42" s="17">
        <v>4.9407414636911499E-2</v>
      </c>
      <c r="AP42" s="17">
        <v>3.8590535867624801E-2</v>
      </c>
      <c r="AQ42" s="17">
        <v>8.9401993700052598E-2</v>
      </c>
      <c r="AR42" s="17"/>
      <c r="AS42" s="17">
        <v>0.14236601843473101</v>
      </c>
      <c r="AT42" s="17">
        <v>0.12002268048265199</v>
      </c>
      <c r="AU42" s="17">
        <v>9.5920195640076006E-2</v>
      </c>
      <c r="AV42" s="17">
        <v>0.109005806010053</v>
      </c>
      <c r="AW42" s="17">
        <v>0.132270214103545</v>
      </c>
    </row>
    <row r="43" spans="2:49" x14ac:dyDescent="0.25">
      <c r="B43" t="s">
        <v>91</v>
      </c>
      <c r="C43" s="17">
        <v>4.6175634208496401E-2</v>
      </c>
      <c r="D43" s="17">
        <v>5.1037328218664503E-2</v>
      </c>
      <c r="E43" s="17">
        <v>4.1819954877760801E-2</v>
      </c>
      <c r="F43" s="17"/>
      <c r="G43" s="17">
        <v>6.4037740167146098E-2</v>
      </c>
      <c r="H43" s="17">
        <v>6.2096121343596801E-2</v>
      </c>
      <c r="I43" s="17">
        <v>4.7752900169179498E-2</v>
      </c>
      <c r="J43" s="17">
        <v>3.6305942245345599E-2</v>
      </c>
      <c r="K43" s="17">
        <v>3.8461141055099998E-2</v>
      </c>
      <c r="L43" s="17">
        <v>3.3096927407854401E-2</v>
      </c>
      <c r="M43" s="17"/>
      <c r="N43" s="17">
        <v>4.62300536551178E-2</v>
      </c>
      <c r="O43" s="17">
        <v>4.9420806305893301E-2</v>
      </c>
      <c r="P43" s="17">
        <v>5.0887767130956697E-2</v>
      </c>
      <c r="Q43" s="17">
        <v>3.8418102722478899E-2</v>
      </c>
      <c r="R43" s="17"/>
      <c r="S43" s="17">
        <v>5.9311336911658102E-2</v>
      </c>
      <c r="T43" s="17">
        <v>5.2163258177124902E-2</v>
      </c>
      <c r="U43" s="17">
        <v>2.3594019431477799E-2</v>
      </c>
      <c r="V43" s="17">
        <v>4.4061875858029398E-2</v>
      </c>
      <c r="W43" s="17">
        <v>5.3856029237009898E-2</v>
      </c>
      <c r="X43" s="17">
        <v>6.5209707581076803E-2</v>
      </c>
      <c r="Y43" s="17">
        <v>6.3343024463727401E-2</v>
      </c>
      <c r="Z43" s="17">
        <v>3.7337176165433701E-2</v>
      </c>
      <c r="AA43" s="17">
        <v>2.67561421000523E-2</v>
      </c>
      <c r="AB43" s="17">
        <v>2.6799907946001199E-2</v>
      </c>
      <c r="AC43" s="17">
        <v>4.5977976303269399E-2</v>
      </c>
      <c r="AD43" s="17"/>
      <c r="AE43" s="17">
        <v>5.0708086928541903E-2</v>
      </c>
      <c r="AF43" s="17">
        <v>4.1171474630407302E-2</v>
      </c>
      <c r="AG43" s="17">
        <v>5.1346179394803397E-2</v>
      </c>
      <c r="AH43" s="17"/>
      <c r="AI43" s="17">
        <v>6.4276902200903305E-2</v>
      </c>
      <c r="AJ43" s="17">
        <v>3.4609750006913902E-2</v>
      </c>
      <c r="AK43" s="17">
        <v>5.2837677208359801E-2</v>
      </c>
      <c r="AL43" s="17">
        <v>8.5021799494113703E-2</v>
      </c>
      <c r="AM43" s="17">
        <v>3.3433615504692399E-2</v>
      </c>
      <c r="AN43" s="17"/>
      <c r="AO43" s="17">
        <v>6.1096373079858497E-2</v>
      </c>
      <c r="AP43" s="17">
        <v>2.7498029668110199E-2</v>
      </c>
      <c r="AQ43" s="17">
        <v>6.0674593651025698E-2</v>
      </c>
      <c r="AR43" s="17"/>
      <c r="AS43" s="17">
        <v>3.35576493773058E-2</v>
      </c>
      <c r="AT43" s="17">
        <v>4.2917838811572503E-2</v>
      </c>
      <c r="AU43" s="17">
        <v>5.8025221013522497E-2</v>
      </c>
      <c r="AV43" s="17">
        <v>4.0331152178106601E-2</v>
      </c>
      <c r="AW43" s="17">
        <v>7.1882315899143498E-2</v>
      </c>
    </row>
    <row r="44" spans="2:49" x14ac:dyDescent="0.25">
      <c r="B44" t="s">
        <v>92</v>
      </c>
      <c r="C44" s="17">
        <v>4.7074062342420703E-2</v>
      </c>
      <c r="D44" s="17">
        <v>4.7500506204177499E-2</v>
      </c>
      <c r="E44" s="17">
        <v>4.6586775446038703E-2</v>
      </c>
      <c r="F44" s="17"/>
      <c r="G44" s="17">
        <v>4.7965767868685297E-2</v>
      </c>
      <c r="H44" s="17">
        <v>5.3445166792541701E-2</v>
      </c>
      <c r="I44" s="17">
        <v>3.7304372858090899E-2</v>
      </c>
      <c r="J44" s="17">
        <v>3.02346476920544E-2</v>
      </c>
      <c r="K44" s="17">
        <v>5.8581248829022201E-2</v>
      </c>
      <c r="L44" s="17">
        <v>5.52254147792497E-2</v>
      </c>
      <c r="M44" s="17"/>
      <c r="N44" s="17">
        <v>5.1123350999685201E-2</v>
      </c>
      <c r="O44" s="17">
        <v>5.8219074785173797E-2</v>
      </c>
      <c r="P44" s="17">
        <v>4.4154700027639798E-2</v>
      </c>
      <c r="Q44" s="17">
        <v>3.3724716071160003E-2</v>
      </c>
      <c r="R44" s="17"/>
      <c r="S44" s="17">
        <v>5.4584231933343198E-2</v>
      </c>
      <c r="T44" s="17">
        <v>6.0364416181582899E-2</v>
      </c>
      <c r="U44" s="17">
        <v>5.6853894046224103E-2</v>
      </c>
      <c r="V44" s="17">
        <v>5.4394570722581997E-2</v>
      </c>
      <c r="W44" s="17">
        <v>3.9218871029875903E-2</v>
      </c>
      <c r="X44" s="17">
        <v>3.63359841153921E-2</v>
      </c>
      <c r="Y44" s="17">
        <v>3.75502625498823E-2</v>
      </c>
      <c r="Z44" s="17">
        <v>5.5866781567988702E-2</v>
      </c>
      <c r="AA44" s="17">
        <v>2.97058661306627E-2</v>
      </c>
      <c r="AB44" s="17">
        <v>3.7541372783683399E-2</v>
      </c>
      <c r="AC44" s="17">
        <v>5.65884894622724E-2</v>
      </c>
      <c r="AD44" s="17"/>
      <c r="AE44" s="17">
        <v>5.8600942293116097E-2</v>
      </c>
      <c r="AF44" s="17">
        <v>4.3090180258350201E-2</v>
      </c>
      <c r="AG44" s="17">
        <v>4.7981969811371199E-2</v>
      </c>
      <c r="AH44" s="17"/>
      <c r="AI44" s="17">
        <v>9.4060358432108596E-2</v>
      </c>
      <c r="AJ44" s="17">
        <v>2.4359755531699199E-2</v>
      </c>
      <c r="AK44" s="17">
        <v>1.82816581402248E-2</v>
      </c>
      <c r="AL44" s="17">
        <v>5.1104230679318401E-2</v>
      </c>
      <c r="AM44" s="17">
        <v>2.4375274180847999E-2</v>
      </c>
      <c r="AN44" s="17"/>
      <c r="AO44" s="17">
        <v>0.12991160275211</v>
      </c>
      <c r="AP44" s="17">
        <v>2.12931759223902E-2</v>
      </c>
      <c r="AQ44" s="17">
        <v>8.9564154888517201E-3</v>
      </c>
      <c r="AR44" s="17"/>
      <c r="AS44" s="17">
        <v>4.2059700076474901E-2</v>
      </c>
      <c r="AT44" s="17">
        <v>5.0636024788836199E-2</v>
      </c>
      <c r="AU44" s="17">
        <v>5.0249548253859598E-2</v>
      </c>
      <c r="AV44" s="17">
        <v>4.2938422093939298E-2</v>
      </c>
      <c r="AW44" s="17">
        <v>5.1711402564958299E-2</v>
      </c>
    </row>
    <row r="45" spans="2:49" x14ac:dyDescent="0.25">
      <c r="B45" t="s">
        <v>93</v>
      </c>
      <c r="C45" s="17">
        <v>4.8455466804504098E-2</v>
      </c>
      <c r="D45" s="17">
        <v>5.4160034470605002E-2</v>
      </c>
      <c r="E45" s="17">
        <v>4.3296480159043901E-2</v>
      </c>
      <c r="F45" s="17"/>
      <c r="G45" s="17">
        <v>2.9980833734110101E-2</v>
      </c>
      <c r="H45" s="17">
        <v>4.2392567333497201E-2</v>
      </c>
      <c r="I45" s="17">
        <v>4.3620430208921201E-2</v>
      </c>
      <c r="J45" s="17">
        <v>5.4633010650059197E-2</v>
      </c>
      <c r="K45" s="17">
        <v>5.9403915195132703E-2</v>
      </c>
      <c r="L45" s="17">
        <v>5.7421559303417601E-2</v>
      </c>
      <c r="M45" s="17"/>
      <c r="N45" s="17">
        <v>5.6178028269218201E-2</v>
      </c>
      <c r="O45" s="17">
        <v>5.8972832903999503E-2</v>
      </c>
      <c r="P45" s="17">
        <v>4.3784293867479798E-2</v>
      </c>
      <c r="Q45" s="17">
        <v>3.4251825150200303E-2</v>
      </c>
      <c r="R45" s="17"/>
      <c r="S45" s="17">
        <v>5.8086493272081201E-2</v>
      </c>
      <c r="T45" s="17">
        <v>3.9489925931488798E-2</v>
      </c>
      <c r="U45" s="17">
        <v>5.4380054806385303E-2</v>
      </c>
      <c r="V45" s="17">
        <v>6.23202980364631E-2</v>
      </c>
      <c r="W45" s="17">
        <v>2.6243449310059001E-2</v>
      </c>
      <c r="X45" s="17">
        <v>4.9835839740587598E-2</v>
      </c>
      <c r="Y45" s="17">
        <v>4.2381234141337397E-2</v>
      </c>
      <c r="Z45" s="17">
        <v>6.23761689387686E-2</v>
      </c>
      <c r="AA45" s="17">
        <v>5.0730334309280298E-2</v>
      </c>
      <c r="AB45" s="17">
        <v>3.9668832519552999E-2</v>
      </c>
      <c r="AC45" s="17">
        <v>4.8324567513799502E-2</v>
      </c>
      <c r="AD45" s="17"/>
      <c r="AE45" s="17">
        <v>7.7054826525473893E-2</v>
      </c>
      <c r="AF45" s="17">
        <v>3.96012358730993E-2</v>
      </c>
      <c r="AG45" s="17">
        <v>1.77863682955073E-2</v>
      </c>
      <c r="AH45" s="17"/>
      <c r="AI45" s="17">
        <v>0.10810216275157</v>
      </c>
      <c r="AJ45" s="17">
        <v>1.58646248294953E-2</v>
      </c>
      <c r="AK45" s="17">
        <v>1.9809050024684201E-2</v>
      </c>
      <c r="AL45" s="17">
        <v>1.32571291226216E-2</v>
      </c>
      <c r="AM45" s="17">
        <v>1.6909336248503899E-2</v>
      </c>
      <c r="AN45" s="17"/>
      <c r="AO45" s="17">
        <v>0.176336871691923</v>
      </c>
      <c r="AP45" s="17">
        <v>1.02828378917672E-2</v>
      </c>
      <c r="AQ45" s="17">
        <v>2.2932321997458802E-2</v>
      </c>
      <c r="AR45" s="17"/>
      <c r="AS45" s="17">
        <v>4.6498536800928802E-2</v>
      </c>
      <c r="AT45" s="17">
        <v>4.8648042352566603E-2</v>
      </c>
      <c r="AU45" s="17">
        <v>4.7998003301866897E-2</v>
      </c>
      <c r="AV45" s="17">
        <v>4.6587381519079901E-2</v>
      </c>
      <c r="AW45" s="17">
        <v>6.6506764183997105E-2</v>
      </c>
    </row>
    <row r="46" spans="2:49" x14ac:dyDescent="0.25">
      <c r="B46" t="s">
        <v>94</v>
      </c>
      <c r="C46" s="17">
        <v>3.4761309876813702E-2</v>
      </c>
      <c r="D46" s="17">
        <v>4.0125166475490602E-2</v>
      </c>
      <c r="E46" s="17">
        <v>2.98196033268757E-2</v>
      </c>
      <c r="F46" s="17"/>
      <c r="G46" s="17">
        <v>2.5646162058468799E-2</v>
      </c>
      <c r="H46" s="17">
        <v>2.1619420665850299E-2</v>
      </c>
      <c r="I46" s="17">
        <v>2.68134842589734E-2</v>
      </c>
      <c r="J46" s="17">
        <v>2.98990848420689E-2</v>
      </c>
      <c r="K46" s="17">
        <v>3.1750174967866002E-2</v>
      </c>
      <c r="L46" s="17">
        <v>6.4042311857273895E-2</v>
      </c>
      <c r="M46" s="17"/>
      <c r="N46" s="17">
        <v>4.9948249494629303E-2</v>
      </c>
      <c r="O46" s="17">
        <v>3.3457256155056299E-2</v>
      </c>
      <c r="P46" s="17">
        <v>3.8336890499600602E-2</v>
      </c>
      <c r="Q46" s="17">
        <v>1.6240001831935202E-2</v>
      </c>
      <c r="R46" s="17"/>
      <c r="S46" s="17">
        <v>2.5870752046251499E-2</v>
      </c>
      <c r="T46" s="17">
        <v>2.7130129666636998E-2</v>
      </c>
      <c r="U46" s="17">
        <v>3.2848308745765102E-2</v>
      </c>
      <c r="V46" s="17">
        <v>4.9367573143610101E-2</v>
      </c>
      <c r="W46" s="17">
        <v>5.17273944176753E-2</v>
      </c>
      <c r="X46" s="17">
        <v>4.6349508907228498E-2</v>
      </c>
      <c r="Y46" s="17">
        <v>4.9842110821663399E-2</v>
      </c>
      <c r="Z46" s="17">
        <v>2.5615817043131699E-2</v>
      </c>
      <c r="AA46" s="17">
        <v>2.7862222137532901E-2</v>
      </c>
      <c r="AB46" s="17">
        <v>2.9465591557615099E-2</v>
      </c>
      <c r="AC46" s="17">
        <v>1.9578617147851599E-2</v>
      </c>
      <c r="AD46" s="17"/>
      <c r="AE46" s="17">
        <v>5.4774470776147097E-2</v>
      </c>
      <c r="AF46" s="17">
        <v>3.2563603997439003E-2</v>
      </c>
      <c r="AG46" s="17">
        <v>7.0495540044062796E-3</v>
      </c>
      <c r="AH46" s="17"/>
      <c r="AI46" s="17">
        <v>8.4903290925412406E-2</v>
      </c>
      <c r="AJ46" s="17">
        <v>1.07432842585317E-2</v>
      </c>
      <c r="AK46" s="17">
        <v>1.04816685664063E-2</v>
      </c>
      <c r="AL46" s="17">
        <v>1.9784623194042499E-2</v>
      </c>
      <c r="AM46" s="17">
        <v>1.06292897597936E-2</v>
      </c>
      <c r="AN46" s="17"/>
      <c r="AO46" s="17">
        <v>0.14207626408523399</v>
      </c>
      <c r="AP46" s="17">
        <v>9.65414882440928E-3</v>
      </c>
      <c r="AQ46" s="17">
        <v>9.3565966563361903E-3</v>
      </c>
      <c r="AR46" s="17"/>
      <c r="AS46" s="17">
        <v>3.3431424283705297E-2</v>
      </c>
      <c r="AT46" s="17">
        <v>2.6544092515703901E-2</v>
      </c>
      <c r="AU46" s="17">
        <v>3.1305639485560803E-2</v>
      </c>
      <c r="AV46" s="17">
        <v>5.5727812999796102E-2</v>
      </c>
      <c r="AW46" s="17">
        <v>6.20088905867405E-2</v>
      </c>
    </row>
    <row r="47" spans="2:49" x14ac:dyDescent="0.25">
      <c r="B47" t="s">
        <v>95</v>
      </c>
      <c r="C47" s="17">
        <v>9.2611328794412695E-2</v>
      </c>
      <c r="D47" s="17">
        <v>0.112958661769075</v>
      </c>
      <c r="E47" s="17">
        <v>7.3535209800636506E-2</v>
      </c>
      <c r="F47" s="17"/>
      <c r="G47" s="17">
        <v>3.3626180584963403E-2</v>
      </c>
      <c r="H47" s="17">
        <v>4.8150565879822201E-2</v>
      </c>
      <c r="I47" s="17">
        <v>7.1465107854842502E-2</v>
      </c>
      <c r="J47" s="17">
        <v>7.5812788236655299E-2</v>
      </c>
      <c r="K47" s="17">
        <v>9.9419263338449401E-2</v>
      </c>
      <c r="L47" s="17">
        <v>0.19486261238810401</v>
      </c>
      <c r="M47" s="17"/>
      <c r="N47" s="17">
        <v>0.11571930246336801</v>
      </c>
      <c r="O47" s="17">
        <v>7.8896294764373598E-2</v>
      </c>
      <c r="P47" s="17">
        <v>8.6999391386247904E-2</v>
      </c>
      <c r="Q47" s="17">
        <v>8.6861818449255598E-2</v>
      </c>
      <c r="R47" s="17"/>
      <c r="S47" s="17">
        <v>7.0767286768194104E-2</v>
      </c>
      <c r="T47" s="17">
        <v>9.7157996582500905E-2</v>
      </c>
      <c r="U47" s="17">
        <v>0.100755824138323</v>
      </c>
      <c r="V47" s="17">
        <v>0.13290840681327701</v>
      </c>
      <c r="W47" s="17">
        <v>8.4740287775855003E-2</v>
      </c>
      <c r="X47" s="17">
        <v>0.115843417415174</v>
      </c>
      <c r="Y47" s="17">
        <v>8.3658502370830598E-2</v>
      </c>
      <c r="Z47" s="17">
        <v>0.118749472326022</v>
      </c>
      <c r="AA47" s="17">
        <v>7.4156904357719405E-2</v>
      </c>
      <c r="AB47" s="17">
        <v>8.4972136807298301E-2</v>
      </c>
      <c r="AC47" s="17">
        <v>7.3486449087826103E-2</v>
      </c>
      <c r="AD47" s="17"/>
      <c r="AE47" s="17">
        <v>0.16139846108255201</v>
      </c>
      <c r="AF47" s="17">
        <v>6.57607992440217E-2</v>
      </c>
      <c r="AG47" s="17">
        <v>3.6478644888587299E-2</v>
      </c>
      <c r="AH47" s="17"/>
      <c r="AI47" s="17">
        <v>0.236635009940144</v>
      </c>
      <c r="AJ47" s="17">
        <v>1.5380951152208E-2</v>
      </c>
      <c r="AK47" s="17">
        <v>2.97856706779841E-2</v>
      </c>
      <c r="AL47" s="17">
        <v>1.9630280438193599E-2</v>
      </c>
      <c r="AM47" s="17">
        <v>2.3139005962572502E-2</v>
      </c>
      <c r="AN47" s="17"/>
      <c r="AO47" s="17">
        <v>0.40602038224742298</v>
      </c>
      <c r="AP47" s="17">
        <v>1.6966298657941799E-2</v>
      </c>
      <c r="AQ47" s="17">
        <v>6.4297129008532797E-3</v>
      </c>
      <c r="AR47" s="17"/>
      <c r="AS47" s="17">
        <v>0.108607875994422</v>
      </c>
      <c r="AT47" s="17">
        <v>7.6777833354506594E-2</v>
      </c>
      <c r="AU47" s="17">
        <v>8.2293552312778795E-2</v>
      </c>
      <c r="AV47" s="17">
        <v>8.0397142698779706E-2</v>
      </c>
      <c r="AW47" s="17">
        <v>8.4707053992207806E-2</v>
      </c>
    </row>
    <row r="48" spans="2:49" x14ac:dyDescent="0.25">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row>
    <row r="49" spans="2:49" x14ac:dyDescent="0.25">
      <c r="B49" s="6" t="s">
        <v>99</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row>
    <row r="50" spans="2:49" x14ac:dyDescent="0.25">
      <c r="B50" s="24" t="s">
        <v>76</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row>
    <row r="51" spans="2:49" x14ac:dyDescent="0.25">
      <c r="B51" t="s">
        <v>97</v>
      </c>
      <c r="C51" s="17">
        <v>0.271355594803181</v>
      </c>
      <c r="D51" s="17">
        <v>0.29122662496776502</v>
      </c>
      <c r="E51" s="17">
        <v>0.25290630416042298</v>
      </c>
      <c r="F51" s="17"/>
      <c r="G51" s="17">
        <v>8.6927045859415505E-2</v>
      </c>
      <c r="H51" s="17">
        <v>0.155569081624994</v>
      </c>
      <c r="I51" s="17">
        <v>0.21429342822109701</v>
      </c>
      <c r="J51" s="17">
        <v>0.29091538733875899</v>
      </c>
      <c r="K51" s="17">
        <v>0.36607961475515999</v>
      </c>
      <c r="L51" s="17">
        <v>0.456952506109009</v>
      </c>
      <c r="M51" s="17"/>
      <c r="N51" s="17">
        <v>0.23713601703943199</v>
      </c>
      <c r="O51" s="17">
        <v>0.26437339143706601</v>
      </c>
      <c r="P51" s="17">
        <v>0.30377690565392201</v>
      </c>
      <c r="Q51" s="17">
        <v>0.28284450477617501</v>
      </c>
      <c r="R51" s="17"/>
      <c r="S51" s="17">
        <v>0.212094626460578</v>
      </c>
      <c r="T51" s="17">
        <v>0.270046236366213</v>
      </c>
      <c r="U51" s="17">
        <v>0.34444571113566103</v>
      </c>
      <c r="V51" s="17">
        <v>0.30546971741426898</v>
      </c>
      <c r="W51" s="17">
        <v>0.28867911457242801</v>
      </c>
      <c r="X51" s="17">
        <v>0.30969040814622301</v>
      </c>
      <c r="Y51" s="17">
        <v>0.25649473749716301</v>
      </c>
      <c r="Z51" s="17">
        <v>0.27034657112250299</v>
      </c>
      <c r="AA51" s="17">
        <v>0.22314506049878399</v>
      </c>
      <c r="AB51" s="17">
        <v>0.30757940114760002</v>
      </c>
      <c r="AC51" s="17">
        <v>0.23469010984806701</v>
      </c>
      <c r="AD51" s="17"/>
      <c r="AE51" s="17">
        <v>0.43406898276844103</v>
      </c>
      <c r="AF51" s="17">
        <v>0.16825637893474299</v>
      </c>
      <c r="AG51" s="17">
        <v>0.27788560287769598</v>
      </c>
      <c r="AH51" s="17"/>
      <c r="AI51" s="17">
        <v>0.49219471108879098</v>
      </c>
      <c r="AJ51" s="17">
        <v>2.89697289392928E-2</v>
      </c>
      <c r="AK51" s="17">
        <v>0.147910458499423</v>
      </c>
      <c r="AL51" s="17">
        <v>0.427180327133028</v>
      </c>
      <c r="AM51" s="17">
        <v>0.33418053428587202</v>
      </c>
      <c r="AN51" s="17"/>
      <c r="AO51" s="17">
        <v>0.55794246022668403</v>
      </c>
      <c r="AP51" s="17">
        <v>7.28688643931104E-3</v>
      </c>
      <c r="AQ51" s="17">
        <v>0.20741723645621199</v>
      </c>
      <c r="AR51" s="17"/>
      <c r="AS51" s="17">
        <v>0.3358075624222</v>
      </c>
      <c r="AT51" s="17">
        <v>0.27185877772797501</v>
      </c>
      <c r="AU51" s="17">
        <v>0.20010521618351301</v>
      </c>
      <c r="AV51" s="17">
        <v>0.19341589312697199</v>
      </c>
      <c r="AW51" s="17">
        <v>0.185850236444107</v>
      </c>
    </row>
    <row r="52" spans="2:49" x14ac:dyDescent="0.25">
      <c r="B52" t="s">
        <v>86</v>
      </c>
      <c r="C52" s="17">
        <v>4.3794170464971201E-2</v>
      </c>
      <c r="D52" s="17">
        <v>4.7416254500423097E-2</v>
      </c>
      <c r="E52" s="17">
        <v>3.9642298054121297E-2</v>
      </c>
      <c r="F52" s="17"/>
      <c r="G52" s="17">
        <v>3.21873649401666E-2</v>
      </c>
      <c r="H52" s="17">
        <v>2.99186310847501E-2</v>
      </c>
      <c r="I52" s="17">
        <v>3.1618309712177599E-2</v>
      </c>
      <c r="J52" s="17">
        <v>4.1215757067773598E-2</v>
      </c>
      <c r="K52" s="17">
        <v>5.4563417939916301E-2</v>
      </c>
      <c r="L52" s="17">
        <v>6.7698861083578601E-2</v>
      </c>
      <c r="M52" s="17"/>
      <c r="N52" s="17">
        <v>5.3365406485356003E-2</v>
      </c>
      <c r="O52" s="17">
        <v>2.9391393448142601E-2</v>
      </c>
      <c r="P52" s="17">
        <v>5.21105272797696E-2</v>
      </c>
      <c r="Q52" s="17">
        <v>3.9875419098975101E-2</v>
      </c>
      <c r="R52" s="17"/>
      <c r="S52" s="17">
        <v>4.8516378613183198E-2</v>
      </c>
      <c r="T52" s="17">
        <v>3.9237710028125698E-2</v>
      </c>
      <c r="U52" s="17">
        <v>4.3726847564212398E-2</v>
      </c>
      <c r="V52" s="17">
        <v>5.4509808508591703E-2</v>
      </c>
      <c r="W52" s="17">
        <v>4.4422451413433199E-2</v>
      </c>
      <c r="X52" s="17">
        <v>3.7088804593389799E-2</v>
      </c>
      <c r="Y52" s="17">
        <v>4.1239425763313999E-2</v>
      </c>
      <c r="Z52" s="17">
        <v>6.6043027269114596E-2</v>
      </c>
      <c r="AA52" s="17">
        <v>3.4868677213259702E-2</v>
      </c>
      <c r="AB52" s="17">
        <v>3.5784380512524701E-2</v>
      </c>
      <c r="AC52" s="17">
        <v>5.4793677929513701E-2</v>
      </c>
      <c r="AD52" s="17"/>
      <c r="AE52" s="17">
        <v>5.8845297982556499E-2</v>
      </c>
      <c r="AF52" s="17">
        <v>3.7233911831049703E-2</v>
      </c>
      <c r="AG52" s="17">
        <v>3.2126413096469401E-2</v>
      </c>
      <c r="AH52" s="17"/>
      <c r="AI52" s="17">
        <v>7.4304441323925399E-2</v>
      </c>
      <c r="AJ52" s="17">
        <v>1.0538718236461599E-2</v>
      </c>
      <c r="AK52" s="17">
        <v>5.7662935941858E-2</v>
      </c>
      <c r="AL52" s="17">
        <v>5.72095466184568E-2</v>
      </c>
      <c r="AM52" s="17">
        <v>3.8449577066542701E-2</v>
      </c>
      <c r="AN52" s="17"/>
      <c r="AO52" s="17">
        <v>8.95647442766275E-2</v>
      </c>
      <c r="AP52" s="17">
        <v>4.9142884273430604E-3</v>
      </c>
      <c r="AQ52" s="17">
        <v>6.2541983279342198E-2</v>
      </c>
      <c r="AR52" s="17"/>
      <c r="AS52" s="17">
        <v>4.0673717650011501E-2</v>
      </c>
      <c r="AT52" s="17">
        <v>3.2271642616982198E-2</v>
      </c>
      <c r="AU52" s="17">
        <v>4.5501819115548799E-2</v>
      </c>
      <c r="AV52" s="17">
        <v>5.6572165244651702E-2</v>
      </c>
      <c r="AW52" s="17">
        <v>1.7262559126792299E-2</v>
      </c>
    </row>
    <row r="53" spans="2:49" x14ac:dyDescent="0.25">
      <c r="B53" t="s">
        <v>87</v>
      </c>
      <c r="C53" s="17">
        <v>5.3713081055395101E-2</v>
      </c>
      <c r="D53" s="17">
        <v>5.4875184003634003E-2</v>
      </c>
      <c r="E53" s="17">
        <v>5.2491358682634402E-2</v>
      </c>
      <c r="F53" s="17"/>
      <c r="G53" s="17">
        <v>6.5731663649596803E-2</v>
      </c>
      <c r="H53" s="17">
        <v>3.9112855458618201E-2</v>
      </c>
      <c r="I53" s="17">
        <v>5.5632612438847998E-2</v>
      </c>
      <c r="J53" s="17">
        <v>4.6546485981862902E-2</v>
      </c>
      <c r="K53" s="17">
        <v>5.70729594175967E-2</v>
      </c>
      <c r="L53" s="17">
        <v>5.9481053805027898E-2</v>
      </c>
      <c r="M53" s="17"/>
      <c r="N53" s="17">
        <v>5.9182678298975097E-2</v>
      </c>
      <c r="O53" s="17">
        <v>5.6425183025119501E-2</v>
      </c>
      <c r="P53" s="17">
        <v>4.0778626955811803E-2</v>
      </c>
      <c r="Q53" s="17">
        <v>5.7446317514129902E-2</v>
      </c>
      <c r="R53" s="17"/>
      <c r="S53" s="17">
        <v>4.6676836266278603E-2</v>
      </c>
      <c r="T53" s="17">
        <v>6.8438554241306099E-2</v>
      </c>
      <c r="U53" s="17">
        <v>4.89095786978999E-2</v>
      </c>
      <c r="V53" s="17">
        <v>7.0093772576764801E-2</v>
      </c>
      <c r="W53" s="17">
        <v>4.4859474896198903E-2</v>
      </c>
      <c r="X53" s="17">
        <v>3.8351594994572198E-2</v>
      </c>
      <c r="Y53" s="17">
        <v>7.2954099485293397E-2</v>
      </c>
      <c r="Z53" s="17">
        <v>3.7396721749536503E-2</v>
      </c>
      <c r="AA53" s="17">
        <v>5.48072219927851E-2</v>
      </c>
      <c r="AB53" s="17">
        <v>4.3514813943644599E-2</v>
      </c>
      <c r="AC53" s="17">
        <v>5.1563282455525002E-2</v>
      </c>
      <c r="AD53" s="17"/>
      <c r="AE53" s="17">
        <v>5.6100595596690103E-2</v>
      </c>
      <c r="AF53" s="17">
        <v>5.2331693018451503E-2</v>
      </c>
      <c r="AG53" s="17">
        <v>4.2926909008489098E-2</v>
      </c>
      <c r="AH53" s="17"/>
      <c r="AI53" s="17">
        <v>7.0773668366455794E-2</v>
      </c>
      <c r="AJ53" s="17">
        <v>1.70303634827139E-2</v>
      </c>
      <c r="AK53" s="17">
        <v>0.129085282290439</v>
      </c>
      <c r="AL53" s="17">
        <v>7.4990094596044402E-2</v>
      </c>
      <c r="AM53" s="17">
        <v>4.4404641647412799E-2</v>
      </c>
      <c r="AN53" s="17"/>
      <c r="AO53" s="17">
        <v>8.2562876063073096E-2</v>
      </c>
      <c r="AP53" s="17">
        <v>7.6380841866413801E-3</v>
      </c>
      <c r="AQ53" s="17">
        <v>0.10270981027243301</v>
      </c>
      <c r="AR53" s="17"/>
      <c r="AS53" s="17">
        <v>5.8324252908035001E-2</v>
      </c>
      <c r="AT53" s="17">
        <v>5.5390611900641103E-2</v>
      </c>
      <c r="AU53" s="17">
        <v>5.9058477453393599E-2</v>
      </c>
      <c r="AV53" s="17">
        <v>3.5712964779585403E-2</v>
      </c>
      <c r="AW53" s="17">
        <v>2.6247757434103201E-2</v>
      </c>
    </row>
    <row r="54" spans="2:49" x14ac:dyDescent="0.25">
      <c r="B54" t="s">
        <v>88</v>
      </c>
      <c r="C54" s="17">
        <v>4.7747750224210697E-2</v>
      </c>
      <c r="D54" s="17">
        <v>5.4399501481456697E-2</v>
      </c>
      <c r="E54" s="17">
        <v>4.1658539713524102E-2</v>
      </c>
      <c r="F54" s="17"/>
      <c r="G54" s="17">
        <v>6.93306093932997E-2</v>
      </c>
      <c r="H54" s="17">
        <v>5.2545360359882803E-2</v>
      </c>
      <c r="I54" s="17">
        <v>6.07387675792882E-2</v>
      </c>
      <c r="J54" s="17">
        <v>3.6486280979508401E-2</v>
      </c>
      <c r="K54" s="17">
        <v>3.77613895344266E-2</v>
      </c>
      <c r="L54" s="17">
        <v>3.4552618397862299E-2</v>
      </c>
      <c r="M54" s="17"/>
      <c r="N54" s="17">
        <v>5.2704536867500297E-2</v>
      </c>
      <c r="O54" s="17">
        <v>4.7125833909037698E-2</v>
      </c>
      <c r="P54" s="17">
        <v>4.9813783952119203E-2</v>
      </c>
      <c r="Q54" s="17">
        <v>4.2173516130678802E-2</v>
      </c>
      <c r="R54" s="17"/>
      <c r="S54" s="17">
        <v>5.5798131197812399E-2</v>
      </c>
      <c r="T54" s="17">
        <v>4.51518563552432E-2</v>
      </c>
      <c r="U54" s="17">
        <v>5.9381801807123102E-2</v>
      </c>
      <c r="V54" s="17">
        <v>5.37235451023814E-2</v>
      </c>
      <c r="W54" s="17">
        <v>4.6780472196800801E-2</v>
      </c>
      <c r="X54" s="17">
        <v>4.6626750809877597E-2</v>
      </c>
      <c r="Y54" s="17">
        <v>5.9548664451043697E-2</v>
      </c>
      <c r="Z54" s="17">
        <v>3.07511443831287E-2</v>
      </c>
      <c r="AA54" s="17">
        <v>3.7343869205287102E-2</v>
      </c>
      <c r="AB54" s="17">
        <v>3.9941023640081903E-2</v>
      </c>
      <c r="AC54" s="17">
        <v>3.7563374033588399E-2</v>
      </c>
      <c r="AD54" s="17"/>
      <c r="AE54" s="17">
        <v>3.9649440307296703E-2</v>
      </c>
      <c r="AF54" s="17">
        <v>4.7302415235584601E-2</v>
      </c>
      <c r="AG54" s="17">
        <v>6.0942720684481998E-2</v>
      </c>
      <c r="AH54" s="17"/>
      <c r="AI54" s="17">
        <v>6.0844278257835997E-2</v>
      </c>
      <c r="AJ54" s="17">
        <v>2.1985689613882298E-2</v>
      </c>
      <c r="AK54" s="17">
        <v>7.1227153025621506E-2</v>
      </c>
      <c r="AL54" s="17">
        <v>3.1848109150687198E-2</v>
      </c>
      <c r="AM54" s="17">
        <v>3.8335732258314402E-2</v>
      </c>
      <c r="AN54" s="17"/>
      <c r="AO54" s="17">
        <v>5.8348519878104799E-2</v>
      </c>
      <c r="AP54" s="17">
        <v>1.00280418993723E-2</v>
      </c>
      <c r="AQ54" s="17">
        <v>0.12112368421993901</v>
      </c>
      <c r="AR54" s="17"/>
      <c r="AS54" s="17">
        <v>4.4882835230293801E-2</v>
      </c>
      <c r="AT54" s="17">
        <v>4.98085220369162E-2</v>
      </c>
      <c r="AU54" s="17">
        <v>5.0990045244907203E-2</v>
      </c>
      <c r="AV54" s="17">
        <v>5.7827927375847098E-2</v>
      </c>
      <c r="AW54" s="17">
        <v>4.7135773713447397E-2</v>
      </c>
    </row>
    <row r="55" spans="2:49" x14ac:dyDescent="0.25">
      <c r="B55" t="s">
        <v>89</v>
      </c>
      <c r="C55" s="17">
        <v>4.2791736082488402E-2</v>
      </c>
      <c r="D55" s="17">
        <v>4.2658742790153699E-2</v>
      </c>
      <c r="E55" s="17">
        <v>4.27761319984344E-2</v>
      </c>
      <c r="F55" s="17"/>
      <c r="G55" s="17">
        <v>5.96182573310357E-2</v>
      </c>
      <c r="H55" s="17">
        <v>5.7573403445056799E-2</v>
      </c>
      <c r="I55" s="17">
        <v>5.0400756834840299E-2</v>
      </c>
      <c r="J55" s="17">
        <v>3.64598348908627E-2</v>
      </c>
      <c r="K55" s="17">
        <v>3.3843783320447803E-2</v>
      </c>
      <c r="L55" s="17">
        <v>2.4372684664035402E-2</v>
      </c>
      <c r="M55" s="17"/>
      <c r="N55" s="17">
        <v>4.0729152129709997E-2</v>
      </c>
      <c r="O55" s="17">
        <v>3.9891883319828597E-2</v>
      </c>
      <c r="P55" s="17">
        <v>3.8677615207751898E-2</v>
      </c>
      <c r="Q55" s="17">
        <v>5.14314882598704E-2</v>
      </c>
      <c r="R55" s="17"/>
      <c r="S55" s="17">
        <v>5.05505799320305E-2</v>
      </c>
      <c r="T55" s="17">
        <v>3.6589386084926998E-2</v>
      </c>
      <c r="U55" s="17">
        <v>4.0092078990066803E-2</v>
      </c>
      <c r="V55" s="17">
        <v>3.6793265146046E-2</v>
      </c>
      <c r="W55" s="17">
        <v>3.6525306849686003E-2</v>
      </c>
      <c r="X55" s="17">
        <v>3.5686209674661303E-2</v>
      </c>
      <c r="Y55" s="17">
        <v>4.4071476768739203E-2</v>
      </c>
      <c r="Z55" s="17">
        <v>5.6662617691020503E-2</v>
      </c>
      <c r="AA55" s="17">
        <v>5.07089443329687E-2</v>
      </c>
      <c r="AB55" s="17">
        <v>5.1167104985829701E-2</v>
      </c>
      <c r="AC55" s="17">
        <v>2.8239086019717301E-2</v>
      </c>
      <c r="AD55" s="17"/>
      <c r="AE55" s="17">
        <v>3.38793572556257E-2</v>
      </c>
      <c r="AF55" s="17">
        <v>4.2811219154502998E-2</v>
      </c>
      <c r="AG55" s="17">
        <v>5.6403217745166802E-2</v>
      </c>
      <c r="AH55" s="17"/>
      <c r="AI55" s="17">
        <v>3.3777224692631898E-2</v>
      </c>
      <c r="AJ55" s="17">
        <v>2.9313657280998301E-2</v>
      </c>
      <c r="AK55" s="17">
        <v>8.9470958603143996E-2</v>
      </c>
      <c r="AL55" s="17">
        <v>8.0753541711011706E-2</v>
      </c>
      <c r="AM55" s="17">
        <v>4.0242007841976402E-2</v>
      </c>
      <c r="AN55" s="17"/>
      <c r="AO55" s="17">
        <v>3.81260678721069E-2</v>
      </c>
      <c r="AP55" s="17">
        <v>1.15169928758558E-2</v>
      </c>
      <c r="AQ55" s="17">
        <v>0.115698779471994</v>
      </c>
      <c r="AR55" s="17"/>
      <c r="AS55" s="17">
        <v>3.8402777969520997E-2</v>
      </c>
      <c r="AT55" s="17">
        <v>4.0076886330310001E-2</v>
      </c>
      <c r="AU55" s="17">
        <v>4.1354110453359898E-2</v>
      </c>
      <c r="AV55" s="17">
        <v>4.70001153152238E-2</v>
      </c>
      <c r="AW55" s="17">
        <v>0.11644465623979</v>
      </c>
    </row>
    <row r="56" spans="2:49" x14ac:dyDescent="0.25">
      <c r="B56" t="s">
        <v>90</v>
      </c>
      <c r="C56" s="17">
        <v>0.123110186337687</v>
      </c>
      <c r="D56" s="17">
        <v>9.8043147482701001E-2</v>
      </c>
      <c r="E56" s="17">
        <v>0.147127972779526</v>
      </c>
      <c r="F56" s="17"/>
      <c r="G56" s="17">
        <v>0.15335367428328101</v>
      </c>
      <c r="H56" s="17">
        <v>0.14565958728977599</v>
      </c>
      <c r="I56" s="17">
        <v>0.118962014899581</v>
      </c>
      <c r="J56" s="17">
        <v>0.12759702700908601</v>
      </c>
      <c r="K56" s="17">
        <v>0.112091906293078</v>
      </c>
      <c r="L56" s="17">
        <v>9.1505270509664699E-2</v>
      </c>
      <c r="M56" s="17"/>
      <c r="N56" s="17">
        <v>0.104674804066251</v>
      </c>
      <c r="O56" s="17">
        <v>0.126039874573357</v>
      </c>
      <c r="P56" s="17">
        <v>0.12523570075051901</v>
      </c>
      <c r="Q56" s="17">
        <v>0.13859609382275501</v>
      </c>
      <c r="R56" s="17"/>
      <c r="S56" s="17">
        <v>0.11192592773830699</v>
      </c>
      <c r="T56" s="17">
        <v>0.124688532618745</v>
      </c>
      <c r="U56" s="17">
        <v>0.14614962711431401</v>
      </c>
      <c r="V56" s="17">
        <v>0.16394902896312999</v>
      </c>
      <c r="W56" s="17">
        <v>0.14461481774130899</v>
      </c>
      <c r="X56" s="17">
        <v>0.115579653144775</v>
      </c>
      <c r="Y56" s="17">
        <v>8.63384204604392E-2</v>
      </c>
      <c r="Z56" s="17">
        <v>9.2304611389082206E-2</v>
      </c>
      <c r="AA56" s="17">
        <v>8.6981407177335102E-2</v>
      </c>
      <c r="AB56" s="17">
        <v>0.161553394712286</v>
      </c>
      <c r="AC56" s="17">
        <v>0.11725888861620801</v>
      </c>
      <c r="AD56" s="17"/>
      <c r="AE56" s="17">
        <v>8.8455276774957403E-2</v>
      </c>
      <c r="AF56" s="17">
        <v>0.105686957953485</v>
      </c>
      <c r="AG56" s="17">
        <v>0.206179933390991</v>
      </c>
      <c r="AH56" s="17"/>
      <c r="AI56" s="17">
        <v>8.8549210921380794E-2</v>
      </c>
      <c r="AJ56" s="17">
        <v>6.7793107026315302E-2</v>
      </c>
      <c r="AK56" s="17">
        <v>0.15252948347167</v>
      </c>
      <c r="AL56" s="17">
        <v>0.131876600274172</v>
      </c>
      <c r="AM56" s="17">
        <v>0.19658668405417101</v>
      </c>
      <c r="AN56" s="17"/>
      <c r="AO56" s="17">
        <v>6.6552417894647706E-2</v>
      </c>
      <c r="AP56" s="17">
        <v>3.1677914174505897E-2</v>
      </c>
      <c r="AQ56" s="17">
        <v>0.15414213235930799</v>
      </c>
      <c r="AR56" s="17"/>
      <c r="AS56" s="17">
        <v>0.14004800539242701</v>
      </c>
      <c r="AT56" s="17">
        <v>0.11788530821160299</v>
      </c>
      <c r="AU56" s="17">
        <v>0.118284588974934</v>
      </c>
      <c r="AV56" s="17">
        <v>0.121186898957205</v>
      </c>
      <c r="AW56" s="17">
        <v>9.5311419030617295E-2</v>
      </c>
    </row>
    <row r="57" spans="2:49" x14ac:dyDescent="0.25">
      <c r="B57" t="s">
        <v>91</v>
      </c>
      <c r="C57" s="17">
        <v>5.3437140227928101E-2</v>
      </c>
      <c r="D57" s="17">
        <v>4.8815808407304297E-2</v>
      </c>
      <c r="E57" s="17">
        <v>5.7943382593186397E-2</v>
      </c>
      <c r="F57" s="17"/>
      <c r="G57" s="17">
        <v>0.100602938142481</v>
      </c>
      <c r="H57" s="17">
        <v>7.9022601234671294E-2</v>
      </c>
      <c r="I57" s="17">
        <v>5.8202476518760697E-2</v>
      </c>
      <c r="J57" s="17">
        <v>3.5017010045173297E-2</v>
      </c>
      <c r="K57" s="17">
        <v>3.8666341096821502E-2</v>
      </c>
      <c r="L57" s="17">
        <v>2.1820263865276301E-2</v>
      </c>
      <c r="M57" s="17"/>
      <c r="N57" s="17">
        <v>5.0624453512416602E-2</v>
      </c>
      <c r="O57" s="17">
        <v>6.1100567788083003E-2</v>
      </c>
      <c r="P57" s="17">
        <v>4.81667163633571E-2</v>
      </c>
      <c r="Q57" s="17">
        <v>5.18408798415885E-2</v>
      </c>
      <c r="R57" s="17"/>
      <c r="S57" s="17">
        <v>5.91025936246828E-2</v>
      </c>
      <c r="T57" s="17">
        <v>6.2103830149358698E-2</v>
      </c>
      <c r="U57" s="17">
        <v>5.3155862905292603E-2</v>
      </c>
      <c r="V57" s="17">
        <v>4.4480502867918999E-2</v>
      </c>
      <c r="W57" s="17">
        <v>3.5884777565665701E-2</v>
      </c>
      <c r="X57" s="17">
        <v>4.1710452141945097E-2</v>
      </c>
      <c r="Y57" s="17">
        <v>5.8765218595795601E-2</v>
      </c>
      <c r="Z57" s="17">
        <v>2.93049903072128E-2</v>
      </c>
      <c r="AA57" s="17">
        <v>5.8155038611507101E-2</v>
      </c>
      <c r="AB57" s="17">
        <v>7.3502459425588001E-2</v>
      </c>
      <c r="AC57" s="17">
        <v>4.1520880416686799E-2</v>
      </c>
      <c r="AD57" s="17"/>
      <c r="AE57" s="17">
        <v>3.9670349360770699E-2</v>
      </c>
      <c r="AF57" s="17">
        <v>5.4013988073256601E-2</v>
      </c>
      <c r="AG57" s="17">
        <v>6.2654159355631706E-2</v>
      </c>
      <c r="AH57" s="17"/>
      <c r="AI57" s="17">
        <v>3.0107451277019401E-2</v>
      </c>
      <c r="AJ57" s="17">
        <v>4.8663999404736098E-2</v>
      </c>
      <c r="AK57" s="17">
        <v>5.4772315593061102E-2</v>
      </c>
      <c r="AL57" s="17">
        <v>0</v>
      </c>
      <c r="AM57" s="17">
        <v>8.1161288953650199E-2</v>
      </c>
      <c r="AN57" s="17"/>
      <c r="AO57" s="17">
        <v>3.4118906461287901E-2</v>
      </c>
      <c r="AP57" s="17">
        <v>5.2221359921157499E-2</v>
      </c>
      <c r="AQ57" s="17">
        <v>9.4794233305238604E-2</v>
      </c>
      <c r="AR57" s="17"/>
      <c r="AS57" s="17">
        <v>3.5117621463484197E-2</v>
      </c>
      <c r="AT57" s="17">
        <v>6.6113472372492502E-2</v>
      </c>
      <c r="AU57" s="17">
        <v>6.3181109521432702E-2</v>
      </c>
      <c r="AV57" s="17">
        <v>6.3522028284718299E-2</v>
      </c>
      <c r="AW57" s="17">
        <v>6.4431341875452394E-2</v>
      </c>
    </row>
    <row r="58" spans="2:49" x14ac:dyDescent="0.25">
      <c r="B58" t="s">
        <v>92</v>
      </c>
      <c r="C58" s="17">
        <v>6.1997082248834899E-2</v>
      </c>
      <c r="D58" s="17">
        <v>5.6901068915689697E-2</v>
      </c>
      <c r="E58" s="17">
        <v>6.6955459208918905E-2</v>
      </c>
      <c r="F58" s="17"/>
      <c r="G58" s="17">
        <v>9.7777423151685194E-2</v>
      </c>
      <c r="H58" s="17">
        <v>8.3431460983789604E-2</v>
      </c>
      <c r="I58" s="17">
        <v>7.0432972244719505E-2</v>
      </c>
      <c r="J58" s="17">
        <v>5.04749614402486E-2</v>
      </c>
      <c r="K58" s="17">
        <v>4.6427253977586402E-2</v>
      </c>
      <c r="L58" s="17">
        <v>3.3371708648693099E-2</v>
      </c>
      <c r="M58" s="17"/>
      <c r="N58" s="17">
        <v>7.0218556835451695E-2</v>
      </c>
      <c r="O58" s="17">
        <v>6.1359143964295301E-2</v>
      </c>
      <c r="P58" s="17">
        <v>7.8223391024053901E-2</v>
      </c>
      <c r="Q58" s="17">
        <v>4.0725301844651597E-2</v>
      </c>
      <c r="R58" s="17"/>
      <c r="S58" s="17">
        <v>7.7699162442457295E-2</v>
      </c>
      <c r="T58" s="17">
        <v>7.2961757699809004E-2</v>
      </c>
      <c r="U58" s="17">
        <v>4.6926337122836698E-2</v>
      </c>
      <c r="V58" s="17">
        <v>5.1629268509906602E-2</v>
      </c>
      <c r="W58" s="17">
        <v>6.2398558827945198E-2</v>
      </c>
      <c r="X58" s="17">
        <v>5.4909382774276302E-2</v>
      </c>
      <c r="Y58" s="17">
        <v>5.2819670305879002E-2</v>
      </c>
      <c r="Z58" s="17">
        <v>7.5951505303842107E-2</v>
      </c>
      <c r="AA58" s="17">
        <v>4.9640711293857102E-2</v>
      </c>
      <c r="AB58" s="17">
        <v>6.5795896456885994E-2</v>
      </c>
      <c r="AC58" s="17">
        <v>6.8426078734478799E-2</v>
      </c>
      <c r="AD58" s="17"/>
      <c r="AE58" s="17">
        <v>4.63482081852249E-2</v>
      </c>
      <c r="AF58" s="17">
        <v>7.3395579671623898E-2</v>
      </c>
      <c r="AG58" s="17">
        <v>5.0023207330703499E-2</v>
      </c>
      <c r="AH58" s="17"/>
      <c r="AI58" s="17">
        <v>3.9822062016309001E-2</v>
      </c>
      <c r="AJ58" s="17">
        <v>8.46089529090812E-2</v>
      </c>
      <c r="AK58" s="17">
        <v>9.2286445131219405E-2</v>
      </c>
      <c r="AL58" s="17">
        <v>0.106163579151489</v>
      </c>
      <c r="AM58" s="17">
        <v>4.8350101142382799E-2</v>
      </c>
      <c r="AN58" s="17"/>
      <c r="AO58" s="17">
        <v>2.8482095842307199E-2</v>
      </c>
      <c r="AP58" s="17">
        <v>0.102759418425019</v>
      </c>
      <c r="AQ58" s="17">
        <v>8.1289010118269001E-2</v>
      </c>
      <c r="AR58" s="17"/>
      <c r="AS58" s="17">
        <v>3.92961480252998E-2</v>
      </c>
      <c r="AT58" s="17">
        <v>6.7713517667344902E-2</v>
      </c>
      <c r="AU58" s="17">
        <v>7.4958048918444806E-2</v>
      </c>
      <c r="AV58" s="17">
        <v>8.3498076220617307E-2</v>
      </c>
      <c r="AW58" s="17">
        <v>8.2456210407569994E-2</v>
      </c>
    </row>
    <row r="59" spans="2:49" x14ac:dyDescent="0.25">
      <c r="B59" t="s">
        <v>93</v>
      </c>
      <c r="C59" s="17">
        <v>7.1124647943108396E-2</v>
      </c>
      <c r="D59" s="17">
        <v>7.0230875376432605E-2</v>
      </c>
      <c r="E59" s="17">
        <v>7.2595068154188605E-2</v>
      </c>
      <c r="F59" s="17"/>
      <c r="G59" s="17">
        <v>9.3667197130121102E-2</v>
      </c>
      <c r="H59" s="17">
        <v>0.100396720133171</v>
      </c>
      <c r="I59" s="17">
        <v>8.6139319364111899E-2</v>
      </c>
      <c r="J59" s="17">
        <v>7.9865382582386998E-2</v>
      </c>
      <c r="K59" s="17">
        <v>4.8903714354316799E-2</v>
      </c>
      <c r="L59" s="17">
        <v>2.76868350655896E-2</v>
      </c>
      <c r="M59" s="17"/>
      <c r="N59" s="17">
        <v>7.4522680241016701E-2</v>
      </c>
      <c r="O59" s="17">
        <v>7.8901965551372702E-2</v>
      </c>
      <c r="P59" s="17">
        <v>5.2435343944151301E-2</v>
      </c>
      <c r="Q59" s="17">
        <v>7.5281435925729195E-2</v>
      </c>
      <c r="R59" s="17"/>
      <c r="S59" s="17">
        <v>7.4750466335641697E-2</v>
      </c>
      <c r="T59" s="17">
        <v>9.1151623456654507E-2</v>
      </c>
      <c r="U59" s="17">
        <v>5.8671408325983498E-2</v>
      </c>
      <c r="V59" s="17">
        <v>6.7274559935565095E-2</v>
      </c>
      <c r="W59" s="17">
        <v>5.63148182422517E-2</v>
      </c>
      <c r="X59" s="17">
        <v>7.8786434577113901E-2</v>
      </c>
      <c r="Y59" s="17">
        <v>7.1086231181783005E-2</v>
      </c>
      <c r="Z59" s="17">
        <v>7.8204281074253104E-2</v>
      </c>
      <c r="AA59" s="17">
        <v>7.1430335410477303E-2</v>
      </c>
      <c r="AB59" s="17">
        <v>4.4528093024023302E-2</v>
      </c>
      <c r="AC59" s="17">
        <v>8.4311142415321699E-2</v>
      </c>
      <c r="AD59" s="17"/>
      <c r="AE59" s="17">
        <v>5.1507813835375303E-2</v>
      </c>
      <c r="AF59" s="17">
        <v>9.1121500787320495E-2</v>
      </c>
      <c r="AG59" s="17">
        <v>5.6934651845413103E-2</v>
      </c>
      <c r="AH59" s="17"/>
      <c r="AI59" s="17">
        <v>4.2731045969623301E-2</v>
      </c>
      <c r="AJ59" s="17">
        <v>0.12507892925891601</v>
      </c>
      <c r="AK59" s="17">
        <v>4.7773813577454999E-2</v>
      </c>
      <c r="AL59" s="17">
        <v>3.7814909890717403E-2</v>
      </c>
      <c r="AM59" s="17">
        <v>5.4716987076447302E-2</v>
      </c>
      <c r="AN59" s="17"/>
      <c r="AO59" s="17">
        <v>2.9122717840397098E-2</v>
      </c>
      <c r="AP59" s="17">
        <v>0.14908999943534301</v>
      </c>
      <c r="AQ59" s="17">
        <v>4.5117616301274803E-2</v>
      </c>
      <c r="AR59" s="17"/>
      <c r="AS59" s="17">
        <v>6.6042639726575106E-2</v>
      </c>
      <c r="AT59" s="17">
        <v>6.8058135716363599E-2</v>
      </c>
      <c r="AU59" s="17">
        <v>8.3230290526405196E-2</v>
      </c>
      <c r="AV59" s="17">
        <v>9.4582430626363401E-2</v>
      </c>
      <c r="AW59" s="17">
        <v>9.2514000058399201E-2</v>
      </c>
    </row>
    <row r="60" spans="2:49" x14ac:dyDescent="0.25">
      <c r="B60" t="s">
        <v>94</v>
      </c>
      <c r="C60" s="17">
        <v>6.0455361133161599E-2</v>
      </c>
      <c r="D60" s="17">
        <v>6.9359691370286206E-2</v>
      </c>
      <c r="E60" s="17">
        <v>5.1753389572145002E-2</v>
      </c>
      <c r="F60" s="17"/>
      <c r="G60" s="17">
        <v>6.3630286218543303E-2</v>
      </c>
      <c r="H60" s="17">
        <v>8.0722078749212597E-2</v>
      </c>
      <c r="I60" s="17">
        <v>7.3614135896505797E-2</v>
      </c>
      <c r="J60" s="17">
        <v>6.9331089380462396E-2</v>
      </c>
      <c r="K60" s="17">
        <v>3.6311599805769201E-2</v>
      </c>
      <c r="L60" s="17">
        <v>4.0094454290133301E-2</v>
      </c>
      <c r="M60" s="17"/>
      <c r="N60" s="17">
        <v>8.21229103662941E-2</v>
      </c>
      <c r="O60" s="17">
        <v>6.3111406142153395E-2</v>
      </c>
      <c r="P60" s="17">
        <v>5.2864463597657202E-2</v>
      </c>
      <c r="Q60" s="17">
        <v>4.21624609437884E-2</v>
      </c>
      <c r="R60" s="17"/>
      <c r="S60" s="17">
        <v>5.5323750888091099E-2</v>
      </c>
      <c r="T60" s="17">
        <v>4.3377881124611897E-2</v>
      </c>
      <c r="U60" s="17">
        <v>3.5138988315514701E-2</v>
      </c>
      <c r="V60" s="17">
        <v>4.8663577899747297E-2</v>
      </c>
      <c r="W60" s="17">
        <v>6.7419858055609794E-2</v>
      </c>
      <c r="X60" s="17">
        <v>6.7895968081336397E-2</v>
      </c>
      <c r="Y60" s="17">
        <v>7.4925222294887198E-2</v>
      </c>
      <c r="Z60" s="17">
        <v>9.0498664334894396E-2</v>
      </c>
      <c r="AA60" s="17">
        <v>7.1172257379069195E-2</v>
      </c>
      <c r="AB60" s="17">
        <v>7.7006062740903602E-2</v>
      </c>
      <c r="AC60" s="17">
        <v>5.7303751126769303E-2</v>
      </c>
      <c r="AD60" s="17"/>
      <c r="AE60" s="17">
        <v>3.3275743015101299E-2</v>
      </c>
      <c r="AF60" s="17">
        <v>9.2096423423923796E-2</v>
      </c>
      <c r="AG60" s="17">
        <v>4.1301970682526098E-2</v>
      </c>
      <c r="AH60" s="17"/>
      <c r="AI60" s="17">
        <v>2.2061539911497001E-2</v>
      </c>
      <c r="AJ60" s="17">
        <v>0.14099749044270199</v>
      </c>
      <c r="AK60" s="17">
        <v>5.68028254094727E-2</v>
      </c>
      <c r="AL60" s="17">
        <v>1.6556215531129601E-2</v>
      </c>
      <c r="AM60" s="17">
        <v>2.9358299542917101E-2</v>
      </c>
      <c r="AN60" s="17"/>
      <c r="AO60" s="17">
        <v>6.1760278711242697E-3</v>
      </c>
      <c r="AP60" s="17">
        <v>0.15784404683893</v>
      </c>
      <c r="AQ60" s="17">
        <v>3.5537725434717699E-3</v>
      </c>
      <c r="AR60" s="17"/>
      <c r="AS60" s="17">
        <v>4.5550696690397498E-2</v>
      </c>
      <c r="AT60" s="17">
        <v>5.7499080642501199E-2</v>
      </c>
      <c r="AU60" s="17">
        <v>8.0122970454823597E-2</v>
      </c>
      <c r="AV60" s="17">
        <v>6.8643479975274202E-2</v>
      </c>
      <c r="AW60" s="17">
        <v>0.106809530569726</v>
      </c>
    </row>
    <row r="61" spans="2:49" x14ac:dyDescent="0.25">
      <c r="B61" t="s">
        <v>98</v>
      </c>
      <c r="C61" s="17">
        <v>0.170473249479033</v>
      </c>
      <c r="D61" s="17">
        <v>0.16607310070415399</v>
      </c>
      <c r="E61" s="17">
        <v>0.174150095082897</v>
      </c>
      <c r="F61" s="17"/>
      <c r="G61" s="17">
        <v>0.17717353990037399</v>
      </c>
      <c r="H61" s="17">
        <v>0.176048219636078</v>
      </c>
      <c r="I61" s="17">
        <v>0.17996520629006901</v>
      </c>
      <c r="J61" s="17">
        <v>0.18609078328387499</v>
      </c>
      <c r="K61" s="17">
        <v>0.16827801950488</v>
      </c>
      <c r="L61" s="17">
        <v>0.14246374356113001</v>
      </c>
      <c r="M61" s="17"/>
      <c r="N61" s="17">
        <v>0.174718804157596</v>
      </c>
      <c r="O61" s="17">
        <v>0.172279356841544</v>
      </c>
      <c r="P61" s="17">
        <v>0.15791692527088699</v>
      </c>
      <c r="Q61" s="17">
        <v>0.17762258184165799</v>
      </c>
      <c r="R61" s="17"/>
      <c r="S61" s="17">
        <v>0.207561546500938</v>
      </c>
      <c r="T61" s="17">
        <v>0.14625263187500501</v>
      </c>
      <c r="U61" s="17">
        <v>0.123401758021095</v>
      </c>
      <c r="V61" s="17">
        <v>0.10341295307567799</v>
      </c>
      <c r="W61" s="17">
        <v>0.17210034963867099</v>
      </c>
      <c r="X61" s="17">
        <v>0.173674341061829</v>
      </c>
      <c r="Y61" s="17">
        <v>0.18175683319566299</v>
      </c>
      <c r="Z61" s="17">
        <v>0.17253586537541199</v>
      </c>
      <c r="AA61" s="17">
        <v>0.26174647688466901</v>
      </c>
      <c r="AB61" s="17">
        <v>9.9627369410632702E-2</v>
      </c>
      <c r="AC61" s="17">
        <v>0.22432972840412399</v>
      </c>
      <c r="AD61" s="17"/>
      <c r="AE61" s="17">
        <v>0.118198934917961</v>
      </c>
      <c r="AF61" s="17">
        <v>0.235749931916058</v>
      </c>
      <c r="AG61" s="17">
        <v>0.112621213982431</v>
      </c>
      <c r="AH61" s="17"/>
      <c r="AI61" s="17">
        <v>4.4834366174530002E-2</v>
      </c>
      <c r="AJ61" s="17">
        <v>0.42501936340490098</v>
      </c>
      <c r="AK61" s="17">
        <v>0.100478328456637</v>
      </c>
      <c r="AL61" s="17">
        <v>3.5607075943264101E-2</v>
      </c>
      <c r="AM61" s="17">
        <v>9.4214146130313606E-2</v>
      </c>
      <c r="AN61" s="17"/>
      <c r="AO61" s="17">
        <v>9.0031657736394707E-3</v>
      </c>
      <c r="AP61" s="17">
        <v>0.46502296737652099</v>
      </c>
      <c r="AQ61" s="17">
        <v>1.16117416725184E-2</v>
      </c>
      <c r="AR61" s="17"/>
      <c r="AS61" s="17">
        <v>0.15585374252175499</v>
      </c>
      <c r="AT61" s="17">
        <v>0.17332404477687099</v>
      </c>
      <c r="AU61" s="17">
        <v>0.18321332315323699</v>
      </c>
      <c r="AV61" s="17">
        <v>0.178038020093542</v>
      </c>
      <c r="AW61" s="17">
        <v>0.16553651509999501</v>
      </c>
    </row>
    <row r="62" spans="2:49" x14ac:dyDescent="0.25">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row>
    <row r="63" spans="2:49" x14ac:dyDescent="0.25">
      <c r="B63" s="6" t="s">
        <v>105</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row>
    <row r="64" spans="2:49" x14ac:dyDescent="0.25">
      <c r="B64" s="24" t="s">
        <v>76</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row>
    <row r="65" spans="2:49" x14ac:dyDescent="0.25">
      <c r="B65" t="s">
        <v>100</v>
      </c>
      <c r="C65" s="17">
        <v>0.131203552431325</v>
      </c>
      <c r="D65" s="17">
        <v>0.15813953157115801</v>
      </c>
      <c r="E65" s="17">
        <v>0.106022789340147</v>
      </c>
      <c r="F65" s="17"/>
      <c r="G65" s="17">
        <v>7.6625994045935203E-2</v>
      </c>
      <c r="H65" s="17">
        <v>8.2386484384866995E-2</v>
      </c>
      <c r="I65" s="17">
        <v>9.5036699960116294E-2</v>
      </c>
      <c r="J65" s="17">
        <v>0.11786154703969</v>
      </c>
      <c r="K65" s="17">
        <v>0.13954405318742</v>
      </c>
      <c r="L65" s="17">
        <v>0.24242862067170601</v>
      </c>
      <c r="M65" s="17"/>
      <c r="N65" s="17">
        <v>0.15420744886646001</v>
      </c>
      <c r="O65" s="17">
        <v>0.11332485567822199</v>
      </c>
      <c r="P65" s="17">
        <v>0.135417667251582</v>
      </c>
      <c r="Q65" s="17">
        <v>0.119931814368746</v>
      </c>
      <c r="R65" s="17"/>
      <c r="S65" s="17">
        <v>0.12284007674457</v>
      </c>
      <c r="T65" s="17">
        <v>0.13248153938457199</v>
      </c>
      <c r="U65" s="17">
        <v>0.12860500756145499</v>
      </c>
      <c r="V65" s="17">
        <v>0.15901557514305201</v>
      </c>
      <c r="W65" s="17">
        <v>0.13427314061194001</v>
      </c>
      <c r="X65" s="17">
        <v>0.16378831993925699</v>
      </c>
      <c r="Y65" s="17">
        <v>0.116018448121582</v>
      </c>
      <c r="Z65" s="17">
        <v>0.179236025104825</v>
      </c>
      <c r="AA65" s="17">
        <v>0.105771380297582</v>
      </c>
      <c r="AB65" s="17">
        <v>0.124471776027113</v>
      </c>
      <c r="AC65" s="17">
        <v>9.6606007677555297E-2</v>
      </c>
      <c r="AD65" s="17"/>
      <c r="AE65" s="17">
        <v>0.204662743723038</v>
      </c>
      <c r="AF65" s="17">
        <v>0.109363443211422</v>
      </c>
      <c r="AG65" s="17">
        <v>5.3695026756094201E-2</v>
      </c>
      <c r="AH65" s="17"/>
      <c r="AI65" s="17">
        <v>0.31334351119655202</v>
      </c>
      <c r="AJ65" s="17">
        <v>3.3413810140997403E-2</v>
      </c>
      <c r="AK65" s="17">
        <v>7.4275969211398701E-2</v>
      </c>
      <c r="AL65" s="17">
        <v>0</v>
      </c>
      <c r="AM65" s="17">
        <v>3.7107454409983497E-2</v>
      </c>
      <c r="AN65" s="17"/>
      <c r="AO65" s="17">
        <v>0.53418216902905902</v>
      </c>
      <c r="AP65" s="17">
        <v>2.9925144381884101E-2</v>
      </c>
      <c r="AQ65" s="17">
        <v>3.9636614396789602E-2</v>
      </c>
      <c r="AR65" s="17"/>
      <c r="AS65" s="17">
        <v>0.145551182876066</v>
      </c>
      <c r="AT65" s="17">
        <v>0.110662804224103</v>
      </c>
      <c r="AU65" s="17">
        <v>0.11509706674900699</v>
      </c>
      <c r="AV65" s="17">
        <v>0.14792890819205901</v>
      </c>
      <c r="AW65" s="17">
        <v>0.10821071178224199</v>
      </c>
    </row>
    <row r="66" spans="2:49" x14ac:dyDescent="0.25">
      <c r="B66" t="s">
        <v>101</v>
      </c>
      <c r="C66" s="17">
        <v>0.15791285187882101</v>
      </c>
      <c r="D66" s="17">
        <v>0.16761080620966801</v>
      </c>
      <c r="E66" s="17">
        <v>0.14931066144460201</v>
      </c>
      <c r="F66" s="17"/>
      <c r="G66" s="17">
        <v>0.15545373688584099</v>
      </c>
      <c r="H66" s="17">
        <v>0.16245713560271999</v>
      </c>
      <c r="I66" s="17">
        <v>0.14926397404716499</v>
      </c>
      <c r="J66" s="17">
        <v>0.13360232940085201</v>
      </c>
      <c r="K66" s="17">
        <v>0.160159877581319</v>
      </c>
      <c r="L66" s="17">
        <v>0.18117967375181199</v>
      </c>
      <c r="M66" s="17"/>
      <c r="N66" s="17">
        <v>0.18442920140876701</v>
      </c>
      <c r="O66" s="17">
        <v>0.16970120392782601</v>
      </c>
      <c r="P66" s="17">
        <v>0.147290827335642</v>
      </c>
      <c r="Q66" s="17">
        <v>0.127508808710348</v>
      </c>
      <c r="R66" s="17"/>
      <c r="S66" s="17">
        <v>0.19880134078643899</v>
      </c>
      <c r="T66" s="17">
        <v>0.171485045139954</v>
      </c>
      <c r="U66" s="17">
        <v>0.16619389162259299</v>
      </c>
      <c r="V66" s="17">
        <v>0.18565054795982899</v>
      </c>
      <c r="W66" s="17">
        <v>0.135000967513872</v>
      </c>
      <c r="X66" s="17">
        <v>0.155333637319783</v>
      </c>
      <c r="Y66" s="17">
        <v>0.15314125762866199</v>
      </c>
      <c r="Z66" s="17">
        <v>0.113375182927844</v>
      </c>
      <c r="AA66" s="17">
        <v>0.12965702428276801</v>
      </c>
      <c r="AB66" s="17">
        <v>0.123550390268094</v>
      </c>
      <c r="AC66" s="17">
        <v>0.148865020157395</v>
      </c>
      <c r="AD66" s="17"/>
      <c r="AE66" s="17">
        <v>0.217259388075079</v>
      </c>
      <c r="AF66" s="17">
        <v>0.126844801519026</v>
      </c>
      <c r="AG66" s="17">
        <v>0.14142609585694399</v>
      </c>
      <c r="AH66" s="17"/>
      <c r="AI66" s="17">
        <v>0.30708034346787599</v>
      </c>
      <c r="AJ66" s="17">
        <v>6.6036994042347294E-2</v>
      </c>
      <c r="AK66" s="17">
        <v>7.6784084813669107E-2</v>
      </c>
      <c r="AL66" s="17">
        <v>0.17771819130781899</v>
      </c>
      <c r="AM66" s="17">
        <v>0.100000377962224</v>
      </c>
      <c r="AN66" s="17"/>
      <c r="AO66" s="17">
        <v>0.40823873248839698</v>
      </c>
      <c r="AP66" s="17">
        <v>3.8933826156279799E-2</v>
      </c>
      <c r="AQ66" s="17">
        <v>8.1030278212665896E-2</v>
      </c>
      <c r="AR66" s="17"/>
      <c r="AS66" s="17">
        <v>0.149746518186129</v>
      </c>
      <c r="AT66" s="17">
        <v>0.160730982415726</v>
      </c>
      <c r="AU66" s="17">
        <v>0.160357562212295</v>
      </c>
      <c r="AV66" s="17">
        <v>0.14886655364000301</v>
      </c>
      <c r="AW66" s="17">
        <v>0.226486477171783</v>
      </c>
    </row>
    <row r="67" spans="2:49" x14ac:dyDescent="0.25">
      <c r="B67" t="s">
        <v>102</v>
      </c>
      <c r="C67" s="17">
        <v>0.14711884131337499</v>
      </c>
      <c r="D67" s="17">
        <v>0.15059722104032</v>
      </c>
      <c r="E67" s="17">
        <v>0.144962101933448</v>
      </c>
      <c r="F67" s="17"/>
      <c r="G67" s="17">
        <v>0.22502158297100999</v>
      </c>
      <c r="H67" s="17">
        <v>0.15292970259688199</v>
      </c>
      <c r="I67" s="17">
        <v>0.14361165194794001</v>
      </c>
      <c r="J67" s="17">
        <v>0.11677277258527601</v>
      </c>
      <c r="K67" s="17">
        <v>0.152574244899608</v>
      </c>
      <c r="L67" s="17">
        <v>0.113712603168419</v>
      </c>
      <c r="M67" s="17"/>
      <c r="N67" s="17">
        <v>0.147430713226708</v>
      </c>
      <c r="O67" s="17">
        <v>0.14661282806627099</v>
      </c>
      <c r="P67" s="17">
        <v>0.14886449040062699</v>
      </c>
      <c r="Q67" s="17">
        <v>0.145670310330486</v>
      </c>
      <c r="R67" s="17"/>
      <c r="S67" s="17">
        <v>0.166133595292246</v>
      </c>
      <c r="T67" s="17">
        <v>0.138906568143809</v>
      </c>
      <c r="U67" s="17">
        <v>0.14454965694122099</v>
      </c>
      <c r="V67" s="17">
        <v>0.16320294638305299</v>
      </c>
      <c r="W67" s="17">
        <v>0.171660553698329</v>
      </c>
      <c r="X67" s="17">
        <v>0.156837357824818</v>
      </c>
      <c r="Y67" s="17">
        <v>0.175999187582176</v>
      </c>
      <c r="Z67" s="17">
        <v>0.107258218292033</v>
      </c>
      <c r="AA67" s="17">
        <v>0.14839294994983199</v>
      </c>
      <c r="AB67" s="17">
        <v>0.10171717998362199</v>
      </c>
      <c r="AC67" s="17">
        <v>0.103092845491859</v>
      </c>
      <c r="AD67" s="17"/>
      <c r="AE67" s="17">
        <v>0.162613043322615</v>
      </c>
      <c r="AF67" s="17">
        <v>0.12116770983588999</v>
      </c>
      <c r="AG67" s="17">
        <v>0.16019478569817699</v>
      </c>
      <c r="AH67" s="17"/>
      <c r="AI67" s="17">
        <v>0.164677480821523</v>
      </c>
      <c r="AJ67" s="17">
        <v>0.11293905858952399</v>
      </c>
      <c r="AK67" s="17">
        <v>0.19579588386608601</v>
      </c>
      <c r="AL67" s="17">
        <v>0.30184020062630101</v>
      </c>
      <c r="AM67" s="17">
        <v>0.145880801145963</v>
      </c>
      <c r="AN67" s="17"/>
      <c r="AO67" s="17">
        <v>3.1990746233003201E-2</v>
      </c>
      <c r="AP67" s="17">
        <v>0.14296394046441099</v>
      </c>
      <c r="AQ67" s="17">
        <v>0.251405311705652</v>
      </c>
      <c r="AR67" s="17"/>
      <c r="AS67" s="17">
        <v>0.14291224825954299</v>
      </c>
      <c r="AT67" s="17">
        <v>0.16476329970741199</v>
      </c>
      <c r="AU67" s="17">
        <v>0.14360023191785701</v>
      </c>
      <c r="AV67" s="17">
        <v>0.13991899530369201</v>
      </c>
      <c r="AW67" s="17">
        <v>0.18384595094049699</v>
      </c>
    </row>
    <row r="68" spans="2:49" x14ac:dyDescent="0.25">
      <c r="B68" t="s">
        <v>103</v>
      </c>
      <c r="C68" s="17">
        <v>0.485725019860829</v>
      </c>
      <c r="D68" s="17">
        <v>0.47241303922573002</v>
      </c>
      <c r="E68" s="17">
        <v>0.49633467385558999</v>
      </c>
      <c r="F68" s="17"/>
      <c r="G68" s="17">
        <v>0.42718248260359798</v>
      </c>
      <c r="H68" s="17">
        <v>0.51067443472788299</v>
      </c>
      <c r="I68" s="17">
        <v>0.51902351093893095</v>
      </c>
      <c r="J68" s="17">
        <v>0.55619678785124804</v>
      </c>
      <c r="K68" s="17">
        <v>0.485387844641887</v>
      </c>
      <c r="L68" s="17">
        <v>0.42073834785841002</v>
      </c>
      <c r="M68" s="17"/>
      <c r="N68" s="17">
        <v>0.46633342424447899</v>
      </c>
      <c r="O68" s="17">
        <v>0.49052232394725898</v>
      </c>
      <c r="P68" s="17">
        <v>0.47406009335987498</v>
      </c>
      <c r="Q68" s="17">
        <v>0.51362930186429201</v>
      </c>
      <c r="R68" s="17"/>
      <c r="S68" s="17">
        <v>0.448626465254791</v>
      </c>
      <c r="T68" s="17">
        <v>0.46352006543267199</v>
      </c>
      <c r="U68" s="17">
        <v>0.47035857885175097</v>
      </c>
      <c r="V68" s="17">
        <v>0.39616399447727602</v>
      </c>
      <c r="W68" s="17">
        <v>0.44461785372450202</v>
      </c>
      <c r="X68" s="17">
        <v>0.44919866574475698</v>
      </c>
      <c r="Y68" s="17">
        <v>0.48550686662445303</v>
      </c>
      <c r="Z68" s="17">
        <v>0.52115451092488396</v>
      </c>
      <c r="AA68" s="17">
        <v>0.54653383934918698</v>
      </c>
      <c r="AB68" s="17">
        <v>0.60320087758004204</v>
      </c>
      <c r="AC68" s="17">
        <v>0.58298509443228697</v>
      </c>
      <c r="AD68" s="17"/>
      <c r="AE68" s="17">
        <v>0.34944607375428299</v>
      </c>
      <c r="AF68" s="17">
        <v>0.60935868269949101</v>
      </c>
      <c r="AG68" s="17">
        <v>0.47702866620147699</v>
      </c>
      <c r="AH68" s="17"/>
      <c r="AI68" s="17">
        <v>0.15786202221086701</v>
      </c>
      <c r="AJ68" s="17">
        <v>0.76611786114875002</v>
      </c>
      <c r="AK68" s="17">
        <v>0.61916067194510005</v>
      </c>
      <c r="AL68" s="17">
        <v>0.48692753043373999</v>
      </c>
      <c r="AM68" s="17">
        <v>0.53318694324062799</v>
      </c>
      <c r="AN68" s="17"/>
      <c r="AO68" s="17">
        <v>1.5715549060283399E-2</v>
      </c>
      <c r="AP68" s="17">
        <v>0.76721569862888706</v>
      </c>
      <c r="AQ68" s="17">
        <v>0.60980216591491498</v>
      </c>
      <c r="AR68" s="17"/>
      <c r="AS68" s="17">
        <v>0.46131347436987602</v>
      </c>
      <c r="AT68" s="17">
        <v>0.48378906113884101</v>
      </c>
      <c r="AU68" s="17">
        <v>0.51604417266953795</v>
      </c>
      <c r="AV68" s="17">
        <v>0.50353455569680905</v>
      </c>
      <c r="AW68" s="17">
        <v>0.40153262855899002</v>
      </c>
    </row>
    <row r="69" spans="2:49" x14ac:dyDescent="0.25">
      <c r="B69" t="s">
        <v>104</v>
      </c>
      <c r="C69" s="17">
        <v>7.8039734515649398E-2</v>
      </c>
      <c r="D69" s="17">
        <v>5.1239401953124403E-2</v>
      </c>
      <c r="E69" s="17">
        <v>0.10336977342621199</v>
      </c>
      <c r="F69" s="17"/>
      <c r="G69" s="17">
        <v>0.115716203493616</v>
      </c>
      <c r="H69" s="17">
        <v>9.1552242687648305E-2</v>
      </c>
      <c r="I69" s="17">
        <v>9.3064163105847905E-2</v>
      </c>
      <c r="J69" s="17">
        <v>7.5566563122933403E-2</v>
      </c>
      <c r="K69" s="17">
        <v>6.2333979689766103E-2</v>
      </c>
      <c r="L69" s="17">
        <v>4.1940754549652903E-2</v>
      </c>
      <c r="M69" s="17"/>
      <c r="N69" s="17">
        <v>4.7599212253586098E-2</v>
      </c>
      <c r="O69" s="17">
        <v>7.9838788380421799E-2</v>
      </c>
      <c r="P69" s="17">
        <v>9.4366921652274394E-2</v>
      </c>
      <c r="Q69" s="17">
        <v>9.3259764726128E-2</v>
      </c>
      <c r="R69" s="17"/>
      <c r="S69" s="17">
        <v>6.3598521921954698E-2</v>
      </c>
      <c r="T69" s="17">
        <v>9.3606781898994199E-2</v>
      </c>
      <c r="U69" s="17">
        <v>9.0292865022980506E-2</v>
      </c>
      <c r="V69" s="17">
        <v>9.5966936036790407E-2</v>
      </c>
      <c r="W69" s="17">
        <v>0.114447484451357</v>
      </c>
      <c r="X69" s="17">
        <v>7.4842019171384194E-2</v>
      </c>
      <c r="Y69" s="17">
        <v>6.9334240043127507E-2</v>
      </c>
      <c r="Z69" s="17">
        <v>7.8976062750413301E-2</v>
      </c>
      <c r="AA69" s="17">
        <v>6.96448061206313E-2</v>
      </c>
      <c r="AB69" s="17">
        <v>4.7059776141128801E-2</v>
      </c>
      <c r="AC69" s="17">
        <v>6.8451032240903806E-2</v>
      </c>
      <c r="AD69" s="17"/>
      <c r="AE69" s="17">
        <v>6.6018751124983802E-2</v>
      </c>
      <c r="AF69" s="17">
        <v>3.3265362734171397E-2</v>
      </c>
      <c r="AG69" s="17">
        <v>0.167655425487308</v>
      </c>
      <c r="AH69" s="17"/>
      <c r="AI69" s="17">
        <v>5.7036642303181798E-2</v>
      </c>
      <c r="AJ69" s="17">
        <v>2.1492276078381101E-2</v>
      </c>
      <c r="AK69" s="17">
        <v>3.3983390163746401E-2</v>
      </c>
      <c r="AL69" s="17">
        <v>3.3514077632139698E-2</v>
      </c>
      <c r="AM69" s="17">
        <v>0.18382442324120099</v>
      </c>
      <c r="AN69" s="17"/>
      <c r="AO69" s="17">
        <v>9.8728031892572794E-3</v>
      </c>
      <c r="AP69" s="17">
        <v>2.0961390368537201E-2</v>
      </c>
      <c r="AQ69" s="17">
        <v>1.8125629769977499E-2</v>
      </c>
      <c r="AR69" s="17"/>
      <c r="AS69" s="17">
        <v>0.100476576308385</v>
      </c>
      <c r="AT69" s="17">
        <v>8.0053852513917195E-2</v>
      </c>
      <c r="AU69" s="17">
        <v>6.4900966451302694E-2</v>
      </c>
      <c r="AV69" s="17">
        <v>5.9750987167436702E-2</v>
      </c>
      <c r="AW69" s="17">
        <v>7.9924231546488103E-2</v>
      </c>
    </row>
    <row r="70" spans="2:49" x14ac:dyDescent="0.25">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row>
    <row r="71" spans="2:49" x14ac:dyDescent="0.25">
      <c r="B71" s="6" t="s">
        <v>110</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row>
    <row r="72" spans="2:49" x14ac:dyDescent="0.25">
      <c r="B72" s="24" t="s">
        <v>76</v>
      </c>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row>
    <row r="73" spans="2:49" x14ac:dyDescent="0.25">
      <c r="B73" t="s">
        <v>106</v>
      </c>
      <c r="C73" s="17">
        <v>0.23236794785797399</v>
      </c>
      <c r="D73" s="17">
        <v>0.23471717671107101</v>
      </c>
      <c r="E73" s="17">
        <v>0.22997931591940901</v>
      </c>
      <c r="F73" s="17"/>
      <c r="G73" s="17">
        <v>0.2666303512139</v>
      </c>
      <c r="H73" s="17">
        <v>0.27895139054607199</v>
      </c>
      <c r="I73" s="17">
        <v>0.242335883229327</v>
      </c>
      <c r="J73" s="17">
        <v>0.245990738261398</v>
      </c>
      <c r="K73" s="17">
        <v>0.200517024540112</v>
      </c>
      <c r="L73" s="17">
        <v>0.17355770834690801</v>
      </c>
      <c r="M73" s="17"/>
      <c r="N73" s="17">
        <v>0.238398691099032</v>
      </c>
      <c r="O73" s="17">
        <v>0.22443840832032999</v>
      </c>
      <c r="P73" s="17">
        <v>0.22805763579565799</v>
      </c>
      <c r="Q73" s="17">
        <v>0.240612140851726</v>
      </c>
      <c r="R73" s="17"/>
      <c r="S73" s="17">
        <v>0.27114826795029701</v>
      </c>
      <c r="T73" s="17">
        <v>0.203870218120141</v>
      </c>
      <c r="U73" s="17">
        <v>0.163807413852599</v>
      </c>
      <c r="V73" s="17">
        <v>0.15905445560700199</v>
      </c>
      <c r="W73" s="17">
        <v>0.222668968688369</v>
      </c>
      <c r="X73" s="17">
        <v>0.238728242857772</v>
      </c>
      <c r="Y73" s="17">
        <v>0.243299023430954</v>
      </c>
      <c r="Z73" s="17">
        <v>0.259141103932088</v>
      </c>
      <c r="AA73" s="17">
        <v>0.33465127166829101</v>
      </c>
      <c r="AB73" s="17">
        <v>0.165959547275363</v>
      </c>
      <c r="AC73" s="17">
        <v>0.29701429953319403</v>
      </c>
      <c r="AD73" s="17"/>
      <c r="AE73" s="17">
        <v>0.152836049025142</v>
      </c>
      <c r="AF73" s="17">
        <v>0.32402094385665497</v>
      </c>
      <c r="AG73" s="17">
        <v>0.17056468255403801</v>
      </c>
      <c r="AH73" s="17"/>
      <c r="AI73" s="17">
        <v>6.8995444128744393E-2</v>
      </c>
      <c r="AJ73" s="17">
        <v>0.57467026442898606</v>
      </c>
      <c r="AK73" s="17">
        <v>0.125940384683773</v>
      </c>
      <c r="AL73" s="17">
        <v>5.0343791637030698E-2</v>
      </c>
      <c r="AM73" s="17">
        <v>0.126019161216996</v>
      </c>
      <c r="AN73" s="17"/>
      <c r="AO73" s="17">
        <v>2.55352192043252E-2</v>
      </c>
      <c r="AP73" s="17">
        <v>0.61348897732892205</v>
      </c>
      <c r="AQ73" s="17">
        <v>3.6342040548502E-2</v>
      </c>
      <c r="AR73" s="17"/>
      <c r="AS73" s="17">
        <v>0.21540558361726</v>
      </c>
      <c r="AT73" s="17">
        <v>0.23630896533409801</v>
      </c>
      <c r="AU73" s="17">
        <v>0.25207721581049403</v>
      </c>
      <c r="AV73" s="17">
        <v>0.24608115255221599</v>
      </c>
      <c r="AW73" s="17">
        <v>0.27182525684791498</v>
      </c>
    </row>
    <row r="74" spans="2:49" x14ac:dyDescent="0.25">
      <c r="B74" t="s">
        <v>107</v>
      </c>
      <c r="C74" s="17">
        <v>0.224900086607704</v>
      </c>
      <c r="D74" s="17">
        <v>0.209557418770766</v>
      </c>
      <c r="E74" s="17">
        <v>0.240253163833721</v>
      </c>
      <c r="F74" s="17"/>
      <c r="G74" s="17">
        <v>0.343337630738134</v>
      </c>
      <c r="H74" s="17">
        <v>0.276667819897357</v>
      </c>
      <c r="I74" s="17">
        <v>0.26038049663342699</v>
      </c>
      <c r="J74" s="17">
        <v>0.208411623267514</v>
      </c>
      <c r="K74" s="17">
        <v>0.16587751512851101</v>
      </c>
      <c r="L74" s="17">
        <v>0.127002407645501</v>
      </c>
      <c r="M74" s="17"/>
      <c r="N74" s="17">
        <v>0.24145473174850601</v>
      </c>
      <c r="O74" s="17">
        <v>0.24752558223907201</v>
      </c>
      <c r="P74" s="17">
        <v>0.209368231085207</v>
      </c>
      <c r="Q74" s="17">
        <v>0.19839276537616901</v>
      </c>
      <c r="R74" s="17"/>
      <c r="S74" s="17">
        <v>0.23277169753795199</v>
      </c>
      <c r="T74" s="17">
        <v>0.23680390114449601</v>
      </c>
      <c r="U74" s="17">
        <v>0.20555076236901801</v>
      </c>
      <c r="V74" s="17">
        <v>0.224712057163274</v>
      </c>
      <c r="W74" s="17">
        <v>0.207359342042471</v>
      </c>
      <c r="X74" s="17">
        <v>0.20714073363625601</v>
      </c>
      <c r="Y74" s="17">
        <v>0.25840219623761301</v>
      </c>
      <c r="Z74" s="17">
        <v>0.245286747375976</v>
      </c>
      <c r="AA74" s="17">
        <v>0.19966139264173799</v>
      </c>
      <c r="AB74" s="17">
        <v>0.23114030648102701</v>
      </c>
      <c r="AC74" s="17">
        <v>0.23412607346891101</v>
      </c>
      <c r="AD74" s="17"/>
      <c r="AE74" s="17">
        <v>0.15669488318677</v>
      </c>
      <c r="AF74" s="17">
        <v>0.263120692006796</v>
      </c>
      <c r="AG74" s="17">
        <v>0.223377269199215</v>
      </c>
      <c r="AH74" s="17"/>
      <c r="AI74" s="17">
        <v>0.13436538577135099</v>
      </c>
      <c r="AJ74" s="17">
        <v>0.293280968327498</v>
      </c>
      <c r="AK74" s="17">
        <v>0.282288409736767</v>
      </c>
      <c r="AL74" s="17">
        <v>0.193907311921622</v>
      </c>
      <c r="AM74" s="17">
        <v>0.23672861462564701</v>
      </c>
      <c r="AN74" s="17"/>
      <c r="AO74" s="17">
        <v>9.0171488906758801E-2</v>
      </c>
      <c r="AP74" s="17">
        <v>0.339079101847022</v>
      </c>
      <c r="AQ74" s="17">
        <v>0.268420850642138</v>
      </c>
      <c r="AR74" s="17"/>
      <c r="AS74" s="17">
        <v>0.17211233783763399</v>
      </c>
      <c r="AT74" s="17">
        <v>0.230870527593243</v>
      </c>
      <c r="AU74" s="17">
        <v>0.272824388130532</v>
      </c>
      <c r="AV74" s="17">
        <v>0.288659523122763</v>
      </c>
      <c r="AW74" s="17">
        <v>0.298735846236583</v>
      </c>
    </row>
    <row r="75" spans="2:49" x14ac:dyDescent="0.25">
      <c r="B75" t="s">
        <v>108</v>
      </c>
      <c r="C75" s="17">
        <v>0.162404387541742</v>
      </c>
      <c r="D75" s="17">
        <v>0.16772384903316001</v>
      </c>
      <c r="E75" s="17">
        <v>0.15708856836351801</v>
      </c>
      <c r="F75" s="17"/>
      <c r="G75" s="17">
        <v>0.18920501456988101</v>
      </c>
      <c r="H75" s="17">
        <v>0.17673982987187301</v>
      </c>
      <c r="I75" s="17">
        <v>0.15098609100070801</v>
      </c>
      <c r="J75" s="17">
        <v>0.14180187791107399</v>
      </c>
      <c r="K75" s="17">
        <v>0.162821065429025</v>
      </c>
      <c r="L75" s="17">
        <v>0.158446979555463</v>
      </c>
      <c r="M75" s="17"/>
      <c r="N75" s="17">
        <v>0.18743451824195101</v>
      </c>
      <c r="O75" s="17">
        <v>0.15776562572367001</v>
      </c>
      <c r="P75" s="17">
        <v>0.14657339097887201</v>
      </c>
      <c r="Q75" s="17">
        <v>0.15627680990759901</v>
      </c>
      <c r="R75" s="17"/>
      <c r="S75" s="17">
        <v>0.16879217244922001</v>
      </c>
      <c r="T75" s="17">
        <v>0.167920851147806</v>
      </c>
      <c r="U75" s="17">
        <v>0.16266524334593099</v>
      </c>
      <c r="V75" s="17">
        <v>0.160997522970972</v>
      </c>
      <c r="W75" s="17">
        <v>0.13365881256596901</v>
      </c>
      <c r="X75" s="17">
        <v>0.137573805404232</v>
      </c>
      <c r="Y75" s="17">
        <v>0.16857970624354901</v>
      </c>
      <c r="Z75" s="17">
        <v>0.12814333459761601</v>
      </c>
      <c r="AA75" s="17">
        <v>0.157175955839469</v>
      </c>
      <c r="AB75" s="17">
        <v>0.22696062677933301</v>
      </c>
      <c r="AC75" s="17">
        <v>0.13001168064369001</v>
      </c>
      <c r="AD75" s="17"/>
      <c r="AE75" s="17">
        <v>0.14360294380572899</v>
      </c>
      <c r="AF75" s="17">
        <v>0.17514207715496</v>
      </c>
      <c r="AG75" s="17">
        <v>0.16313255041588101</v>
      </c>
      <c r="AH75" s="17"/>
      <c r="AI75" s="17">
        <v>0.19069203512763999</v>
      </c>
      <c r="AJ75" s="17">
        <v>7.3730582715433299E-2</v>
      </c>
      <c r="AK75" s="17">
        <v>0.31713460085201001</v>
      </c>
      <c r="AL75" s="17">
        <v>0.13350060109817699</v>
      </c>
      <c r="AM75" s="17">
        <v>0.13131267748842901</v>
      </c>
      <c r="AN75" s="17"/>
      <c r="AO75" s="17">
        <v>0.211760337540086</v>
      </c>
      <c r="AP75" s="17">
        <v>3.1237372640509398E-2</v>
      </c>
      <c r="AQ75" s="17">
        <v>0.382035395548462</v>
      </c>
      <c r="AR75" s="17"/>
      <c r="AS75" s="17">
        <v>0.156578358167101</v>
      </c>
      <c r="AT75" s="17">
        <v>0.15860766618998201</v>
      </c>
      <c r="AU75" s="17">
        <v>0.182388185262118</v>
      </c>
      <c r="AV75" s="17">
        <v>0.151169513257289</v>
      </c>
      <c r="AW75" s="17">
        <v>0.15591368339058301</v>
      </c>
    </row>
    <row r="76" spans="2:49" x14ac:dyDescent="0.25">
      <c r="B76" t="s">
        <v>109</v>
      </c>
      <c r="C76" s="17">
        <v>0.306173127563999</v>
      </c>
      <c r="D76" s="17">
        <v>0.33313553263366602</v>
      </c>
      <c r="E76" s="17">
        <v>0.28055733305229202</v>
      </c>
      <c r="F76" s="17"/>
      <c r="G76" s="17">
        <v>9.6093316310952998E-2</v>
      </c>
      <c r="H76" s="17">
        <v>0.17078663221155199</v>
      </c>
      <c r="I76" s="17">
        <v>0.25093196744827001</v>
      </c>
      <c r="J76" s="17">
        <v>0.33424957381543802</v>
      </c>
      <c r="K76" s="17">
        <v>0.41845809841617898</v>
      </c>
      <c r="L76" s="17">
        <v>0.50481894212879996</v>
      </c>
      <c r="M76" s="17"/>
      <c r="N76" s="17">
        <v>0.28546559451384301</v>
      </c>
      <c r="O76" s="17">
        <v>0.29699617777603599</v>
      </c>
      <c r="P76" s="17">
        <v>0.33501345324503601</v>
      </c>
      <c r="Q76" s="17">
        <v>0.30917435591702203</v>
      </c>
      <c r="R76" s="17"/>
      <c r="S76" s="17">
        <v>0.25579023576411097</v>
      </c>
      <c r="T76" s="17">
        <v>0.29833823636034901</v>
      </c>
      <c r="U76" s="17">
        <v>0.36248997681466699</v>
      </c>
      <c r="V76" s="17">
        <v>0.38076131812592801</v>
      </c>
      <c r="W76" s="17">
        <v>0.32279721685511598</v>
      </c>
      <c r="X76" s="17">
        <v>0.33960713141836402</v>
      </c>
      <c r="Y76" s="17">
        <v>0.264497698614792</v>
      </c>
      <c r="Z76" s="17">
        <v>0.30918159501425502</v>
      </c>
      <c r="AA76" s="17">
        <v>0.259983403014798</v>
      </c>
      <c r="AB76" s="17">
        <v>0.32911072081250398</v>
      </c>
      <c r="AC76" s="17">
        <v>0.28458315751185098</v>
      </c>
      <c r="AD76" s="17"/>
      <c r="AE76" s="17">
        <v>0.48722705543883199</v>
      </c>
      <c r="AF76" s="17">
        <v>0.20479756432413401</v>
      </c>
      <c r="AG76" s="17">
        <v>0.27954399629548199</v>
      </c>
      <c r="AH76" s="17"/>
      <c r="AI76" s="17">
        <v>0.56680185290802299</v>
      </c>
      <c r="AJ76" s="17">
        <v>3.6450028942298103E-2</v>
      </c>
      <c r="AK76" s="17">
        <v>0.220913270074162</v>
      </c>
      <c r="AL76" s="17">
        <v>0.550209172043297</v>
      </c>
      <c r="AM76" s="17">
        <v>0.32514697500358403</v>
      </c>
      <c r="AN76" s="17"/>
      <c r="AO76" s="17">
        <v>0.65447312491201903</v>
      </c>
      <c r="AP76" s="17">
        <v>8.0517122365330006E-3</v>
      </c>
      <c r="AQ76" s="17">
        <v>0.28389193725023998</v>
      </c>
      <c r="AR76" s="17"/>
      <c r="AS76" s="17">
        <v>0.36613743401077198</v>
      </c>
      <c r="AT76" s="17">
        <v>0.29735627240228002</v>
      </c>
      <c r="AU76" s="17">
        <v>0.23567656653250299</v>
      </c>
      <c r="AV76" s="17">
        <v>0.257832069197653</v>
      </c>
      <c r="AW76" s="17">
        <v>0.19500213143877199</v>
      </c>
    </row>
    <row r="77" spans="2:49" x14ac:dyDescent="0.25">
      <c r="B77" t="s">
        <v>104</v>
      </c>
      <c r="C77" s="17">
        <v>7.4154450428579904E-2</v>
      </c>
      <c r="D77" s="17">
        <v>5.4866022851336002E-2</v>
      </c>
      <c r="E77" s="17">
        <v>9.2121618831060098E-2</v>
      </c>
      <c r="F77" s="17"/>
      <c r="G77" s="17">
        <v>0.10473368716713199</v>
      </c>
      <c r="H77" s="17">
        <v>9.6854327473145499E-2</v>
      </c>
      <c r="I77" s="17">
        <v>9.5365561688267902E-2</v>
      </c>
      <c r="J77" s="17">
        <v>6.9546186744576993E-2</v>
      </c>
      <c r="K77" s="17">
        <v>5.2326296486172499E-2</v>
      </c>
      <c r="L77" s="17">
        <v>3.6173962323328201E-2</v>
      </c>
      <c r="M77" s="17"/>
      <c r="N77" s="17">
        <v>4.7246464396667402E-2</v>
      </c>
      <c r="O77" s="17">
        <v>7.3274205940892997E-2</v>
      </c>
      <c r="P77" s="17">
        <v>8.09872888952268E-2</v>
      </c>
      <c r="Q77" s="17">
        <v>9.5543927947483204E-2</v>
      </c>
      <c r="R77" s="17"/>
      <c r="S77" s="17">
        <v>7.1497626298421005E-2</v>
      </c>
      <c r="T77" s="17">
        <v>9.3066793227208802E-2</v>
      </c>
      <c r="U77" s="17">
        <v>0.105486603617784</v>
      </c>
      <c r="V77" s="17">
        <v>7.4474646132824701E-2</v>
      </c>
      <c r="W77" s="17">
        <v>0.113515659848076</v>
      </c>
      <c r="X77" s="17">
        <v>7.6950086683375496E-2</v>
      </c>
      <c r="Y77" s="17">
        <v>6.5221375473091703E-2</v>
      </c>
      <c r="Z77" s="17">
        <v>5.8247219080065298E-2</v>
      </c>
      <c r="AA77" s="17">
        <v>4.8527976835703902E-2</v>
      </c>
      <c r="AB77" s="17">
        <v>4.6828798651773099E-2</v>
      </c>
      <c r="AC77" s="17">
        <v>5.4264788842354798E-2</v>
      </c>
      <c r="AD77" s="17"/>
      <c r="AE77" s="17">
        <v>5.9639068543527601E-2</v>
      </c>
      <c r="AF77" s="17">
        <v>3.2918722657455303E-2</v>
      </c>
      <c r="AG77" s="17">
        <v>0.163381501535384</v>
      </c>
      <c r="AH77" s="17"/>
      <c r="AI77" s="17">
        <v>3.9145282064240498E-2</v>
      </c>
      <c r="AJ77" s="17">
        <v>2.18681555857849E-2</v>
      </c>
      <c r="AK77" s="17">
        <v>5.3723334653287297E-2</v>
      </c>
      <c r="AL77" s="17">
        <v>7.2039123299873498E-2</v>
      </c>
      <c r="AM77" s="17">
        <v>0.18079257166534499</v>
      </c>
      <c r="AN77" s="17"/>
      <c r="AO77" s="17">
        <v>1.80598294368104E-2</v>
      </c>
      <c r="AP77" s="17">
        <v>8.1428359470127592E-3</v>
      </c>
      <c r="AQ77" s="17">
        <v>2.93097760106583E-2</v>
      </c>
      <c r="AR77" s="17"/>
      <c r="AS77" s="17">
        <v>8.9766286367232995E-2</v>
      </c>
      <c r="AT77" s="17">
        <v>7.6856568480396001E-2</v>
      </c>
      <c r="AU77" s="17">
        <v>5.7033644264352798E-2</v>
      </c>
      <c r="AV77" s="17">
        <v>5.6257741870079099E-2</v>
      </c>
      <c r="AW77" s="17">
        <v>7.8523082086146903E-2</v>
      </c>
    </row>
    <row r="78" spans="2:49" x14ac:dyDescent="0.2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row>
    <row r="79" spans="2:49" x14ac:dyDescent="0.25">
      <c r="B79" s="6" t="s">
        <v>115</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row>
    <row r="80" spans="2:49" x14ac:dyDescent="0.25">
      <c r="B80" s="24" t="s">
        <v>76</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row>
    <row r="81" spans="2:49" x14ac:dyDescent="0.25">
      <c r="B81" t="s">
        <v>111</v>
      </c>
      <c r="C81" s="17">
        <v>0.222962705116657</v>
      </c>
      <c r="D81" s="17">
        <v>0.231512728969438</v>
      </c>
      <c r="E81" s="17">
        <v>0.216020793866009</v>
      </c>
      <c r="F81" s="17"/>
      <c r="G81" s="17">
        <v>0.183445078942502</v>
      </c>
      <c r="H81" s="17">
        <v>0.24198297274997799</v>
      </c>
      <c r="I81" s="17">
        <v>0.25433841032634702</v>
      </c>
      <c r="J81" s="17">
        <v>0.24575764132077399</v>
      </c>
      <c r="K81" s="17">
        <v>0.22956622098947399</v>
      </c>
      <c r="L81" s="17">
        <v>0.18562628745579701</v>
      </c>
      <c r="M81" s="17"/>
      <c r="N81" s="17">
        <v>0.22614809846616499</v>
      </c>
      <c r="O81" s="17">
        <v>0.241944253904918</v>
      </c>
      <c r="P81" s="17">
        <v>0.207758497130975</v>
      </c>
      <c r="Q81" s="17">
        <v>0.21589608628124601</v>
      </c>
      <c r="R81" s="17"/>
      <c r="S81" s="17">
        <v>0.26519790569069501</v>
      </c>
      <c r="T81" s="17">
        <v>0.19490109673231201</v>
      </c>
      <c r="U81" s="17">
        <v>0.171078791845239</v>
      </c>
      <c r="V81" s="17">
        <v>0.163334566727525</v>
      </c>
      <c r="W81" s="17">
        <v>0.20457888606743699</v>
      </c>
      <c r="X81" s="17">
        <v>0.220134113647562</v>
      </c>
      <c r="Y81" s="17">
        <v>0.23626077295356601</v>
      </c>
      <c r="Z81" s="17">
        <v>0.214798473908375</v>
      </c>
      <c r="AA81" s="17">
        <v>0.25724279782637099</v>
      </c>
      <c r="AB81" s="17">
        <v>0.207578274387509</v>
      </c>
      <c r="AC81" s="17">
        <v>0.33604022543129802</v>
      </c>
      <c r="AD81" s="17"/>
      <c r="AE81" s="17">
        <v>0.159635208978572</v>
      </c>
      <c r="AF81" s="17">
        <v>0.31313292753151101</v>
      </c>
      <c r="AG81" s="17">
        <v>0.17787134709330699</v>
      </c>
      <c r="AH81" s="17"/>
      <c r="AI81" s="17">
        <v>8.7507100657699594E-2</v>
      </c>
      <c r="AJ81" s="17">
        <v>0.46973100261864598</v>
      </c>
      <c r="AK81" s="17">
        <v>0.21925245228496801</v>
      </c>
      <c r="AL81" s="17">
        <v>7.7066585022930206E-2</v>
      </c>
      <c r="AM81" s="17">
        <v>0.15183967778065799</v>
      </c>
      <c r="AN81" s="17"/>
      <c r="AO81" s="17">
        <v>3.7494878459052999E-2</v>
      </c>
      <c r="AP81" s="17">
        <v>0.52421847589367898</v>
      </c>
      <c r="AQ81" s="17">
        <v>0.10954973520375</v>
      </c>
      <c r="AR81" s="17"/>
      <c r="AS81" s="17">
        <v>0.198693809904089</v>
      </c>
      <c r="AT81" s="17">
        <v>0.20893161212429701</v>
      </c>
      <c r="AU81" s="17">
        <v>0.25130483116947699</v>
      </c>
      <c r="AV81" s="17">
        <v>0.268030076520889</v>
      </c>
      <c r="AW81" s="17">
        <v>0.33000616226504698</v>
      </c>
    </row>
    <row r="82" spans="2:49" x14ac:dyDescent="0.25">
      <c r="B82" t="s">
        <v>112</v>
      </c>
      <c r="C82" s="17">
        <v>0.21005966278115601</v>
      </c>
      <c r="D82" s="17">
        <v>0.20544084637618101</v>
      </c>
      <c r="E82" s="17">
        <v>0.211848551105351</v>
      </c>
      <c r="F82" s="17"/>
      <c r="G82" s="17">
        <v>0.36122410846068598</v>
      </c>
      <c r="H82" s="17">
        <v>0.26749497381107201</v>
      </c>
      <c r="I82" s="17">
        <v>0.21340789832016799</v>
      </c>
      <c r="J82" s="17">
        <v>0.19948687763824099</v>
      </c>
      <c r="K82" s="17">
        <v>0.14070065749729199</v>
      </c>
      <c r="L82" s="17">
        <v>0.113795425524425</v>
      </c>
      <c r="M82" s="17"/>
      <c r="N82" s="17">
        <v>0.22963797715252299</v>
      </c>
      <c r="O82" s="17">
        <v>0.20694921585923001</v>
      </c>
      <c r="P82" s="17">
        <v>0.19397918288400601</v>
      </c>
      <c r="Q82" s="17">
        <v>0.205112658188909</v>
      </c>
      <c r="R82" s="17"/>
      <c r="S82" s="17">
        <v>0.19749237221048099</v>
      </c>
      <c r="T82" s="17">
        <v>0.21487262205754001</v>
      </c>
      <c r="U82" s="17">
        <v>0.18488795950578901</v>
      </c>
      <c r="V82" s="17">
        <v>0.18121273570326599</v>
      </c>
      <c r="W82" s="17">
        <v>0.19939015874511401</v>
      </c>
      <c r="X82" s="17">
        <v>0.20028188248998399</v>
      </c>
      <c r="Y82" s="17">
        <v>0.22421378656197799</v>
      </c>
      <c r="Z82" s="17">
        <v>0.27263492456426103</v>
      </c>
      <c r="AA82" s="17">
        <v>0.26684560223708498</v>
      </c>
      <c r="AB82" s="17">
        <v>0.20439106798527701</v>
      </c>
      <c r="AC82" s="17">
        <v>0.17013854148746599</v>
      </c>
      <c r="AD82" s="17"/>
      <c r="AE82" s="17">
        <v>0.139043002268052</v>
      </c>
      <c r="AF82" s="17">
        <v>0.26426637738136899</v>
      </c>
      <c r="AG82" s="17">
        <v>0.14356591298153201</v>
      </c>
      <c r="AH82" s="17"/>
      <c r="AI82" s="17">
        <v>9.5692948987459295E-2</v>
      </c>
      <c r="AJ82" s="17">
        <v>0.369398189480454</v>
      </c>
      <c r="AK82" s="17">
        <v>0.21245071396514101</v>
      </c>
      <c r="AL82" s="17">
        <v>0.12927502467260099</v>
      </c>
      <c r="AM82" s="17">
        <v>0.13402046214739399</v>
      </c>
      <c r="AN82" s="17"/>
      <c r="AO82" s="17">
        <v>8.7195072090040501E-2</v>
      </c>
      <c r="AP82" s="17">
        <v>0.345589292281685</v>
      </c>
      <c r="AQ82" s="17">
        <v>0.22700833701239101</v>
      </c>
      <c r="AR82" s="17"/>
      <c r="AS82" s="17">
        <v>0.16276218289550301</v>
      </c>
      <c r="AT82" s="17">
        <v>0.23569817296408199</v>
      </c>
      <c r="AU82" s="17">
        <v>0.25632755698440302</v>
      </c>
      <c r="AV82" s="17">
        <v>0.22128535165324401</v>
      </c>
      <c r="AW82" s="17">
        <v>0.19678641715633699</v>
      </c>
    </row>
    <row r="83" spans="2:49" x14ac:dyDescent="0.25">
      <c r="B83" t="s">
        <v>113</v>
      </c>
      <c r="C83" s="17">
        <v>9.6085827225160098E-2</v>
      </c>
      <c r="D83" s="17">
        <v>0.11284981498292</v>
      </c>
      <c r="E83" s="17">
        <v>8.0535596925005906E-2</v>
      </c>
      <c r="F83" s="17"/>
      <c r="G83" s="17">
        <v>9.4571189389424298E-2</v>
      </c>
      <c r="H83" s="17">
        <v>8.4646369489951301E-2</v>
      </c>
      <c r="I83" s="17">
        <v>9.3175741516658694E-2</v>
      </c>
      <c r="J83" s="17">
        <v>8.5932012619091197E-2</v>
      </c>
      <c r="K83" s="17">
        <v>8.61217330543151E-2</v>
      </c>
      <c r="L83" s="17">
        <v>0.123714778213079</v>
      </c>
      <c r="M83" s="17"/>
      <c r="N83" s="17">
        <v>0.12020231051897701</v>
      </c>
      <c r="O83" s="17">
        <v>8.5749378335220297E-2</v>
      </c>
      <c r="P83" s="17">
        <v>8.9465700537943102E-2</v>
      </c>
      <c r="Q83" s="17">
        <v>8.8518641953357693E-2</v>
      </c>
      <c r="R83" s="17"/>
      <c r="S83" s="17">
        <v>0.14066886293807701</v>
      </c>
      <c r="T83" s="17">
        <v>9.8809250487705003E-2</v>
      </c>
      <c r="U83" s="17">
        <v>0.102667832809714</v>
      </c>
      <c r="V83" s="17">
        <v>9.8153719051219099E-2</v>
      </c>
      <c r="W83" s="17">
        <v>8.1928306051512106E-2</v>
      </c>
      <c r="X83" s="17">
        <v>9.3178134490271E-2</v>
      </c>
      <c r="Y83" s="17">
        <v>5.3775052594855502E-2</v>
      </c>
      <c r="Z83" s="17">
        <v>7.14799176020951E-2</v>
      </c>
      <c r="AA83" s="17">
        <v>7.3911852246042603E-2</v>
      </c>
      <c r="AB83" s="17">
        <v>0.121003528718638</v>
      </c>
      <c r="AC83" s="17">
        <v>6.6305057171235804E-2</v>
      </c>
      <c r="AD83" s="17"/>
      <c r="AE83" s="17">
        <v>9.5234910582414206E-2</v>
      </c>
      <c r="AF83" s="17">
        <v>9.8900257198096794E-2</v>
      </c>
      <c r="AG83" s="17">
        <v>0.10278470332208101</v>
      </c>
      <c r="AH83" s="17"/>
      <c r="AI83" s="17">
        <v>0.13513911213136101</v>
      </c>
      <c r="AJ83" s="17">
        <v>3.5069507843832101E-2</v>
      </c>
      <c r="AK83" s="17">
        <v>0.177660532735924</v>
      </c>
      <c r="AL83" s="17">
        <v>7.9715152487613697E-2</v>
      </c>
      <c r="AM83" s="17">
        <v>8.3770058973950096E-2</v>
      </c>
      <c r="AN83" s="17"/>
      <c r="AO83" s="17">
        <v>0.14955338082415701</v>
      </c>
      <c r="AP83" s="17">
        <v>3.5584766222873002E-2</v>
      </c>
      <c r="AQ83" s="17">
        <v>0.225213286451693</v>
      </c>
      <c r="AR83" s="17"/>
      <c r="AS83" s="17">
        <v>9.1342050505571995E-2</v>
      </c>
      <c r="AT83" s="17">
        <v>8.4565369991639397E-2</v>
      </c>
      <c r="AU83" s="17">
        <v>9.1329524484979094E-2</v>
      </c>
      <c r="AV83" s="17">
        <v>0.14331224175413099</v>
      </c>
      <c r="AW83" s="17">
        <v>0.15086801782058901</v>
      </c>
    </row>
    <row r="84" spans="2:49" x14ac:dyDescent="0.25">
      <c r="B84" t="s">
        <v>114</v>
      </c>
      <c r="C84" s="17">
        <v>0.325043103898698</v>
      </c>
      <c r="D84" s="17">
        <v>0.342736062557017</v>
      </c>
      <c r="E84" s="17">
        <v>0.30900555679036701</v>
      </c>
      <c r="F84" s="17"/>
      <c r="G84" s="17">
        <v>0.151184012376294</v>
      </c>
      <c r="H84" s="17">
        <v>0.218079215162861</v>
      </c>
      <c r="I84" s="17">
        <v>0.26630138087153099</v>
      </c>
      <c r="J84" s="17">
        <v>0.334044350819517</v>
      </c>
      <c r="K84" s="17">
        <v>0.44239234905838098</v>
      </c>
      <c r="L84" s="17">
        <v>0.49111390536348898</v>
      </c>
      <c r="M84" s="17"/>
      <c r="N84" s="17">
        <v>0.31881297366058198</v>
      </c>
      <c r="O84" s="17">
        <v>0.321495651096108</v>
      </c>
      <c r="P84" s="17">
        <v>0.34724355876284402</v>
      </c>
      <c r="Q84" s="17">
        <v>0.31349760441834201</v>
      </c>
      <c r="R84" s="17"/>
      <c r="S84" s="17">
        <v>0.265833831303601</v>
      </c>
      <c r="T84" s="17">
        <v>0.33597182137233</v>
      </c>
      <c r="U84" s="17">
        <v>0.35787127664931601</v>
      </c>
      <c r="V84" s="17">
        <v>0.402080940431773</v>
      </c>
      <c r="W84" s="17">
        <v>0.36047185899800799</v>
      </c>
      <c r="X84" s="17">
        <v>0.367031958288562</v>
      </c>
      <c r="Y84" s="17">
        <v>0.33161628780345798</v>
      </c>
      <c r="Z84" s="17">
        <v>0.323468907555718</v>
      </c>
      <c r="AA84" s="17">
        <v>0.28463208614494701</v>
      </c>
      <c r="AB84" s="17">
        <v>0.290718879223826</v>
      </c>
      <c r="AC84" s="17">
        <v>0.28769268406784299</v>
      </c>
      <c r="AD84" s="17"/>
      <c r="AE84" s="17">
        <v>0.51508343845404703</v>
      </c>
      <c r="AF84" s="17">
        <v>0.21657565796395201</v>
      </c>
      <c r="AG84" s="17">
        <v>0.272084077037197</v>
      </c>
      <c r="AH84" s="17"/>
      <c r="AI84" s="17">
        <v>0.60858416978279295</v>
      </c>
      <c r="AJ84" s="17">
        <v>5.3306165098729999E-2</v>
      </c>
      <c r="AK84" s="17">
        <v>0.23081813768515499</v>
      </c>
      <c r="AL84" s="17">
        <v>0.62526389038785302</v>
      </c>
      <c r="AM84" s="17">
        <v>0.29401573280084498</v>
      </c>
      <c r="AN84" s="17"/>
      <c r="AO84" s="17">
        <v>0.661093217877184</v>
      </c>
      <c r="AP84" s="17">
        <v>2.91728097739705E-2</v>
      </c>
      <c r="AQ84" s="17">
        <v>0.29514696025118697</v>
      </c>
      <c r="AR84" s="17"/>
      <c r="AS84" s="17">
        <v>0.37159880973511</v>
      </c>
      <c r="AT84" s="17">
        <v>0.32806869126835198</v>
      </c>
      <c r="AU84" s="17">
        <v>0.27155033715323801</v>
      </c>
      <c r="AV84" s="17">
        <v>0.24626463748583999</v>
      </c>
      <c r="AW84" s="17">
        <v>0.18651439167710401</v>
      </c>
    </row>
    <row r="85" spans="2:49" x14ac:dyDescent="0.25">
      <c r="B85" t="s">
        <v>104</v>
      </c>
      <c r="C85" s="17">
        <v>0.145848700978329</v>
      </c>
      <c r="D85" s="17">
        <v>0.107460547114444</v>
      </c>
      <c r="E85" s="17">
        <v>0.18258950131326801</v>
      </c>
      <c r="F85" s="17"/>
      <c r="G85" s="17">
        <v>0.20957561083109499</v>
      </c>
      <c r="H85" s="17">
        <v>0.18779646878613801</v>
      </c>
      <c r="I85" s="17">
        <v>0.172776568965295</v>
      </c>
      <c r="J85" s="17">
        <v>0.13477911760237599</v>
      </c>
      <c r="K85" s="17">
        <v>0.101219039400538</v>
      </c>
      <c r="L85" s="17">
        <v>8.5749603443209907E-2</v>
      </c>
      <c r="M85" s="17"/>
      <c r="N85" s="17">
        <v>0.105198640201754</v>
      </c>
      <c r="O85" s="17">
        <v>0.14386150080452401</v>
      </c>
      <c r="P85" s="17">
        <v>0.161553060684231</v>
      </c>
      <c r="Q85" s="17">
        <v>0.17697500915814601</v>
      </c>
      <c r="R85" s="17"/>
      <c r="S85" s="17">
        <v>0.13080702785714701</v>
      </c>
      <c r="T85" s="17">
        <v>0.155445209350113</v>
      </c>
      <c r="U85" s="17">
        <v>0.18349413918994101</v>
      </c>
      <c r="V85" s="17">
        <v>0.15521803808621701</v>
      </c>
      <c r="W85" s="17">
        <v>0.15363079013792899</v>
      </c>
      <c r="X85" s="17">
        <v>0.11937391108362</v>
      </c>
      <c r="Y85" s="17">
        <v>0.15413410008614201</v>
      </c>
      <c r="Z85" s="17">
        <v>0.11761777636955</v>
      </c>
      <c r="AA85" s="17">
        <v>0.117367661545555</v>
      </c>
      <c r="AB85" s="17">
        <v>0.17630824968475001</v>
      </c>
      <c r="AC85" s="17">
        <v>0.139823491842157</v>
      </c>
      <c r="AD85" s="17"/>
      <c r="AE85" s="17">
        <v>9.1003439716915005E-2</v>
      </c>
      <c r="AF85" s="17">
        <v>0.107124779925071</v>
      </c>
      <c r="AG85" s="17">
        <v>0.30369395956588402</v>
      </c>
      <c r="AH85" s="17"/>
      <c r="AI85" s="17">
        <v>7.3076668440686998E-2</v>
      </c>
      <c r="AJ85" s="17">
        <v>7.2495134958337995E-2</v>
      </c>
      <c r="AK85" s="17">
        <v>0.15981816332881199</v>
      </c>
      <c r="AL85" s="17">
        <v>8.8679347429002006E-2</v>
      </c>
      <c r="AM85" s="17">
        <v>0.33635406829715297</v>
      </c>
      <c r="AN85" s="17"/>
      <c r="AO85" s="17">
        <v>6.4663450749565199E-2</v>
      </c>
      <c r="AP85" s="17">
        <v>6.5434655827792995E-2</v>
      </c>
      <c r="AQ85" s="17">
        <v>0.14308168108097899</v>
      </c>
      <c r="AR85" s="17"/>
      <c r="AS85" s="17">
        <v>0.17560314695972501</v>
      </c>
      <c r="AT85" s="17">
        <v>0.142736153651631</v>
      </c>
      <c r="AU85" s="17">
        <v>0.12948775020790301</v>
      </c>
      <c r="AV85" s="17">
        <v>0.121107692585897</v>
      </c>
      <c r="AW85" s="17">
        <v>0.13582501108092301</v>
      </c>
    </row>
    <row r="86" spans="2:49" x14ac:dyDescent="0.25">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row>
    <row r="87" spans="2:49" x14ac:dyDescent="0.25">
      <c r="B87" s="6" t="s">
        <v>120</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row>
    <row r="88" spans="2:49" x14ac:dyDescent="0.25">
      <c r="B88" s="24" t="s">
        <v>76</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row>
    <row r="89" spans="2:49" x14ac:dyDescent="0.25">
      <c r="B89" t="s">
        <v>116</v>
      </c>
      <c r="C89" s="17">
        <v>0.153977571205555</v>
      </c>
      <c r="D89" s="17">
        <v>0.176334268413017</v>
      </c>
      <c r="E89" s="17">
        <v>0.133456880275555</v>
      </c>
      <c r="F89" s="17"/>
      <c r="G89" s="17">
        <v>9.8238849358588204E-2</v>
      </c>
      <c r="H89" s="17">
        <v>9.6501489452108999E-2</v>
      </c>
      <c r="I89" s="17">
        <v>0.13176172521951601</v>
      </c>
      <c r="J89" s="17">
        <v>0.145758240812282</v>
      </c>
      <c r="K89" s="17">
        <v>0.163045804158089</v>
      </c>
      <c r="L89" s="17">
        <v>0.25700135294316001</v>
      </c>
      <c r="M89" s="17"/>
      <c r="N89" s="17">
        <v>0.18605893169347701</v>
      </c>
      <c r="O89" s="17">
        <v>0.14499925499814201</v>
      </c>
      <c r="P89" s="17">
        <v>0.149045273266627</v>
      </c>
      <c r="Q89" s="17">
        <v>0.13322506160924699</v>
      </c>
      <c r="R89" s="17"/>
      <c r="S89" s="17">
        <v>0.16326620833789299</v>
      </c>
      <c r="T89" s="17">
        <v>0.16688708727881199</v>
      </c>
      <c r="U89" s="17">
        <v>0.15731941746140901</v>
      </c>
      <c r="V89" s="17">
        <v>0.21247056464352801</v>
      </c>
      <c r="W89" s="17">
        <v>0.14159385726925999</v>
      </c>
      <c r="X89" s="17">
        <v>0.169752640747627</v>
      </c>
      <c r="Y89" s="17">
        <v>0.14594747130590299</v>
      </c>
      <c r="Z89" s="17">
        <v>0.19009989614803399</v>
      </c>
      <c r="AA89" s="17">
        <v>0.106625480264499</v>
      </c>
      <c r="AB89" s="17">
        <v>0.124754152774707</v>
      </c>
      <c r="AC89" s="17">
        <v>0.113634040759588</v>
      </c>
      <c r="AD89" s="17"/>
      <c r="AE89" s="17">
        <v>0.22299580731426699</v>
      </c>
      <c r="AF89" s="17">
        <v>0.13575754394539399</v>
      </c>
      <c r="AG89" s="17">
        <v>9.1751643116454507E-2</v>
      </c>
      <c r="AH89" s="17"/>
      <c r="AI89" s="17">
        <v>0.36839248246269801</v>
      </c>
      <c r="AJ89" s="17">
        <v>2.6731780886312499E-2</v>
      </c>
      <c r="AK89" s="17">
        <v>7.0221511727431699E-2</v>
      </c>
      <c r="AL89" s="17">
        <v>8.4982066345715895E-2</v>
      </c>
      <c r="AM89" s="17">
        <v>6.37303260399468E-2</v>
      </c>
      <c r="AN89" s="17"/>
      <c r="AO89" s="17">
        <v>0.58408506535165705</v>
      </c>
      <c r="AP89" s="17">
        <v>2.95297244817227E-2</v>
      </c>
      <c r="AQ89" s="17">
        <v>5.8971031988662E-2</v>
      </c>
      <c r="AR89" s="17"/>
      <c r="AS89" s="17">
        <v>0.169961300450649</v>
      </c>
      <c r="AT89" s="17">
        <v>0.12737340634595601</v>
      </c>
      <c r="AU89" s="17">
        <v>0.149288753350652</v>
      </c>
      <c r="AV89" s="17">
        <v>0.156675275790605</v>
      </c>
      <c r="AW89" s="17">
        <v>0.168484916448985</v>
      </c>
    </row>
    <row r="90" spans="2:49" x14ac:dyDescent="0.25">
      <c r="B90" t="s">
        <v>117</v>
      </c>
      <c r="C90" s="17">
        <v>0.116412119549947</v>
      </c>
      <c r="D90" s="17">
        <v>0.125804440894905</v>
      </c>
      <c r="E90" s="17">
        <v>0.107759083361342</v>
      </c>
      <c r="F90" s="17"/>
      <c r="G90" s="17">
        <v>0.13041246776260501</v>
      </c>
      <c r="H90" s="17">
        <v>9.9297850354117798E-2</v>
      </c>
      <c r="I90" s="17">
        <v>0.11177483824996901</v>
      </c>
      <c r="J90" s="17">
        <v>8.4352900212088702E-2</v>
      </c>
      <c r="K90" s="17">
        <v>0.121595719287832</v>
      </c>
      <c r="L90" s="17">
        <v>0.14724076617579501</v>
      </c>
      <c r="M90" s="17"/>
      <c r="N90" s="17">
        <v>0.12806190577183599</v>
      </c>
      <c r="O90" s="17">
        <v>0.107649144069889</v>
      </c>
      <c r="P90" s="17">
        <v>0.135789690062282</v>
      </c>
      <c r="Q90" s="17">
        <v>9.6184292885891698E-2</v>
      </c>
      <c r="R90" s="17"/>
      <c r="S90" s="17">
        <v>0.109782099090441</v>
      </c>
      <c r="T90" s="17">
        <v>0.112479441501705</v>
      </c>
      <c r="U90" s="17">
        <v>0.118871045772693</v>
      </c>
      <c r="V90" s="17">
        <v>0.127758959403836</v>
      </c>
      <c r="W90" s="17">
        <v>0.139371576167894</v>
      </c>
      <c r="X90" s="17">
        <v>0.142189619434759</v>
      </c>
      <c r="Y90" s="17">
        <v>0.124963423315526</v>
      </c>
      <c r="Z90" s="17">
        <v>9.1421654861992704E-2</v>
      </c>
      <c r="AA90" s="17">
        <v>0.13038615368487</v>
      </c>
      <c r="AB90" s="17">
        <v>7.6205064841014997E-2</v>
      </c>
      <c r="AC90" s="17">
        <v>9.0239226535978295E-2</v>
      </c>
      <c r="AD90" s="17"/>
      <c r="AE90" s="17">
        <v>0.184426529134853</v>
      </c>
      <c r="AF90" s="17">
        <v>7.0921221436670998E-2</v>
      </c>
      <c r="AG90" s="17">
        <v>9.2677694547637204E-2</v>
      </c>
      <c r="AH90" s="17"/>
      <c r="AI90" s="17">
        <v>0.22436662824190301</v>
      </c>
      <c r="AJ90" s="17">
        <v>5.4933348200202001E-2</v>
      </c>
      <c r="AK90" s="17">
        <v>9.1913579934430403E-2</v>
      </c>
      <c r="AL90" s="17">
        <v>7.88646092130358E-2</v>
      </c>
      <c r="AM90" s="17">
        <v>6.2727638859835497E-2</v>
      </c>
      <c r="AN90" s="17"/>
      <c r="AO90" s="17">
        <v>0.25786242298682599</v>
      </c>
      <c r="AP90" s="17">
        <v>4.9439121724437901E-2</v>
      </c>
      <c r="AQ90" s="17">
        <v>9.6687001616980503E-2</v>
      </c>
      <c r="AR90" s="17"/>
      <c r="AS90" s="17">
        <v>0.106943887825658</v>
      </c>
      <c r="AT90" s="17">
        <v>0.122733201428244</v>
      </c>
      <c r="AU90" s="17">
        <v>0.101181076840532</v>
      </c>
      <c r="AV90" s="17">
        <v>0.131748655098714</v>
      </c>
      <c r="AW90" s="17">
        <v>5.3159818713545803E-2</v>
      </c>
    </row>
    <row r="91" spans="2:49" x14ac:dyDescent="0.25">
      <c r="B91" t="s">
        <v>118</v>
      </c>
      <c r="C91" s="17">
        <v>0.15322573411370599</v>
      </c>
      <c r="D91" s="17">
        <v>0.16260046982600501</v>
      </c>
      <c r="E91" s="17">
        <v>0.14536664217176301</v>
      </c>
      <c r="F91" s="17"/>
      <c r="G91" s="17">
        <v>0.12925080652054399</v>
      </c>
      <c r="H91" s="17">
        <v>0.163607406759983</v>
      </c>
      <c r="I91" s="17">
        <v>0.16354319102074799</v>
      </c>
      <c r="J91" s="17">
        <v>0.13381403859998101</v>
      </c>
      <c r="K91" s="17">
        <v>0.16532647300015901</v>
      </c>
      <c r="L91" s="17">
        <v>0.16021000808840499</v>
      </c>
      <c r="M91" s="17"/>
      <c r="N91" s="17">
        <v>0.17343480619167501</v>
      </c>
      <c r="O91" s="17">
        <v>0.15038840364247599</v>
      </c>
      <c r="P91" s="17">
        <v>0.12781411885727401</v>
      </c>
      <c r="Q91" s="17">
        <v>0.157609164717365</v>
      </c>
      <c r="R91" s="17"/>
      <c r="S91" s="17">
        <v>0.18884213437365599</v>
      </c>
      <c r="T91" s="17">
        <v>0.171216705734303</v>
      </c>
      <c r="U91" s="17">
        <v>0.13684700432559499</v>
      </c>
      <c r="V91" s="17">
        <v>0.14759113235989901</v>
      </c>
      <c r="W91" s="17">
        <v>0.123335529743838</v>
      </c>
      <c r="X91" s="17">
        <v>0.125104178930034</v>
      </c>
      <c r="Y91" s="17">
        <v>0.136210556078283</v>
      </c>
      <c r="Z91" s="17">
        <v>0.16487481151559399</v>
      </c>
      <c r="AA91" s="17">
        <v>0.16892936488014601</v>
      </c>
      <c r="AB91" s="17">
        <v>0.14592311462254401</v>
      </c>
      <c r="AC91" s="17">
        <v>0.13204757440032</v>
      </c>
      <c r="AD91" s="17"/>
      <c r="AE91" s="17">
        <v>0.14250841122944</v>
      </c>
      <c r="AF91" s="17">
        <v>0.176187716639572</v>
      </c>
      <c r="AG91" s="17">
        <v>0.13622102627381999</v>
      </c>
      <c r="AH91" s="17"/>
      <c r="AI91" s="17">
        <v>0.13963805313347899</v>
      </c>
      <c r="AJ91" s="17">
        <v>0.168593829601175</v>
      </c>
      <c r="AK91" s="17">
        <v>0.24957201608076901</v>
      </c>
      <c r="AL91" s="17">
        <v>0.18495533084724899</v>
      </c>
      <c r="AM91" s="17">
        <v>0.12623003634896701</v>
      </c>
      <c r="AN91" s="17"/>
      <c r="AO91" s="17">
        <v>7.6353110791192599E-2</v>
      </c>
      <c r="AP91" s="17">
        <v>0.17341289665767601</v>
      </c>
      <c r="AQ91" s="17">
        <v>0.26710232457480898</v>
      </c>
      <c r="AR91" s="17"/>
      <c r="AS91" s="17">
        <v>0.14623199046115701</v>
      </c>
      <c r="AT91" s="17">
        <v>0.13798754082447701</v>
      </c>
      <c r="AU91" s="17">
        <v>0.16402978996987899</v>
      </c>
      <c r="AV91" s="17">
        <v>0.185375248164342</v>
      </c>
      <c r="AW91" s="17">
        <v>0.208190009644251</v>
      </c>
    </row>
    <row r="92" spans="2:49" x14ac:dyDescent="0.25">
      <c r="B92" t="s">
        <v>119</v>
      </c>
      <c r="C92" s="17">
        <v>0.45932418154228299</v>
      </c>
      <c r="D92" s="17">
        <v>0.447269097001052</v>
      </c>
      <c r="E92" s="17">
        <v>0.46803248554909599</v>
      </c>
      <c r="F92" s="17"/>
      <c r="G92" s="17">
        <v>0.49539002856000203</v>
      </c>
      <c r="H92" s="17">
        <v>0.481059305603945</v>
      </c>
      <c r="I92" s="17">
        <v>0.46473054297399402</v>
      </c>
      <c r="J92" s="17">
        <v>0.51603580511836</v>
      </c>
      <c r="K92" s="17">
        <v>0.45931694654627098</v>
      </c>
      <c r="L92" s="17">
        <v>0.36683197520956201</v>
      </c>
      <c r="M92" s="17"/>
      <c r="N92" s="17">
        <v>0.42854808285481999</v>
      </c>
      <c r="O92" s="17">
        <v>0.48228310879721997</v>
      </c>
      <c r="P92" s="17">
        <v>0.45538641514806999</v>
      </c>
      <c r="Q92" s="17">
        <v>0.47215267711555597</v>
      </c>
      <c r="R92" s="17"/>
      <c r="S92" s="17">
        <v>0.431824090105281</v>
      </c>
      <c r="T92" s="17">
        <v>0.43988960872126398</v>
      </c>
      <c r="U92" s="17">
        <v>0.42369422923960898</v>
      </c>
      <c r="V92" s="17">
        <v>0.39568828901863201</v>
      </c>
      <c r="W92" s="17">
        <v>0.436990095042809</v>
      </c>
      <c r="X92" s="17">
        <v>0.44681692490471198</v>
      </c>
      <c r="Y92" s="17">
        <v>0.48498366014798999</v>
      </c>
      <c r="Z92" s="17">
        <v>0.44529887200468499</v>
      </c>
      <c r="AA92" s="17">
        <v>0.48784711419174098</v>
      </c>
      <c r="AB92" s="17">
        <v>0.55970646697484105</v>
      </c>
      <c r="AC92" s="17">
        <v>0.53871268098821501</v>
      </c>
      <c r="AD92" s="17"/>
      <c r="AE92" s="17">
        <v>0.35527159189134699</v>
      </c>
      <c r="AF92" s="17">
        <v>0.54883040971184305</v>
      </c>
      <c r="AG92" s="17">
        <v>0.42107256216865802</v>
      </c>
      <c r="AH92" s="17"/>
      <c r="AI92" s="17">
        <v>0.186484819900298</v>
      </c>
      <c r="AJ92" s="17">
        <v>0.70232028921992495</v>
      </c>
      <c r="AK92" s="17">
        <v>0.52474902655439404</v>
      </c>
      <c r="AL92" s="17">
        <v>0.52503232971332503</v>
      </c>
      <c r="AM92" s="17">
        <v>0.473496341964877</v>
      </c>
      <c r="AN92" s="17"/>
      <c r="AO92" s="17">
        <v>3.5160992284575497E-2</v>
      </c>
      <c r="AP92" s="17">
        <v>0.69688977060100998</v>
      </c>
      <c r="AQ92" s="17">
        <v>0.50941393751206498</v>
      </c>
      <c r="AR92" s="17"/>
      <c r="AS92" s="17">
        <v>0.43673648106177199</v>
      </c>
      <c r="AT92" s="17">
        <v>0.485648363057052</v>
      </c>
      <c r="AU92" s="17">
        <v>0.48483317853994701</v>
      </c>
      <c r="AV92" s="17">
        <v>0.45051970790391499</v>
      </c>
      <c r="AW92" s="17">
        <v>0.43021021754088401</v>
      </c>
    </row>
    <row r="93" spans="2:49" x14ac:dyDescent="0.25">
      <c r="B93" t="s">
        <v>104</v>
      </c>
      <c r="C93" s="17">
        <v>0.117060393588508</v>
      </c>
      <c r="D93" s="17">
        <v>8.7991723865020605E-2</v>
      </c>
      <c r="E93" s="17">
        <v>0.14538490864224399</v>
      </c>
      <c r="F93" s="17"/>
      <c r="G93" s="17">
        <v>0.14670784779825999</v>
      </c>
      <c r="H93" s="17">
        <v>0.15953394782984401</v>
      </c>
      <c r="I93" s="17">
        <v>0.128189702535773</v>
      </c>
      <c r="J93" s="17">
        <v>0.12003901525728899</v>
      </c>
      <c r="K93" s="17">
        <v>9.0715057007649494E-2</v>
      </c>
      <c r="L93" s="17">
        <v>6.8715897583077806E-2</v>
      </c>
      <c r="M93" s="17"/>
      <c r="N93" s="17">
        <v>8.3896273488192105E-2</v>
      </c>
      <c r="O93" s="17">
        <v>0.114680088492273</v>
      </c>
      <c r="P93" s="17">
        <v>0.131964502665747</v>
      </c>
      <c r="Q93" s="17">
        <v>0.14082880367194101</v>
      </c>
      <c r="R93" s="17"/>
      <c r="S93" s="17">
        <v>0.106285468092728</v>
      </c>
      <c r="T93" s="17">
        <v>0.109527156763916</v>
      </c>
      <c r="U93" s="17">
        <v>0.16326830320069399</v>
      </c>
      <c r="V93" s="17">
        <v>0.116491054574105</v>
      </c>
      <c r="W93" s="17">
        <v>0.15870894177619899</v>
      </c>
      <c r="X93" s="17">
        <v>0.116136635982867</v>
      </c>
      <c r="Y93" s="17">
        <v>0.107894889152297</v>
      </c>
      <c r="Z93" s="17">
        <v>0.108304765469694</v>
      </c>
      <c r="AA93" s="17">
        <v>0.10621188697874399</v>
      </c>
      <c r="AB93" s="17">
        <v>9.3411200786892204E-2</v>
      </c>
      <c r="AC93" s="17">
        <v>0.12536647731589901</v>
      </c>
      <c r="AD93" s="17"/>
      <c r="AE93" s="17">
        <v>9.4797660430092301E-2</v>
      </c>
      <c r="AF93" s="17">
        <v>6.8303108266519794E-2</v>
      </c>
      <c r="AG93" s="17">
        <v>0.25827707389343002</v>
      </c>
      <c r="AH93" s="17"/>
      <c r="AI93" s="17">
        <v>8.1118016261621698E-2</v>
      </c>
      <c r="AJ93" s="17">
        <v>4.7420752092385401E-2</v>
      </c>
      <c r="AK93" s="17">
        <v>6.3543865702975405E-2</v>
      </c>
      <c r="AL93" s="17">
        <v>0.12616566388067499</v>
      </c>
      <c r="AM93" s="17">
        <v>0.27381565678637398</v>
      </c>
      <c r="AN93" s="17"/>
      <c r="AO93" s="17">
        <v>4.65384085857488E-2</v>
      </c>
      <c r="AP93" s="17">
        <v>5.0728486535153799E-2</v>
      </c>
      <c r="AQ93" s="17">
        <v>6.7825704307484094E-2</v>
      </c>
      <c r="AR93" s="17"/>
      <c r="AS93" s="17">
        <v>0.140126340200764</v>
      </c>
      <c r="AT93" s="17">
        <v>0.12625748834427</v>
      </c>
      <c r="AU93" s="17">
        <v>0.100667201298992</v>
      </c>
      <c r="AV93" s="17">
        <v>7.5681113042424406E-2</v>
      </c>
      <c r="AW93" s="17">
        <v>0.139955037652334</v>
      </c>
    </row>
    <row r="94" spans="2:49" x14ac:dyDescent="0.25">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row>
    <row r="95" spans="2:49" x14ac:dyDescent="0.25">
      <c r="B95" s="6" t="s">
        <v>136</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row>
    <row r="96" spans="2:49" x14ac:dyDescent="0.25">
      <c r="B96" s="24" t="s">
        <v>76</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row>
    <row r="97" spans="2:49" x14ac:dyDescent="0.25">
      <c r="B97" t="s">
        <v>121</v>
      </c>
      <c r="C97" s="17">
        <v>0.67142872475388105</v>
      </c>
      <c r="D97" s="17">
        <v>0.64036552601854302</v>
      </c>
      <c r="E97" s="17">
        <v>0.70041073736569204</v>
      </c>
      <c r="F97" s="17"/>
      <c r="G97" s="17">
        <v>0.66740345669418799</v>
      </c>
      <c r="H97" s="17">
        <v>0.68451070946237003</v>
      </c>
      <c r="I97" s="17">
        <v>0.76013696721840796</v>
      </c>
      <c r="J97" s="17">
        <v>0.72603232648112104</v>
      </c>
      <c r="K97" s="17">
        <v>0.659634913405719</v>
      </c>
      <c r="L97" s="17">
        <v>0.55473372322387904</v>
      </c>
      <c r="M97" s="17"/>
      <c r="N97" s="17">
        <v>0.62377037098550003</v>
      </c>
      <c r="O97" s="17">
        <v>0.68152997601488496</v>
      </c>
      <c r="P97" s="17">
        <v>0.66766545004407196</v>
      </c>
      <c r="Q97" s="17">
        <v>0.71535227291419501</v>
      </c>
      <c r="R97" s="17"/>
      <c r="S97" s="17">
        <v>0.61566836133154101</v>
      </c>
      <c r="T97" s="17">
        <v>0.65891917268140698</v>
      </c>
      <c r="U97" s="17">
        <v>0.63974093440655899</v>
      </c>
      <c r="V97" s="17">
        <v>0.69635049196672605</v>
      </c>
      <c r="W97" s="17">
        <v>0.70099925695516896</v>
      </c>
      <c r="X97" s="17">
        <v>0.68060046337939395</v>
      </c>
      <c r="Y97" s="17">
        <v>0.64322628678968197</v>
      </c>
      <c r="Z97" s="17">
        <v>0.71478859130572403</v>
      </c>
      <c r="AA97" s="17">
        <v>0.70722701831157198</v>
      </c>
      <c r="AB97" s="17">
        <v>0.72543690249649895</v>
      </c>
      <c r="AC97" s="17">
        <v>0.64274937939354904</v>
      </c>
      <c r="AD97" s="17"/>
      <c r="AE97" s="17">
        <v>0.637606100594728</v>
      </c>
      <c r="AF97" s="17">
        <v>0.66767513534921596</v>
      </c>
      <c r="AG97" s="17">
        <v>0.73920278294869501</v>
      </c>
      <c r="AH97" s="17"/>
      <c r="AI97" s="17">
        <v>0.60841996598485304</v>
      </c>
      <c r="AJ97" s="17">
        <v>0.70306911422838003</v>
      </c>
      <c r="AK97" s="17">
        <v>0.600217388554253</v>
      </c>
      <c r="AL97" s="17">
        <v>0.70371652180680799</v>
      </c>
      <c r="AM97" s="17">
        <v>0.76688381048399501</v>
      </c>
      <c r="AN97" s="17"/>
      <c r="AO97" s="17">
        <v>0.59414117123116195</v>
      </c>
      <c r="AP97" s="17">
        <v>0.72911645249819501</v>
      </c>
      <c r="AQ97" s="17">
        <v>0.61354634949499198</v>
      </c>
      <c r="AR97" s="17"/>
      <c r="AS97" s="17">
        <v>0.67996225595457505</v>
      </c>
      <c r="AT97" s="17">
        <v>0.71377067562334495</v>
      </c>
      <c r="AU97" s="17">
        <v>0.66459906766855903</v>
      </c>
      <c r="AV97" s="17">
        <v>0.62652615549677004</v>
      </c>
      <c r="AW97" s="17">
        <v>0.59204663330182306</v>
      </c>
    </row>
    <row r="98" spans="2:49" x14ac:dyDescent="0.25">
      <c r="B98" t="s">
        <v>122</v>
      </c>
      <c r="C98" s="17">
        <v>0.49634976103089001</v>
      </c>
      <c r="D98" s="17">
        <v>0.43423562846039199</v>
      </c>
      <c r="E98" s="17">
        <v>0.55735871028871897</v>
      </c>
      <c r="F98" s="17"/>
      <c r="G98" s="17">
        <v>0.393357753307439</v>
      </c>
      <c r="H98" s="17">
        <v>0.44405987969413402</v>
      </c>
      <c r="I98" s="17">
        <v>0.44989409028302102</v>
      </c>
      <c r="J98" s="17">
        <v>0.50362863811159597</v>
      </c>
      <c r="K98" s="17">
        <v>0.51262241653482099</v>
      </c>
      <c r="L98" s="17">
        <v>0.62935970399843</v>
      </c>
      <c r="M98" s="17"/>
      <c r="N98" s="17">
        <v>0.51539596143020405</v>
      </c>
      <c r="O98" s="17">
        <v>0.503136693065242</v>
      </c>
      <c r="P98" s="17">
        <v>0.46857702699852199</v>
      </c>
      <c r="Q98" s="17">
        <v>0.49113376607106202</v>
      </c>
      <c r="R98" s="17"/>
      <c r="S98" s="17">
        <v>0.40892777950198</v>
      </c>
      <c r="T98" s="17">
        <v>0.51985072486769701</v>
      </c>
      <c r="U98" s="17">
        <v>0.56998110290571002</v>
      </c>
      <c r="V98" s="17">
        <v>0.508024554211846</v>
      </c>
      <c r="W98" s="17">
        <v>0.47615979291077598</v>
      </c>
      <c r="X98" s="17">
        <v>0.45712503401796201</v>
      </c>
      <c r="Y98" s="17">
        <v>0.483013603503678</v>
      </c>
      <c r="Z98" s="17">
        <v>0.49119948426084697</v>
      </c>
      <c r="AA98" s="17">
        <v>0.49100178552511597</v>
      </c>
      <c r="AB98" s="17">
        <v>0.56077590335536598</v>
      </c>
      <c r="AC98" s="17">
        <v>0.56127164515678496</v>
      </c>
      <c r="AD98" s="17"/>
      <c r="AE98" s="17">
        <v>0.49332041405478699</v>
      </c>
      <c r="AF98" s="17">
        <v>0.53042984796650405</v>
      </c>
      <c r="AG98" s="17">
        <v>0.43734572576235697</v>
      </c>
      <c r="AH98" s="17"/>
      <c r="AI98" s="17">
        <v>0.48811999217871899</v>
      </c>
      <c r="AJ98" s="17">
        <v>0.53165986362460105</v>
      </c>
      <c r="AK98" s="17">
        <v>0.51846909422305598</v>
      </c>
      <c r="AL98" s="17">
        <v>0.404783416295528</v>
      </c>
      <c r="AM98" s="17">
        <v>0.46908706561164798</v>
      </c>
      <c r="AN98" s="17"/>
      <c r="AO98" s="17">
        <v>0.45012224461674599</v>
      </c>
      <c r="AP98" s="17">
        <v>0.54421746971061502</v>
      </c>
      <c r="AQ98" s="17">
        <v>0.48382657651966998</v>
      </c>
      <c r="AR98" s="17"/>
      <c r="AS98" s="17">
        <v>0.53717314098437796</v>
      </c>
      <c r="AT98" s="17">
        <v>0.47953241119283202</v>
      </c>
      <c r="AU98" s="17">
        <v>0.49759483066254001</v>
      </c>
      <c r="AV98" s="17">
        <v>0.481329457459581</v>
      </c>
      <c r="AW98" s="17">
        <v>0.54121101110096503</v>
      </c>
    </row>
    <row r="99" spans="2:49" x14ac:dyDescent="0.25">
      <c r="B99" t="s">
        <v>123</v>
      </c>
      <c r="C99" s="17">
        <v>0.39651543186941501</v>
      </c>
      <c r="D99" s="17">
        <v>0.417419890977276</v>
      </c>
      <c r="E99" s="17">
        <v>0.37643645767012401</v>
      </c>
      <c r="F99" s="17"/>
      <c r="G99" s="17">
        <v>0.32886637937595398</v>
      </c>
      <c r="H99" s="17">
        <v>0.34935935362186499</v>
      </c>
      <c r="I99" s="17">
        <v>0.39559258216763699</v>
      </c>
      <c r="J99" s="17">
        <v>0.44315556294706299</v>
      </c>
      <c r="K99" s="17">
        <v>0.43119668283789703</v>
      </c>
      <c r="L99" s="17">
        <v>0.42005860734030298</v>
      </c>
      <c r="M99" s="17"/>
      <c r="N99" s="17">
        <v>0.46504781099757903</v>
      </c>
      <c r="O99" s="17">
        <v>0.38887183868602998</v>
      </c>
      <c r="P99" s="17">
        <v>0.37058308232213499</v>
      </c>
      <c r="Q99" s="17">
        <v>0.35411068898703002</v>
      </c>
      <c r="R99" s="17"/>
      <c r="S99" s="17">
        <v>0.37242269672953898</v>
      </c>
      <c r="T99" s="17">
        <v>0.43341453835932098</v>
      </c>
      <c r="U99" s="17">
        <v>0.35688497568420302</v>
      </c>
      <c r="V99" s="17">
        <v>0.36035430159937398</v>
      </c>
      <c r="W99" s="17">
        <v>0.37680242315621199</v>
      </c>
      <c r="X99" s="17">
        <v>0.379524995568916</v>
      </c>
      <c r="Y99" s="17">
        <v>0.41735416434813999</v>
      </c>
      <c r="Z99" s="17">
        <v>0.38208788730916399</v>
      </c>
      <c r="AA99" s="17">
        <v>0.40497193567323903</v>
      </c>
      <c r="AB99" s="17">
        <v>0.45271173264116099</v>
      </c>
      <c r="AC99" s="17">
        <v>0.413192056466683</v>
      </c>
      <c r="AD99" s="17"/>
      <c r="AE99" s="17">
        <v>0.38214920947905701</v>
      </c>
      <c r="AF99" s="17">
        <v>0.42705973937750402</v>
      </c>
      <c r="AG99" s="17">
        <v>0.38423210982877798</v>
      </c>
      <c r="AH99" s="17"/>
      <c r="AI99" s="17">
        <v>0.40517980732109998</v>
      </c>
      <c r="AJ99" s="17">
        <v>0.38903196347812702</v>
      </c>
      <c r="AK99" s="17">
        <v>0.44694377891996301</v>
      </c>
      <c r="AL99" s="17">
        <v>0.333878702594475</v>
      </c>
      <c r="AM99" s="17">
        <v>0.397868206793281</v>
      </c>
      <c r="AN99" s="17"/>
      <c r="AO99" s="17">
        <v>0.40248608641894001</v>
      </c>
      <c r="AP99" s="17">
        <v>0.40189050776659302</v>
      </c>
      <c r="AQ99" s="17">
        <v>0.44096743384482801</v>
      </c>
      <c r="AR99" s="17"/>
      <c r="AS99" s="17">
        <v>0.35876520756674601</v>
      </c>
      <c r="AT99" s="17">
        <v>0.39257060461114601</v>
      </c>
      <c r="AU99" s="17">
        <v>0.41728027436689002</v>
      </c>
      <c r="AV99" s="17">
        <v>0.43931233543473203</v>
      </c>
      <c r="AW99" s="17">
        <v>0.415443118719176</v>
      </c>
    </row>
    <row r="100" spans="2:49" x14ac:dyDescent="0.25">
      <c r="B100" t="s">
        <v>124</v>
      </c>
      <c r="C100" s="17">
        <v>0.27405723157270301</v>
      </c>
      <c r="D100" s="17">
        <v>0.28014333668938102</v>
      </c>
      <c r="E100" s="17">
        <v>0.27042359688789402</v>
      </c>
      <c r="F100" s="17"/>
      <c r="G100" s="17">
        <v>9.1286073647710603E-2</v>
      </c>
      <c r="H100" s="17">
        <v>0.14635402151895299</v>
      </c>
      <c r="I100" s="17">
        <v>0.21803821047389099</v>
      </c>
      <c r="J100" s="17">
        <v>0.32880416502278698</v>
      </c>
      <c r="K100" s="17">
        <v>0.39206196775239999</v>
      </c>
      <c r="L100" s="17">
        <v>0.423156804134251</v>
      </c>
      <c r="M100" s="17"/>
      <c r="N100" s="17">
        <v>0.216610613138667</v>
      </c>
      <c r="O100" s="17">
        <v>0.26544120737267501</v>
      </c>
      <c r="P100" s="17">
        <v>0.341344111503601</v>
      </c>
      <c r="Q100" s="17">
        <v>0.289186731907009</v>
      </c>
      <c r="R100" s="17"/>
      <c r="S100" s="17">
        <v>0.22042953986592201</v>
      </c>
      <c r="T100" s="17">
        <v>0.26226840127967199</v>
      </c>
      <c r="U100" s="17">
        <v>0.29975247784487702</v>
      </c>
      <c r="V100" s="17">
        <v>0.35804270988213399</v>
      </c>
      <c r="W100" s="17">
        <v>0.253184028797383</v>
      </c>
      <c r="X100" s="17">
        <v>0.30439336766491198</v>
      </c>
      <c r="Y100" s="17">
        <v>0.27790287538973002</v>
      </c>
      <c r="Z100" s="17">
        <v>0.345908485695964</v>
      </c>
      <c r="AA100" s="17">
        <v>0.28220619157889898</v>
      </c>
      <c r="AB100" s="17">
        <v>0.213560239262889</v>
      </c>
      <c r="AC100" s="17">
        <v>0.264629058075043</v>
      </c>
      <c r="AD100" s="17"/>
      <c r="AE100" s="17">
        <v>0.48201759916378301</v>
      </c>
      <c r="AF100" s="17">
        <v>0.16362990361688601</v>
      </c>
      <c r="AG100" s="17">
        <v>0.181596852732405</v>
      </c>
      <c r="AH100" s="17"/>
      <c r="AI100" s="17">
        <v>0.48266228177119003</v>
      </c>
      <c r="AJ100" s="17">
        <v>0.13309035242412001</v>
      </c>
      <c r="AK100" s="17">
        <v>0.12742754393327299</v>
      </c>
      <c r="AL100" s="17">
        <v>0.58057797630064101</v>
      </c>
      <c r="AM100" s="17">
        <v>0.21654048322469599</v>
      </c>
      <c r="AN100" s="17"/>
      <c r="AO100" s="17">
        <v>0.446601234038219</v>
      </c>
      <c r="AP100" s="17">
        <v>0.136757360534768</v>
      </c>
      <c r="AQ100" s="17">
        <v>0.192397712274818</v>
      </c>
      <c r="AR100" s="17"/>
      <c r="AS100" s="17">
        <v>0.36225152111359699</v>
      </c>
      <c r="AT100" s="17">
        <v>0.26744937308202399</v>
      </c>
      <c r="AU100" s="17">
        <v>0.192096768201484</v>
      </c>
      <c r="AV100" s="17">
        <v>0.17295871151650799</v>
      </c>
      <c r="AW100" s="17">
        <v>0.14333472750913601</v>
      </c>
    </row>
    <row r="101" spans="2:49" x14ac:dyDescent="0.25">
      <c r="B101" t="s">
        <v>125</v>
      </c>
      <c r="C101" s="17">
        <v>0.22960927015395699</v>
      </c>
      <c r="D101" s="17">
        <v>0.216425156804611</v>
      </c>
      <c r="E101" s="17">
        <v>0.24108287875485501</v>
      </c>
      <c r="F101" s="17"/>
      <c r="G101" s="17">
        <v>0.20695144827195</v>
      </c>
      <c r="H101" s="17">
        <v>0.25252015031062502</v>
      </c>
      <c r="I101" s="17">
        <v>0.220340536415979</v>
      </c>
      <c r="J101" s="17">
        <v>0.20086590104422</v>
      </c>
      <c r="K101" s="17">
        <v>0.23443421272364401</v>
      </c>
      <c r="L101" s="17">
        <v>0.25395010790998401</v>
      </c>
      <c r="M101" s="17"/>
      <c r="N101" s="17">
        <v>0.26380923430146103</v>
      </c>
      <c r="O101" s="17">
        <v>0.245679197586609</v>
      </c>
      <c r="P101" s="17">
        <v>0.200706174629982</v>
      </c>
      <c r="Q101" s="17">
        <v>0.20326346565692599</v>
      </c>
      <c r="R101" s="17"/>
      <c r="S101" s="17">
        <v>0.24743909023452801</v>
      </c>
      <c r="T101" s="17">
        <v>0.264634883378918</v>
      </c>
      <c r="U101" s="17">
        <v>0.23203627056127599</v>
      </c>
      <c r="V101" s="17">
        <v>0.28646667312534901</v>
      </c>
      <c r="W101" s="17">
        <v>0.227640335019689</v>
      </c>
      <c r="X101" s="17">
        <v>0.187111104299998</v>
      </c>
      <c r="Y101" s="17">
        <v>0.24299097622065399</v>
      </c>
      <c r="Z101" s="17">
        <v>0.178437314988213</v>
      </c>
      <c r="AA101" s="17">
        <v>0.17508166000049999</v>
      </c>
      <c r="AB101" s="17">
        <v>0.230161459509724</v>
      </c>
      <c r="AC101" s="17">
        <v>0.20019276921961299</v>
      </c>
      <c r="AD101" s="17"/>
      <c r="AE101" s="17">
        <v>0.16705181611804501</v>
      </c>
      <c r="AF101" s="17">
        <v>0.28976755768284701</v>
      </c>
      <c r="AG101" s="17">
        <v>0.205495728031346</v>
      </c>
      <c r="AH101" s="17"/>
      <c r="AI101" s="17">
        <v>0.17649081031194</v>
      </c>
      <c r="AJ101" s="17">
        <v>0.270140138793519</v>
      </c>
      <c r="AK101" s="17">
        <v>0.30026558241463602</v>
      </c>
      <c r="AL101" s="17">
        <v>6.4679188477311605E-2</v>
      </c>
      <c r="AM101" s="17">
        <v>0.191668344640883</v>
      </c>
      <c r="AN101" s="17"/>
      <c r="AO101" s="17">
        <v>0.17813838433432999</v>
      </c>
      <c r="AP101" s="17">
        <v>0.25420896696843298</v>
      </c>
      <c r="AQ101" s="17">
        <v>0.311539978004574</v>
      </c>
      <c r="AR101" s="17"/>
      <c r="AS101" s="17">
        <v>0.18316949087492099</v>
      </c>
      <c r="AT101" s="17">
        <v>0.22633232950267701</v>
      </c>
      <c r="AU101" s="17">
        <v>0.27597170982118202</v>
      </c>
      <c r="AV101" s="17">
        <v>0.25507846484034802</v>
      </c>
      <c r="AW101" s="17">
        <v>0.30306091101973798</v>
      </c>
    </row>
    <row r="102" spans="2:49" x14ac:dyDescent="0.25">
      <c r="B102" t="s">
        <v>126</v>
      </c>
      <c r="C102" s="17">
        <v>0.15601157565290599</v>
      </c>
      <c r="D102" s="17">
        <v>0.14822005849907799</v>
      </c>
      <c r="E102" s="17">
        <v>0.16284691507929999</v>
      </c>
      <c r="F102" s="17"/>
      <c r="G102" s="17">
        <v>0.21992775629032901</v>
      </c>
      <c r="H102" s="17">
        <v>0.20348140330869499</v>
      </c>
      <c r="I102" s="17">
        <v>0.164063233547424</v>
      </c>
      <c r="J102" s="17">
        <v>0.13643584073701701</v>
      </c>
      <c r="K102" s="17">
        <v>0.106052739490582</v>
      </c>
      <c r="L102" s="17">
        <v>0.117170296454971</v>
      </c>
      <c r="M102" s="17"/>
      <c r="N102" s="17">
        <v>0.14313213626624899</v>
      </c>
      <c r="O102" s="17">
        <v>0.151645569169857</v>
      </c>
      <c r="P102" s="17">
        <v>0.141396643964743</v>
      </c>
      <c r="Q102" s="17">
        <v>0.18640549446437099</v>
      </c>
      <c r="R102" s="17"/>
      <c r="S102" s="17">
        <v>0.24202361009454099</v>
      </c>
      <c r="T102" s="17">
        <v>0.150583030525928</v>
      </c>
      <c r="U102" s="17">
        <v>0.17321414896451501</v>
      </c>
      <c r="V102" s="17">
        <v>0.123074910604704</v>
      </c>
      <c r="W102" s="17">
        <v>0.160557897764387</v>
      </c>
      <c r="X102" s="17">
        <v>0.17511300145102199</v>
      </c>
      <c r="Y102" s="17">
        <v>0.10387295196525401</v>
      </c>
      <c r="Z102" s="17">
        <v>0.114967546722668</v>
      </c>
      <c r="AA102" s="17">
        <v>0.145601689951456</v>
      </c>
      <c r="AB102" s="17">
        <v>9.5177028863120794E-2</v>
      </c>
      <c r="AC102" s="17">
        <v>0.16882001563787999</v>
      </c>
      <c r="AD102" s="17"/>
      <c r="AE102" s="17">
        <v>0.116860071321643</v>
      </c>
      <c r="AF102" s="17">
        <v>0.159298675414839</v>
      </c>
      <c r="AG102" s="17">
        <v>0.21034365199058</v>
      </c>
      <c r="AH102" s="17"/>
      <c r="AI102" s="17">
        <v>0.108013562770682</v>
      </c>
      <c r="AJ102" s="17">
        <v>0.20003429070203499</v>
      </c>
      <c r="AK102" s="17">
        <v>0.17717599140522</v>
      </c>
      <c r="AL102" s="17">
        <v>0.117497660947914</v>
      </c>
      <c r="AM102" s="17">
        <v>0.18590500519061301</v>
      </c>
      <c r="AN102" s="17"/>
      <c r="AO102" s="17">
        <v>0.116371606726814</v>
      </c>
      <c r="AP102" s="17">
        <v>0.18148154385552101</v>
      </c>
      <c r="AQ102" s="17">
        <v>0.167145177660564</v>
      </c>
      <c r="AR102" s="17"/>
      <c r="AS102" s="17">
        <v>0.136357511175102</v>
      </c>
      <c r="AT102" s="17">
        <v>0.169709925571915</v>
      </c>
      <c r="AU102" s="17">
        <v>0.171759369176784</v>
      </c>
      <c r="AV102" s="17">
        <v>0.15088701682441699</v>
      </c>
      <c r="AW102" s="17">
        <v>0.20233688166825201</v>
      </c>
    </row>
    <row r="103" spans="2:49" x14ac:dyDescent="0.25">
      <c r="B103" t="s">
        <v>127</v>
      </c>
      <c r="C103" s="17">
        <v>0.14698581462688101</v>
      </c>
      <c r="D103" s="17">
        <v>0.15720311134890499</v>
      </c>
      <c r="E103" s="17">
        <v>0.137712514923717</v>
      </c>
      <c r="F103" s="17"/>
      <c r="G103" s="17">
        <v>0.169585406246481</v>
      </c>
      <c r="H103" s="17">
        <v>0.158103647135479</v>
      </c>
      <c r="I103" s="17">
        <v>0.132801619208535</v>
      </c>
      <c r="J103" s="17">
        <v>0.15883142836754799</v>
      </c>
      <c r="K103" s="17">
        <v>0.151220671938923</v>
      </c>
      <c r="L103" s="17">
        <v>0.121797161622439</v>
      </c>
      <c r="M103" s="17"/>
      <c r="N103" s="17">
        <v>0.12609161037220101</v>
      </c>
      <c r="O103" s="17">
        <v>0.1576273224277</v>
      </c>
      <c r="P103" s="17">
        <v>0.145151886293198</v>
      </c>
      <c r="Q103" s="17">
        <v>0.15925368644542201</v>
      </c>
      <c r="R103" s="17"/>
      <c r="S103" s="17">
        <v>0.19688757249455999</v>
      </c>
      <c r="T103" s="17">
        <v>0.12938383607475301</v>
      </c>
      <c r="U103" s="17">
        <v>0.116766845708706</v>
      </c>
      <c r="V103" s="17">
        <v>0.137919240589329</v>
      </c>
      <c r="W103" s="17">
        <v>0.15096527643912</v>
      </c>
      <c r="X103" s="17">
        <v>0.17209881615653699</v>
      </c>
      <c r="Y103" s="17">
        <v>0.18270766699582699</v>
      </c>
      <c r="Z103" s="17">
        <v>0.174027437959241</v>
      </c>
      <c r="AA103" s="17">
        <v>0.15478240827614001</v>
      </c>
      <c r="AB103" s="17">
        <v>7.7977868452344404E-2</v>
      </c>
      <c r="AC103" s="17">
        <v>9.5199293604709398E-2</v>
      </c>
      <c r="AD103" s="17"/>
      <c r="AE103" s="17">
        <v>0.16372147156626601</v>
      </c>
      <c r="AF103" s="17">
        <v>0.12333131308173501</v>
      </c>
      <c r="AG103" s="17">
        <v>0.15334784301530699</v>
      </c>
      <c r="AH103" s="17"/>
      <c r="AI103" s="17">
        <v>0.17085607508464801</v>
      </c>
      <c r="AJ103" s="17">
        <v>0.13296303479537</v>
      </c>
      <c r="AK103" s="17">
        <v>9.2926971536675895E-2</v>
      </c>
      <c r="AL103" s="17">
        <v>0.184107448995673</v>
      </c>
      <c r="AM103" s="17">
        <v>0.159858051094317</v>
      </c>
      <c r="AN103" s="17"/>
      <c r="AO103" s="17">
        <v>0.176537236278172</v>
      </c>
      <c r="AP103" s="17">
        <v>0.13030080505304101</v>
      </c>
      <c r="AQ103" s="17">
        <v>0.103501752987919</v>
      </c>
      <c r="AR103" s="17"/>
      <c r="AS103" s="17">
        <v>0.16935311914530399</v>
      </c>
      <c r="AT103" s="17">
        <v>0.14679048972571199</v>
      </c>
      <c r="AU103" s="17">
        <v>0.11896564437130699</v>
      </c>
      <c r="AV103" s="17">
        <v>0.13020692927401101</v>
      </c>
      <c r="AW103" s="17">
        <v>0.118080713341556</v>
      </c>
    </row>
    <row r="104" spans="2:49" x14ac:dyDescent="0.25">
      <c r="B104" t="s">
        <v>128</v>
      </c>
      <c r="C104" s="17">
        <v>0.13682246667266701</v>
      </c>
      <c r="D104" s="17">
        <v>0.156615850132308</v>
      </c>
      <c r="E104" s="17">
        <v>0.11806580780664</v>
      </c>
      <c r="F104" s="17"/>
      <c r="G104" s="17">
        <v>0.12553481214055401</v>
      </c>
      <c r="H104" s="17">
        <v>0.116405459867683</v>
      </c>
      <c r="I104" s="17">
        <v>0.15140820173570399</v>
      </c>
      <c r="J104" s="17">
        <v>0.15103076998577999</v>
      </c>
      <c r="K104" s="17">
        <v>0.13255946987113601</v>
      </c>
      <c r="L104" s="17">
        <v>0.14045489475103901</v>
      </c>
      <c r="M104" s="17"/>
      <c r="N104" s="17">
        <v>0.17468944721646101</v>
      </c>
      <c r="O104" s="17">
        <v>0.14459347180624699</v>
      </c>
      <c r="P104" s="17">
        <v>0.121764363761588</v>
      </c>
      <c r="Q104" s="17">
        <v>0.103801730804712</v>
      </c>
      <c r="R104" s="17"/>
      <c r="S104" s="17">
        <v>0.15811307436990499</v>
      </c>
      <c r="T104" s="17">
        <v>0.13615894805621601</v>
      </c>
      <c r="U104" s="17">
        <v>0.16405317435328001</v>
      </c>
      <c r="V104" s="17">
        <v>0.10132023451281399</v>
      </c>
      <c r="W104" s="17">
        <v>0.130820724026534</v>
      </c>
      <c r="X104" s="17">
        <v>0.13124184624587201</v>
      </c>
      <c r="Y104" s="17">
        <v>0.107115531306715</v>
      </c>
      <c r="Z104" s="17">
        <v>8.9588878836111593E-2</v>
      </c>
      <c r="AA104" s="17">
        <v>0.11988565066288299</v>
      </c>
      <c r="AB104" s="17">
        <v>0.18985009198628999</v>
      </c>
      <c r="AC104" s="17">
        <v>0.14474826665004401</v>
      </c>
      <c r="AD104" s="17"/>
      <c r="AE104" s="17">
        <v>5.6790615567848701E-2</v>
      </c>
      <c r="AF104" s="17">
        <v>0.21840420666580801</v>
      </c>
      <c r="AG104" s="17">
        <v>0.106201261545569</v>
      </c>
      <c r="AH104" s="17"/>
      <c r="AI104" s="17">
        <v>7.5359375307707602E-2</v>
      </c>
      <c r="AJ104" s="17">
        <v>0.190692949227138</v>
      </c>
      <c r="AK104" s="17">
        <v>0.24959832013232799</v>
      </c>
      <c r="AL104" s="17">
        <v>7.0790525472246804E-2</v>
      </c>
      <c r="AM104" s="17">
        <v>9.3959859103983301E-2</v>
      </c>
      <c r="AN104" s="17"/>
      <c r="AO104" s="17">
        <v>8.2878263142780503E-2</v>
      </c>
      <c r="AP104" s="17">
        <v>0.185791506421006</v>
      </c>
      <c r="AQ104" s="17">
        <v>0.208690864953889</v>
      </c>
      <c r="AR104" s="17"/>
      <c r="AS104" s="17">
        <v>0.103202856461636</v>
      </c>
      <c r="AT104" s="17">
        <v>0.12098091307219</v>
      </c>
      <c r="AU104" s="17">
        <v>0.17253422947222199</v>
      </c>
      <c r="AV104" s="17">
        <v>0.198801650095665</v>
      </c>
      <c r="AW104" s="17">
        <v>9.4963258599197797E-2</v>
      </c>
    </row>
    <row r="105" spans="2:49" x14ac:dyDescent="0.25">
      <c r="B105" t="s">
        <v>129</v>
      </c>
      <c r="C105" s="17">
        <v>9.0024173054799095E-2</v>
      </c>
      <c r="D105" s="17">
        <v>0.100378165695409</v>
      </c>
      <c r="E105" s="17">
        <v>8.0113248213515703E-2</v>
      </c>
      <c r="F105" s="17"/>
      <c r="G105" s="17">
        <v>0.14055043798251199</v>
      </c>
      <c r="H105" s="17">
        <v>0.13910225201930301</v>
      </c>
      <c r="I105" s="17">
        <v>0.110262343138535</v>
      </c>
      <c r="J105" s="17">
        <v>6.7862612312683299E-2</v>
      </c>
      <c r="K105" s="17">
        <v>5.1430222593196101E-2</v>
      </c>
      <c r="L105" s="17">
        <v>4.3453008325230198E-2</v>
      </c>
      <c r="M105" s="17"/>
      <c r="N105" s="17">
        <v>0.10058403206076499</v>
      </c>
      <c r="O105" s="17">
        <v>9.6560413432022499E-2</v>
      </c>
      <c r="P105" s="17">
        <v>9.65101733747179E-2</v>
      </c>
      <c r="Q105" s="17">
        <v>6.4879370989847696E-2</v>
      </c>
      <c r="R105" s="17"/>
      <c r="S105" s="17">
        <v>0.12952179563914401</v>
      </c>
      <c r="T105" s="17">
        <v>9.0528367183615205E-2</v>
      </c>
      <c r="U105" s="17">
        <v>7.6173575738822705E-2</v>
      </c>
      <c r="V105" s="17">
        <v>5.8392752717368997E-2</v>
      </c>
      <c r="W105" s="17">
        <v>0.107402240979919</v>
      </c>
      <c r="X105" s="17">
        <v>5.7809441171497E-2</v>
      </c>
      <c r="Y105" s="17">
        <v>0.121068400645695</v>
      </c>
      <c r="Z105" s="17">
        <v>0.12775411203607601</v>
      </c>
      <c r="AA105" s="17">
        <v>7.6235099108492896E-2</v>
      </c>
      <c r="AB105" s="17">
        <v>7.7484530263061499E-2</v>
      </c>
      <c r="AC105" s="17">
        <v>6.3990184211209999E-2</v>
      </c>
      <c r="AD105" s="17"/>
      <c r="AE105" s="17">
        <v>8.7887459470428503E-2</v>
      </c>
      <c r="AF105" s="17">
        <v>8.2754819900276999E-2</v>
      </c>
      <c r="AG105" s="17">
        <v>0.10647130750374301</v>
      </c>
      <c r="AH105" s="17"/>
      <c r="AI105" s="17">
        <v>8.5987130846668799E-2</v>
      </c>
      <c r="AJ105" s="17">
        <v>9.2749475804682596E-2</v>
      </c>
      <c r="AK105" s="17">
        <v>6.4359773923102701E-2</v>
      </c>
      <c r="AL105" s="17">
        <v>0.13175887052497001</v>
      </c>
      <c r="AM105" s="17">
        <v>0.10996080015517599</v>
      </c>
      <c r="AN105" s="17"/>
      <c r="AO105" s="17">
        <v>9.6602684787870804E-2</v>
      </c>
      <c r="AP105" s="17">
        <v>0.104393543307312</v>
      </c>
      <c r="AQ105" s="17">
        <v>5.8369300242165599E-2</v>
      </c>
      <c r="AR105" s="17"/>
      <c r="AS105" s="17">
        <v>7.2051411331235896E-2</v>
      </c>
      <c r="AT105" s="17">
        <v>8.2308291732696506E-2</v>
      </c>
      <c r="AU105" s="17">
        <v>0.101423341109703</v>
      </c>
      <c r="AV105" s="17">
        <v>0.12751741297437899</v>
      </c>
      <c r="AW105" s="17">
        <v>0.12518801621115699</v>
      </c>
    </row>
    <row r="106" spans="2:49" x14ac:dyDescent="0.25">
      <c r="B106" t="s">
        <v>130</v>
      </c>
      <c r="C106" s="17">
        <v>7.9051472576831205E-2</v>
      </c>
      <c r="D106" s="17">
        <v>7.3257039993133294E-2</v>
      </c>
      <c r="E106" s="17">
        <v>8.3842451663541498E-2</v>
      </c>
      <c r="F106" s="17"/>
      <c r="G106" s="17">
        <v>7.4271490299748805E-2</v>
      </c>
      <c r="H106" s="17">
        <v>7.3676708339814295E-2</v>
      </c>
      <c r="I106" s="17">
        <v>7.78520809446724E-2</v>
      </c>
      <c r="J106" s="17">
        <v>6.6318295040769901E-2</v>
      </c>
      <c r="K106" s="17">
        <v>8.39667114617621E-2</v>
      </c>
      <c r="L106" s="17">
        <v>9.4674877316674996E-2</v>
      </c>
      <c r="M106" s="17"/>
      <c r="N106" s="17">
        <v>7.8862445402232903E-2</v>
      </c>
      <c r="O106" s="17">
        <v>8.56306376386963E-2</v>
      </c>
      <c r="P106" s="17">
        <v>8.91468776680686E-2</v>
      </c>
      <c r="Q106" s="17">
        <v>6.5108083315540605E-2</v>
      </c>
      <c r="R106" s="17"/>
      <c r="S106" s="17">
        <v>6.2555151916289201E-2</v>
      </c>
      <c r="T106" s="17">
        <v>6.15932334179091E-2</v>
      </c>
      <c r="U106" s="17">
        <v>9.2779745442846007E-2</v>
      </c>
      <c r="V106" s="17">
        <v>8.2120750427155997E-2</v>
      </c>
      <c r="W106" s="17">
        <v>7.8953535476536399E-2</v>
      </c>
      <c r="X106" s="17">
        <v>8.1072140054423203E-2</v>
      </c>
      <c r="Y106" s="17">
        <v>7.2654429214677199E-2</v>
      </c>
      <c r="Z106" s="17">
        <v>7.9671332200295097E-2</v>
      </c>
      <c r="AA106" s="17">
        <v>7.83308960588249E-2</v>
      </c>
      <c r="AB106" s="17">
        <v>9.3508714596500495E-2</v>
      </c>
      <c r="AC106" s="17">
        <v>0.12485870846347601</v>
      </c>
      <c r="AD106" s="17"/>
      <c r="AE106" s="17">
        <v>0.10937709938026501</v>
      </c>
      <c r="AF106" s="17">
        <v>6.2537987415097404E-2</v>
      </c>
      <c r="AG106" s="17">
        <v>6.9488103157471295E-2</v>
      </c>
      <c r="AH106" s="17"/>
      <c r="AI106" s="17">
        <v>0.10537254167715999</v>
      </c>
      <c r="AJ106" s="17">
        <v>5.8606428569680701E-2</v>
      </c>
      <c r="AK106" s="17">
        <v>6.8611113468427007E-2</v>
      </c>
      <c r="AL106" s="17">
        <v>0.138895854052343</v>
      </c>
      <c r="AM106" s="17">
        <v>6.3481371906016396E-2</v>
      </c>
      <c r="AN106" s="17"/>
      <c r="AO106" s="17">
        <v>0.13126640729973299</v>
      </c>
      <c r="AP106" s="17">
        <v>5.0265796270839103E-2</v>
      </c>
      <c r="AQ106" s="17">
        <v>6.9689348010352495E-2</v>
      </c>
      <c r="AR106" s="17"/>
      <c r="AS106" s="17">
        <v>7.4061636307830095E-2</v>
      </c>
      <c r="AT106" s="17">
        <v>8.7634457024441295E-2</v>
      </c>
      <c r="AU106" s="17">
        <v>6.6351412946167199E-2</v>
      </c>
      <c r="AV106" s="17">
        <v>6.7676310558727998E-2</v>
      </c>
      <c r="AW106" s="17">
        <v>6.0711513180675303E-2</v>
      </c>
    </row>
    <row r="107" spans="2:49" x14ac:dyDescent="0.25">
      <c r="B107" t="s">
        <v>131</v>
      </c>
      <c r="C107" s="17">
        <v>5.2585178118600702E-2</v>
      </c>
      <c r="D107" s="17">
        <v>6.1800474414333902E-2</v>
      </c>
      <c r="E107" s="17">
        <v>4.4035125913784598E-2</v>
      </c>
      <c r="F107" s="17"/>
      <c r="G107" s="17">
        <v>0.11558109714938</v>
      </c>
      <c r="H107" s="17">
        <v>6.4061343009205504E-2</v>
      </c>
      <c r="I107" s="17">
        <v>6.2210239148679201E-2</v>
      </c>
      <c r="J107" s="17">
        <v>3.4394870830895999E-2</v>
      </c>
      <c r="K107" s="17">
        <v>3.5664764548135497E-2</v>
      </c>
      <c r="L107" s="17">
        <v>1.9053438695553E-2</v>
      </c>
      <c r="M107" s="17"/>
      <c r="N107" s="17">
        <v>5.6147740906928201E-2</v>
      </c>
      <c r="O107" s="17">
        <v>4.7826205236537397E-2</v>
      </c>
      <c r="P107" s="17">
        <v>4.6876222371800898E-2</v>
      </c>
      <c r="Q107" s="17">
        <v>5.86845031753176E-2</v>
      </c>
      <c r="R107" s="17"/>
      <c r="S107" s="17">
        <v>8.1089674014760096E-2</v>
      </c>
      <c r="T107" s="17">
        <v>5.4849947991116997E-2</v>
      </c>
      <c r="U107" s="17">
        <v>3.36068526384313E-2</v>
      </c>
      <c r="V107" s="17">
        <v>3.7195404768998103E-2</v>
      </c>
      <c r="W107" s="17">
        <v>5.9342615520812797E-2</v>
      </c>
      <c r="X107" s="17">
        <v>5.6677830049821201E-2</v>
      </c>
      <c r="Y107" s="17">
        <v>3.7030829803843597E-2</v>
      </c>
      <c r="Z107" s="17">
        <v>5.0888364916004403E-2</v>
      </c>
      <c r="AA107" s="17">
        <v>5.6291887838599002E-2</v>
      </c>
      <c r="AB107" s="17">
        <v>4.2916604862600197E-2</v>
      </c>
      <c r="AC107" s="17">
        <v>4.3648732527726497E-2</v>
      </c>
      <c r="AD107" s="17"/>
      <c r="AE107" s="17">
        <v>4.4896567546444097E-2</v>
      </c>
      <c r="AF107" s="17">
        <v>5.41613138483353E-2</v>
      </c>
      <c r="AG107" s="17">
        <v>4.4671274937838401E-2</v>
      </c>
      <c r="AH107" s="17"/>
      <c r="AI107" s="17">
        <v>4.8501186337233201E-2</v>
      </c>
      <c r="AJ107" s="17">
        <v>5.4191766485396399E-2</v>
      </c>
      <c r="AK107" s="17">
        <v>5.0969420581237303E-2</v>
      </c>
      <c r="AL107" s="17">
        <v>1.63701109342918E-2</v>
      </c>
      <c r="AM107" s="17">
        <v>4.51193214396114E-2</v>
      </c>
      <c r="AN107" s="17"/>
      <c r="AO107" s="17">
        <v>4.8040102223253403E-2</v>
      </c>
      <c r="AP107" s="17">
        <v>5.1232549645208597E-2</v>
      </c>
      <c r="AQ107" s="17">
        <v>5.5696939846156597E-2</v>
      </c>
      <c r="AR107" s="17"/>
      <c r="AS107" s="17">
        <v>4.7270265854675302E-2</v>
      </c>
      <c r="AT107" s="17">
        <v>5.6280481988167701E-2</v>
      </c>
      <c r="AU107" s="17">
        <v>5.4862998382769E-2</v>
      </c>
      <c r="AV107" s="17">
        <v>7.7935465236446594E-2</v>
      </c>
      <c r="AW107" s="17">
        <v>6.1508263167667797E-2</v>
      </c>
    </row>
    <row r="108" spans="2:49" x14ac:dyDescent="0.25">
      <c r="B108" t="s">
        <v>132</v>
      </c>
      <c r="C108" s="17">
        <v>4.7254222982204198E-2</v>
      </c>
      <c r="D108" s="17">
        <v>5.51138312786838E-2</v>
      </c>
      <c r="E108" s="17">
        <v>3.99822226079155E-2</v>
      </c>
      <c r="F108" s="17"/>
      <c r="G108" s="17">
        <v>5.3609221910527499E-2</v>
      </c>
      <c r="H108" s="17">
        <v>5.1726762019550801E-2</v>
      </c>
      <c r="I108" s="17">
        <v>4.1560637143866298E-2</v>
      </c>
      <c r="J108" s="17">
        <v>4.7409640747825998E-2</v>
      </c>
      <c r="K108" s="17">
        <v>4.6310072155854899E-2</v>
      </c>
      <c r="L108" s="17">
        <v>4.4479776695908198E-2</v>
      </c>
      <c r="M108" s="17"/>
      <c r="N108" s="17">
        <v>4.4768043680745599E-2</v>
      </c>
      <c r="O108" s="17">
        <v>4.05512845590075E-2</v>
      </c>
      <c r="P108" s="17">
        <v>4.6225853365224299E-2</v>
      </c>
      <c r="Q108" s="17">
        <v>5.7667894169595398E-2</v>
      </c>
      <c r="R108" s="17"/>
      <c r="S108" s="17">
        <v>4.54254647673909E-2</v>
      </c>
      <c r="T108" s="17">
        <v>3.1823993540973997E-2</v>
      </c>
      <c r="U108" s="17">
        <v>4.7976998835469097E-2</v>
      </c>
      <c r="V108" s="17">
        <v>4.8601514489096401E-2</v>
      </c>
      <c r="W108" s="17">
        <v>4.5292375394072798E-2</v>
      </c>
      <c r="X108" s="17">
        <v>4.9543466207943497E-2</v>
      </c>
      <c r="Y108" s="17">
        <v>5.6453956773738198E-2</v>
      </c>
      <c r="Z108" s="17">
        <v>3.9122104736770899E-2</v>
      </c>
      <c r="AA108" s="17">
        <v>6.0624469229106498E-2</v>
      </c>
      <c r="AB108" s="17">
        <v>3.7116046380111602E-2</v>
      </c>
      <c r="AC108" s="17">
        <v>6.8048342429320605E-2</v>
      </c>
      <c r="AD108" s="17"/>
      <c r="AE108" s="17">
        <v>5.6669638947838101E-2</v>
      </c>
      <c r="AF108" s="17">
        <v>4.1420520193534198E-2</v>
      </c>
      <c r="AG108" s="17">
        <v>5.2511504949856E-2</v>
      </c>
      <c r="AH108" s="17"/>
      <c r="AI108" s="17">
        <v>6.2204074254334302E-2</v>
      </c>
      <c r="AJ108" s="17">
        <v>3.56998074779699E-2</v>
      </c>
      <c r="AK108" s="17">
        <v>5.2693310083829097E-2</v>
      </c>
      <c r="AL108" s="17">
        <v>2.9810474351813498E-2</v>
      </c>
      <c r="AM108" s="17">
        <v>3.8924500374933398E-2</v>
      </c>
      <c r="AN108" s="17"/>
      <c r="AO108" s="17">
        <v>6.1185757893875301E-2</v>
      </c>
      <c r="AP108" s="17">
        <v>3.6970428516077E-2</v>
      </c>
      <c r="AQ108" s="17">
        <v>6.2247764568521102E-2</v>
      </c>
      <c r="AR108" s="17"/>
      <c r="AS108" s="17">
        <v>5.9028569463629603E-2</v>
      </c>
      <c r="AT108" s="17">
        <v>3.8051675473872698E-2</v>
      </c>
      <c r="AU108" s="17">
        <v>4.89126042039967E-2</v>
      </c>
      <c r="AV108" s="17">
        <v>3.5223527278929599E-2</v>
      </c>
      <c r="AW108" s="17">
        <v>2.9007818055068399E-2</v>
      </c>
    </row>
    <row r="109" spans="2:49" x14ac:dyDescent="0.25">
      <c r="B109" t="s">
        <v>133</v>
      </c>
      <c r="C109" s="17">
        <v>3.5697269569186597E-2</v>
      </c>
      <c r="D109" s="17">
        <v>4.8482231387386401E-2</v>
      </c>
      <c r="E109" s="17">
        <v>2.3521849916758101E-2</v>
      </c>
      <c r="F109" s="17"/>
      <c r="G109" s="17">
        <v>3.1629568727424999E-2</v>
      </c>
      <c r="H109" s="17">
        <v>5.5911869068377203E-2</v>
      </c>
      <c r="I109" s="17">
        <v>3.0274884625992E-2</v>
      </c>
      <c r="J109" s="17">
        <v>1.4972432620980599E-2</v>
      </c>
      <c r="K109" s="17">
        <v>3.0065127680738501E-2</v>
      </c>
      <c r="L109" s="17">
        <v>4.7051898120668498E-2</v>
      </c>
      <c r="M109" s="17"/>
      <c r="N109" s="17">
        <v>4.0029685958276801E-2</v>
      </c>
      <c r="O109" s="17">
        <v>3.7166637543749499E-2</v>
      </c>
      <c r="P109" s="17">
        <v>3.4746689107021902E-2</v>
      </c>
      <c r="Q109" s="17">
        <v>2.8057211306165199E-2</v>
      </c>
      <c r="R109" s="17"/>
      <c r="S109" s="17">
        <v>3.1139249154015201E-2</v>
      </c>
      <c r="T109" s="17">
        <v>2.8662913632584702E-2</v>
      </c>
      <c r="U109" s="17">
        <v>2.3804141030824E-2</v>
      </c>
      <c r="V109" s="17">
        <v>3.9229750142252703E-2</v>
      </c>
      <c r="W109" s="17">
        <v>3.41434771668577E-2</v>
      </c>
      <c r="X109" s="17">
        <v>3.9274530658112303E-2</v>
      </c>
      <c r="Y109" s="17">
        <v>5.4464553405945103E-2</v>
      </c>
      <c r="Z109" s="17">
        <v>4.3857743217012503E-2</v>
      </c>
      <c r="AA109" s="17">
        <v>3.5706059037956997E-2</v>
      </c>
      <c r="AB109" s="17">
        <v>3.8178307480241799E-2</v>
      </c>
      <c r="AC109" s="17">
        <v>3.41122877231805E-2</v>
      </c>
      <c r="AD109" s="17"/>
      <c r="AE109" s="17">
        <v>4.6830249099420899E-2</v>
      </c>
      <c r="AF109" s="17">
        <v>3.0562580213401899E-2</v>
      </c>
      <c r="AG109" s="17">
        <v>3.2627422350209198E-2</v>
      </c>
      <c r="AH109" s="17"/>
      <c r="AI109" s="17">
        <v>5.13818707130866E-2</v>
      </c>
      <c r="AJ109" s="17">
        <v>2.51793533332746E-2</v>
      </c>
      <c r="AK109" s="17">
        <v>4.6830511751559799E-2</v>
      </c>
      <c r="AL109" s="17">
        <v>6.4348155236787205E-2</v>
      </c>
      <c r="AM109" s="17">
        <v>3.01183531701123E-2</v>
      </c>
      <c r="AN109" s="17"/>
      <c r="AO109" s="17">
        <v>6.5462183899717405E-2</v>
      </c>
      <c r="AP109" s="17">
        <v>2.2970024784819399E-2</v>
      </c>
      <c r="AQ109" s="17">
        <v>2.4750015262480499E-2</v>
      </c>
      <c r="AR109" s="17"/>
      <c r="AS109" s="17">
        <v>3.5004735206660899E-2</v>
      </c>
      <c r="AT109" s="17">
        <v>2.6193377910617099E-2</v>
      </c>
      <c r="AU109" s="17">
        <v>2.98613807877386E-2</v>
      </c>
      <c r="AV109" s="17">
        <v>4.9579059790257798E-2</v>
      </c>
      <c r="AW109" s="17">
        <v>6.7168858029068496E-2</v>
      </c>
    </row>
    <row r="110" spans="2:49" x14ac:dyDescent="0.25">
      <c r="B110" t="s">
        <v>134</v>
      </c>
      <c r="C110" s="17">
        <v>3.3858269502960101E-2</v>
      </c>
      <c r="D110" s="17">
        <v>4.0905637662475E-2</v>
      </c>
      <c r="E110" s="17">
        <v>2.6726638952197599E-2</v>
      </c>
      <c r="F110" s="17"/>
      <c r="G110" s="17">
        <v>3.7668442259003197E-2</v>
      </c>
      <c r="H110" s="17">
        <v>3.7592282450164403E-2</v>
      </c>
      <c r="I110" s="17">
        <v>3.2437561876346201E-2</v>
      </c>
      <c r="J110" s="17">
        <v>2.00891101465351E-2</v>
      </c>
      <c r="K110" s="17">
        <v>3.7015282277729503E-2</v>
      </c>
      <c r="L110" s="17">
        <v>3.84849247591698E-2</v>
      </c>
      <c r="M110" s="17"/>
      <c r="N110" s="17">
        <v>2.6615591979079301E-2</v>
      </c>
      <c r="O110" s="17">
        <v>2.8745285804188201E-2</v>
      </c>
      <c r="P110" s="17">
        <v>3.7243162367523203E-2</v>
      </c>
      <c r="Q110" s="17">
        <v>4.2379827487165997E-2</v>
      </c>
      <c r="R110" s="17"/>
      <c r="S110" s="17">
        <v>3.23258287514612E-2</v>
      </c>
      <c r="T110" s="17">
        <v>3.09219005789718E-2</v>
      </c>
      <c r="U110" s="17">
        <v>2.9729336322909399E-2</v>
      </c>
      <c r="V110" s="17">
        <v>3.6858939419720002E-2</v>
      </c>
      <c r="W110" s="17">
        <v>3.02103853822655E-2</v>
      </c>
      <c r="X110" s="17">
        <v>3.8972664259205703E-2</v>
      </c>
      <c r="Y110" s="17">
        <v>2.4942222599378599E-2</v>
      </c>
      <c r="Z110" s="17">
        <v>2.36231888475332E-2</v>
      </c>
      <c r="AA110" s="17">
        <v>4.3552321867579201E-2</v>
      </c>
      <c r="AB110" s="17">
        <v>4.2467984617459001E-2</v>
      </c>
      <c r="AC110" s="17">
        <v>2.8509385462807998E-2</v>
      </c>
      <c r="AD110" s="17"/>
      <c r="AE110" s="17">
        <v>3.6428416032999303E-2</v>
      </c>
      <c r="AF110" s="17">
        <v>3.21603860197806E-2</v>
      </c>
      <c r="AG110" s="17">
        <v>4.1215030890423297E-2</v>
      </c>
      <c r="AH110" s="17"/>
      <c r="AI110" s="17">
        <v>3.4373310095781602E-2</v>
      </c>
      <c r="AJ110" s="17">
        <v>3.02777811690303E-2</v>
      </c>
      <c r="AK110" s="17">
        <v>3.4581719284593603E-2</v>
      </c>
      <c r="AL110" s="17">
        <v>8.48213632104583E-2</v>
      </c>
      <c r="AM110" s="17">
        <v>3.7239109029092797E-2</v>
      </c>
      <c r="AN110" s="17"/>
      <c r="AO110" s="17">
        <v>2.70579656430271E-2</v>
      </c>
      <c r="AP110" s="17">
        <v>3.0914721628709001E-2</v>
      </c>
      <c r="AQ110" s="17">
        <v>3.5551189404035101E-2</v>
      </c>
      <c r="AR110" s="17"/>
      <c r="AS110" s="17">
        <v>3.6997570947793199E-2</v>
      </c>
      <c r="AT110" s="17">
        <v>2.5047286623757398E-2</v>
      </c>
      <c r="AU110" s="17">
        <v>3.4547643732097101E-2</v>
      </c>
      <c r="AV110" s="17">
        <v>4.4032612914516503E-2</v>
      </c>
      <c r="AW110" s="17">
        <v>2.5304029957512499E-2</v>
      </c>
    </row>
    <row r="111" spans="2:49" x14ac:dyDescent="0.25">
      <c r="B111" t="s">
        <v>135</v>
      </c>
      <c r="C111" s="17">
        <v>3.2531431117447197E-2</v>
      </c>
      <c r="D111" s="17">
        <v>3.4284724935265E-2</v>
      </c>
      <c r="E111" s="17">
        <v>3.0110789515166901E-2</v>
      </c>
      <c r="F111" s="17"/>
      <c r="G111" s="17">
        <v>8.1605402028624499E-2</v>
      </c>
      <c r="H111" s="17">
        <v>3.7759645956205901E-2</v>
      </c>
      <c r="I111" s="17">
        <v>3.39030847532618E-2</v>
      </c>
      <c r="J111" s="17">
        <v>2.5615729668710001E-2</v>
      </c>
      <c r="K111" s="17">
        <v>1.7514096750615799E-2</v>
      </c>
      <c r="L111" s="17">
        <v>9.7559470441456707E-3</v>
      </c>
      <c r="M111" s="17"/>
      <c r="N111" s="17">
        <v>4.6891186641513101E-2</v>
      </c>
      <c r="O111" s="17">
        <v>2.7670869438472499E-2</v>
      </c>
      <c r="P111" s="17">
        <v>2.2169182500206001E-2</v>
      </c>
      <c r="Q111" s="17">
        <v>3.0902466759691698E-2</v>
      </c>
      <c r="R111" s="17"/>
      <c r="S111" s="17">
        <v>5.6738490150145898E-2</v>
      </c>
      <c r="T111" s="17">
        <v>4.37136468790916E-2</v>
      </c>
      <c r="U111" s="17">
        <v>1.6886920640415099E-2</v>
      </c>
      <c r="V111" s="17">
        <v>1.6257832120364201E-2</v>
      </c>
      <c r="W111" s="17">
        <v>3.5447822629996101E-2</v>
      </c>
      <c r="X111" s="17">
        <v>2.3758536839945499E-2</v>
      </c>
      <c r="Y111" s="17">
        <v>4.17999459236243E-2</v>
      </c>
      <c r="Z111" s="17">
        <v>1.0450230835797001E-2</v>
      </c>
      <c r="AA111" s="17">
        <v>2.1893965225294298E-2</v>
      </c>
      <c r="AB111" s="17">
        <v>3.3201264870886198E-2</v>
      </c>
      <c r="AC111" s="17">
        <v>2.6728174755185401E-2</v>
      </c>
      <c r="AD111" s="17"/>
      <c r="AE111" s="17">
        <v>1.7833226190266199E-2</v>
      </c>
      <c r="AF111" s="17">
        <v>3.4674779058091902E-2</v>
      </c>
      <c r="AG111" s="17">
        <v>3.4778216440447901E-2</v>
      </c>
      <c r="AH111" s="17"/>
      <c r="AI111" s="17">
        <v>2.1014429994826899E-2</v>
      </c>
      <c r="AJ111" s="17">
        <v>4.2742818830191702E-2</v>
      </c>
      <c r="AK111" s="17">
        <v>2.6337385443670199E-2</v>
      </c>
      <c r="AL111" s="17">
        <v>0</v>
      </c>
      <c r="AM111" s="17">
        <v>2.3612022541432801E-2</v>
      </c>
      <c r="AN111" s="17"/>
      <c r="AO111" s="17">
        <v>2.80799202239496E-2</v>
      </c>
      <c r="AP111" s="17">
        <v>4.5970972659434499E-2</v>
      </c>
      <c r="AQ111" s="17">
        <v>3.8247115430491398E-2</v>
      </c>
      <c r="AR111" s="17"/>
      <c r="AS111" s="17">
        <v>2.0705844132224701E-2</v>
      </c>
      <c r="AT111" s="17">
        <v>3.8367388945347101E-2</v>
      </c>
      <c r="AU111" s="17">
        <v>3.8044266969860199E-2</v>
      </c>
      <c r="AV111" s="17">
        <v>5.5604513011991402E-2</v>
      </c>
      <c r="AW111" s="17">
        <v>3.6053428576957897E-2</v>
      </c>
    </row>
    <row r="112" spans="2:49" x14ac:dyDescent="0.25">
      <c r="B112" t="s">
        <v>73</v>
      </c>
      <c r="C112" s="17">
        <v>2.0643314338257101E-3</v>
      </c>
      <c r="D112" s="17">
        <v>1.44569555398093E-3</v>
      </c>
      <c r="E112" s="17">
        <v>2.6853665067854801E-3</v>
      </c>
      <c r="F112" s="17"/>
      <c r="G112" s="17">
        <v>2.1819321775117099E-3</v>
      </c>
      <c r="H112" s="17">
        <v>7.6787203872343496E-3</v>
      </c>
      <c r="I112" s="17">
        <v>0</v>
      </c>
      <c r="J112" s="17">
        <v>1.61347852374255E-3</v>
      </c>
      <c r="K112" s="17">
        <v>0</v>
      </c>
      <c r="L112" s="17">
        <v>8.5497916389665402E-4</v>
      </c>
      <c r="M112" s="17"/>
      <c r="N112" s="17">
        <v>6.64514436114891E-4</v>
      </c>
      <c r="O112" s="17">
        <v>0</v>
      </c>
      <c r="P112" s="17">
        <v>3.8960277402054198E-3</v>
      </c>
      <c r="Q112" s="17">
        <v>4.15337024233591E-3</v>
      </c>
      <c r="R112" s="17"/>
      <c r="S112" s="17">
        <v>0</v>
      </c>
      <c r="T112" s="17">
        <v>5.3373437104023399E-3</v>
      </c>
      <c r="U112" s="17">
        <v>3.31961215858848E-3</v>
      </c>
      <c r="V112" s="17">
        <v>3.06198301306427E-3</v>
      </c>
      <c r="W112" s="17">
        <v>2.47857658130445E-3</v>
      </c>
      <c r="X112" s="17">
        <v>6.6064655770384298E-3</v>
      </c>
      <c r="Y112" s="17">
        <v>0</v>
      </c>
      <c r="Z112" s="17">
        <v>0</v>
      </c>
      <c r="AA112" s="17">
        <v>0</v>
      </c>
      <c r="AB112" s="17">
        <v>0</v>
      </c>
      <c r="AC112" s="17">
        <v>0</v>
      </c>
      <c r="AD112" s="17"/>
      <c r="AE112" s="17">
        <v>1.6134792485599399E-3</v>
      </c>
      <c r="AF112" s="17">
        <v>1.50581281698117E-3</v>
      </c>
      <c r="AG112" s="17">
        <v>4.00840154622417E-3</v>
      </c>
      <c r="AH112" s="17"/>
      <c r="AI112" s="17">
        <v>8.3446825843856904E-4</v>
      </c>
      <c r="AJ112" s="17">
        <v>1.68710048868712E-3</v>
      </c>
      <c r="AK112" s="17">
        <v>3.64135995612338E-3</v>
      </c>
      <c r="AL112" s="17">
        <v>0</v>
      </c>
      <c r="AM112" s="17">
        <v>2.0424801000790199E-3</v>
      </c>
      <c r="AN112" s="17"/>
      <c r="AO112" s="17">
        <v>1.3839155373243401E-3</v>
      </c>
      <c r="AP112" s="17">
        <v>1.3803913071860001E-3</v>
      </c>
      <c r="AQ112" s="17">
        <v>3.2505069373379302E-3</v>
      </c>
      <c r="AR112" s="17"/>
      <c r="AS112" s="17">
        <v>3.2692232430541601E-3</v>
      </c>
      <c r="AT112" s="17">
        <v>2.49458020989601E-3</v>
      </c>
      <c r="AU112" s="17">
        <v>1.5141500739026001E-3</v>
      </c>
      <c r="AV112" s="17">
        <v>0</v>
      </c>
      <c r="AW112" s="17">
        <v>0</v>
      </c>
    </row>
    <row r="113" spans="2:49" x14ac:dyDescent="0.25">
      <c r="B113" t="s">
        <v>74</v>
      </c>
      <c r="C113" s="17">
        <v>6.3791665849071101E-3</v>
      </c>
      <c r="D113" s="17">
        <v>6.5771443990357299E-3</v>
      </c>
      <c r="E113" s="17">
        <v>6.2396365869591798E-3</v>
      </c>
      <c r="F113" s="17"/>
      <c r="G113" s="17">
        <v>1.8193768078842001E-2</v>
      </c>
      <c r="H113" s="17">
        <v>6.0575377316842999E-3</v>
      </c>
      <c r="I113" s="17">
        <v>5.4166936932463303E-3</v>
      </c>
      <c r="J113" s="17">
        <v>3.3151437662341898E-3</v>
      </c>
      <c r="K113" s="17">
        <v>4.8122291601575299E-3</v>
      </c>
      <c r="L113" s="17">
        <v>2.9973230680597398E-3</v>
      </c>
      <c r="M113" s="17"/>
      <c r="N113" s="17">
        <v>3.4039881580308199E-3</v>
      </c>
      <c r="O113" s="17">
        <v>6.0929101329865896E-3</v>
      </c>
      <c r="P113" s="17">
        <v>7.8719347698759795E-3</v>
      </c>
      <c r="Q113" s="17">
        <v>7.6955281122472203E-3</v>
      </c>
      <c r="R113" s="17"/>
      <c r="S113" s="17">
        <v>0</v>
      </c>
      <c r="T113" s="17">
        <v>9.6584408606348593E-3</v>
      </c>
      <c r="U113" s="17">
        <v>3.9795438054648401E-3</v>
      </c>
      <c r="V113" s="17">
        <v>5.5695329788831597E-3</v>
      </c>
      <c r="W113" s="17">
        <v>6.2477812181396001E-3</v>
      </c>
      <c r="X113" s="17">
        <v>1.5193455023451499E-2</v>
      </c>
      <c r="Y113" s="17">
        <v>1.34049910765242E-2</v>
      </c>
      <c r="Z113" s="17">
        <v>5.1594147002894499E-3</v>
      </c>
      <c r="AA113" s="17">
        <v>4.8906254189257396E-3</v>
      </c>
      <c r="AB113" s="17">
        <v>2.6988357339535001E-3</v>
      </c>
      <c r="AC113" s="17">
        <v>4.9732764975301798E-3</v>
      </c>
      <c r="AD113" s="17"/>
      <c r="AE113" s="17">
        <v>4.1000911671995903E-3</v>
      </c>
      <c r="AF113" s="17">
        <v>2.3356710739716401E-3</v>
      </c>
      <c r="AG113" s="17">
        <v>7.68518805677843E-3</v>
      </c>
      <c r="AH113" s="17"/>
      <c r="AI113" s="17">
        <v>2.54999697895197E-3</v>
      </c>
      <c r="AJ113" s="17">
        <v>2.81254075274283E-3</v>
      </c>
      <c r="AK113" s="17">
        <v>0</v>
      </c>
      <c r="AL113" s="17">
        <v>0</v>
      </c>
      <c r="AM113" s="17">
        <v>9.7370311033099493E-3</v>
      </c>
      <c r="AN113" s="17"/>
      <c r="AO113" s="17">
        <v>8.3402248266491803E-4</v>
      </c>
      <c r="AP113" s="17">
        <v>2.2751015923781199E-3</v>
      </c>
      <c r="AQ113" s="17">
        <v>0</v>
      </c>
      <c r="AR113" s="17"/>
      <c r="AS113" s="17">
        <v>5.76557888529995E-3</v>
      </c>
      <c r="AT113" s="17">
        <v>6.6656686588962002E-3</v>
      </c>
      <c r="AU113" s="17">
        <v>5.3524988400175501E-3</v>
      </c>
      <c r="AV113" s="17">
        <v>0</v>
      </c>
      <c r="AW113" s="17">
        <v>3.0743521640421299E-2</v>
      </c>
    </row>
    <row r="114" spans="2:49" x14ac:dyDescent="0.25">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row>
    <row r="115" spans="2:49" x14ac:dyDescent="0.25">
      <c r="B115" s="6" t="s">
        <v>151</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row>
    <row r="116" spans="2:49" x14ac:dyDescent="0.25">
      <c r="B116" s="24" t="s">
        <v>76</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row>
    <row r="117" spans="2:49" x14ac:dyDescent="0.25">
      <c r="B117" t="s">
        <v>125</v>
      </c>
      <c r="C117" s="17">
        <v>0.46484497972364902</v>
      </c>
      <c r="D117" s="17">
        <v>0.43740082794108898</v>
      </c>
      <c r="E117" s="17">
        <v>0.48965318489714699</v>
      </c>
      <c r="F117" s="17"/>
      <c r="G117" s="17">
        <v>0.36147166953513099</v>
      </c>
      <c r="H117" s="17">
        <v>0.41973314987954802</v>
      </c>
      <c r="I117" s="17">
        <v>0.44222293162953302</v>
      </c>
      <c r="J117" s="17">
        <v>0.48997550979155202</v>
      </c>
      <c r="K117" s="17">
        <v>0.51050607330182896</v>
      </c>
      <c r="L117" s="17">
        <v>0.53862838579718397</v>
      </c>
      <c r="M117" s="17"/>
      <c r="N117" s="17">
        <v>0.52672381132503598</v>
      </c>
      <c r="O117" s="17">
        <v>0.49364596498703001</v>
      </c>
      <c r="P117" s="17">
        <v>0.40671682524340103</v>
      </c>
      <c r="Q117" s="17">
        <v>0.42047721357960899</v>
      </c>
      <c r="R117" s="17"/>
      <c r="S117" s="17">
        <v>0.45178008804966302</v>
      </c>
      <c r="T117" s="17">
        <v>0.53573306156053702</v>
      </c>
      <c r="U117" s="17">
        <v>0.46504071495135402</v>
      </c>
      <c r="V117" s="17">
        <v>0.48417141603878899</v>
      </c>
      <c r="W117" s="17">
        <v>0.47450049843049402</v>
      </c>
      <c r="X117" s="17">
        <v>0.43000115456067001</v>
      </c>
      <c r="Y117" s="17">
        <v>0.425617831334417</v>
      </c>
      <c r="Z117" s="17">
        <v>0.44824459511766601</v>
      </c>
      <c r="AA117" s="17">
        <v>0.430279018664666</v>
      </c>
      <c r="AB117" s="17">
        <v>0.48351209177445997</v>
      </c>
      <c r="AC117" s="17">
        <v>0.44997104909895802</v>
      </c>
      <c r="AD117" s="17"/>
      <c r="AE117" s="17">
        <v>0.39350519563043501</v>
      </c>
      <c r="AF117" s="17">
        <v>0.55379250021098003</v>
      </c>
      <c r="AG117" s="17">
        <v>0.42556633799162003</v>
      </c>
      <c r="AH117" s="17"/>
      <c r="AI117" s="17">
        <v>0.42586148709206501</v>
      </c>
      <c r="AJ117" s="17">
        <v>0.50389374925983199</v>
      </c>
      <c r="AK117" s="17">
        <v>0.58039420668342501</v>
      </c>
      <c r="AL117" s="17">
        <v>0.30262098795286602</v>
      </c>
      <c r="AM117" s="17">
        <v>0.40262677751900799</v>
      </c>
      <c r="AN117" s="17"/>
      <c r="AO117" s="17">
        <v>0.40719978493338499</v>
      </c>
      <c r="AP117" s="17">
        <v>0.51222232513410704</v>
      </c>
      <c r="AQ117" s="17">
        <v>0.54557556015835695</v>
      </c>
      <c r="AR117" s="17"/>
      <c r="AS117" s="17">
        <v>0.41793069076897599</v>
      </c>
      <c r="AT117" s="17">
        <v>0.464201023240215</v>
      </c>
      <c r="AU117" s="17">
        <v>0.53014777665354795</v>
      </c>
      <c r="AV117" s="17">
        <v>0.47478460999837602</v>
      </c>
      <c r="AW117" s="17">
        <v>0.51137598026370001</v>
      </c>
    </row>
    <row r="118" spans="2:49" x14ac:dyDescent="0.25">
      <c r="B118" t="s">
        <v>137</v>
      </c>
      <c r="C118" s="17">
        <v>0.34369148671030098</v>
      </c>
      <c r="D118" s="17">
        <v>0.30360755048433502</v>
      </c>
      <c r="E118" s="17">
        <v>0.38123437820884598</v>
      </c>
      <c r="F118" s="17"/>
      <c r="G118" s="17">
        <v>0.45235906577922502</v>
      </c>
      <c r="H118" s="17">
        <v>0.39510301970078898</v>
      </c>
      <c r="I118" s="17">
        <v>0.35898909288183001</v>
      </c>
      <c r="J118" s="17">
        <v>0.37354975000802298</v>
      </c>
      <c r="K118" s="17">
        <v>0.28128703426719598</v>
      </c>
      <c r="L118" s="17">
        <v>0.23372206636251899</v>
      </c>
      <c r="M118" s="17"/>
      <c r="N118" s="17">
        <v>0.30895497429818702</v>
      </c>
      <c r="O118" s="17">
        <v>0.34636153008544501</v>
      </c>
      <c r="P118" s="17">
        <v>0.347911073375685</v>
      </c>
      <c r="Q118" s="17">
        <v>0.37151557068837798</v>
      </c>
      <c r="R118" s="17"/>
      <c r="S118" s="17">
        <v>0.36832884723355203</v>
      </c>
      <c r="T118" s="17">
        <v>0.30579117194009903</v>
      </c>
      <c r="U118" s="17">
        <v>0.32235836952506602</v>
      </c>
      <c r="V118" s="17">
        <v>0.356111335168039</v>
      </c>
      <c r="W118" s="17">
        <v>0.33017114176088003</v>
      </c>
      <c r="X118" s="17">
        <v>0.353562757139259</v>
      </c>
      <c r="Y118" s="17">
        <v>0.34642546784073303</v>
      </c>
      <c r="Z118" s="17">
        <v>0.31074005190258902</v>
      </c>
      <c r="AA118" s="17">
        <v>0.36512299603675702</v>
      </c>
      <c r="AB118" s="17">
        <v>0.36068226382124002</v>
      </c>
      <c r="AC118" s="17">
        <v>0.330285455803497</v>
      </c>
      <c r="AD118" s="17"/>
      <c r="AE118" s="17">
        <v>0.28314557145774599</v>
      </c>
      <c r="AF118" s="17">
        <v>0.36545099212059201</v>
      </c>
      <c r="AG118" s="17">
        <v>0.349913624660595</v>
      </c>
      <c r="AH118" s="17"/>
      <c r="AI118" s="17">
        <v>0.25558312035577002</v>
      </c>
      <c r="AJ118" s="17">
        <v>0.42107775320323698</v>
      </c>
      <c r="AK118" s="17">
        <v>0.29324411647777499</v>
      </c>
      <c r="AL118" s="17">
        <v>0.28024819706530102</v>
      </c>
      <c r="AM118" s="17">
        <v>0.37351855347031898</v>
      </c>
      <c r="AN118" s="17"/>
      <c r="AO118" s="17">
        <v>0.25566164661799601</v>
      </c>
      <c r="AP118" s="17">
        <v>0.42665309218685799</v>
      </c>
      <c r="AQ118" s="17">
        <v>0.32753427831151699</v>
      </c>
      <c r="AR118" s="17"/>
      <c r="AS118" s="17">
        <v>0.339730325419138</v>
      </c>
      <c r="AT118" s="17">
        <v>0.38095104368159899</v>
      </c>
      <c r="AU118" s="17">
        <v>0.32445332615579298</v>
      </c>
      <c r="AV118" s="17">
        <v>0.36210893389687498</v>
      </c>
      <c r="AW118" s="17">
        <v>0.41140530113170698</v>
      </c>
    </row>
    <row r="119" spans="2:49" x14ac:dyDescent="0.25">
      <c r="B119" t="s">
        <v>138</v>
      </c>
      <c r="C119" s="17">
        <v>0.31892713195457301</v>
      </c>
      <c r="D119" s="17">
        <v>0.29124205519049301</v>
      </c>
      <c r="E119" s="17">
        <v>0.344214516466404</v>
      </c>
      <c r="F119" s="17"/>
      <c r="G119" s="17">
        <v>0.30409887542561598</v>
      </c>
      <c r="H119" s="17">
        <v>0.28177425823415098</v>
      </c>
      <c r="I119" s="17">
        <v>0.33062767400827398</v>
      </c>
      <c r="J119" s="17">
        <v>0.32514982023903499</v>
      </c>
      <c r="K119" s="17">
        <v>0.30876240384162401</v>
      </c>
      <c r="L119" s="17">
        <v>0.351352899304189</v>
      </c>
      <c r="M119" s="17"/>
      <c r="N119" s="17">
        <v>0.32248350324671499</v>
      </c>
      <c r="O119" s="17">
        <v>0.319467056484593</v>
      </c>
      <c r="P119" s="17">
        <v>0.30530604135571199</v>
      </c>
      <c r="Q119" s="17">
        <v>0.32716258894530398</v>
      </c>
      <c r="R119" s="17"/>
      <c r="S119" s="17">
        <v>0.29184462337038802</v>
      </c>
      <c r="T119" s="17">
        <v>0.32268842857672397</v>
      </c>
      <c r="U119" s="17">
        <v>0.31406066427303903</v>
      </c>
      <c r="V119" s="17">
        <v>0.33403863907120901</v>
      </c>
      <c r="W119" s="17">
        <v>0.27213043199118803</v>
      </c>
      <c r="X119" s="17">
        <v>0.29812069493087701</v>
      </c>
      <c r="Y119" s="17">
        <v>0.29656166331313899</v>
      </c>
      <c r="Z119" s="17">
        <v>0.38764812556654199</v>
      </c>
      <c r="AA119" s="17">
        <v>0.33192894970387299</v>
      </c>
      <c r="AB119" s="17">
        <v>0.36420913590451798</v>
      </c>
      <c r="AC119" s="17">
        <v>0.339305682491229</v>
      </c>
      <c r="AD119" s="17"/>
      <c r="AE119" s="17">
        <v>0.29297924752773302</v>
      </c>
      <c r="AF119" s="17">
        <v>0.33544283023006899</v>
      </c>
      <c r="AG119" s="17">
        <v>0.33946067245144801</v>
      </c>
      <c r="AH119" s="17"/>
      <c r="AI119" s="17">
        <v>0.28602448182631901</v>
      </c>
      <c r="AJ119" s="17">
        <v>0.34556635416308601</v>
      </c>
      <c r="AK119" s="17">
        <v>0.32723586592908799</v>
      </c>
      <c r="AL119" s="17">
        <v>0.166864374781625</v>
      </c>
      <c r="AM119" s="17">
        <v>0.31832283600115202</v>
      </c>
      <c r="AN119" s="17"/>
      <c r="AO119" s="17">
        <v>0.27575481184219902</v>
      </c>
      <c r="AP119" s="17">
        <v>0.34942968203508901</v>
      </c>
      <c r="AQ119" s="17">
        <v>0.36684085698472801</v>
      </c>
      <c r="AR119" s="17"/>
      <c r="AS119" s="17">
        <v>0.32840876977850603</v>
      </c>
      <c r="AT119" s="17">
        <v>0.31698863522200299</v>
      </c>
      <c r="AU119" s="17">
        <v>0.32413632958493999</v>
      </c>
      <c r="AV119" s="17">
        <v>0.27249196639475198</v>
      </c>
      <c r="AW119" s="17">
        <v>0.28175678844691399</v>
      </c>
    </row>
    <row r="120" spans="2:49" x14ac:dyDescent="0.25">
      <c r="B120" t="s">
        <v>139</v>
      </c>
      <c r="C120" s="17">
        <v>0.24002479303916399</v>
      </c>
      <c r="D120" s="17">
        <v>0.26946849573236198</v>
      </c>
      <c r="E120" s="17">
        <v>0.21182777116045601</v>
      </c>
      <c r="F120" s="17"/>
      <c r="G120" s="17">
        <v>0.14770307948124001</v>
      </c>
      <c r="H120" s="17">
        <v>0.181248690135872</v>
      </c>
      <c r="I120" s="17">
        <v>0.178339303475302</v>
      </c>
      <c r="J120" s="17">
        <v>0.21202670676631</v>
      </c>
      <c r="K120" s="17">
        <v>0.32997584143678299</v>
      </c>
      <c r="L120" s="17">
        <v>0.36277616155888298</v>
      </c>
      <c r="M120" s="17"/>
      <c r="N120" s="17">
        <v>0.28334304573393798</v>
      </c>
      <c r="O120" s="17">
        <v>0.271041555656864</v>
      </c>
      <c r="P120" s="17">
        <v>0.215453845910695</v>
      </c>
      <c r="Q120" s="17">
        <v>0.180361662603924</v>
      </c>
      <c r="R120" s="17"/>
      <c r="S120" s="17">
        <v>0.23316340943007699</v>
      </c>
      <c r="T120" s="17">
        <v>0.26233680154870098</v>
      </c>
      <c r="U120" s="17">
        <v>0.24106724263500301</v>
      </c>
      <c r="V120" s="17">
        <v>0.23868288658845399</v>
      </c>
      <c r="W120" s="17">
        <v>0.24185667916595099</v>
      </c>
      <c r="X120" s="17">
        <v>0.236064820011223</v>
      </c>
      <c r="Y120" s="17">
        <v>0.26209840198412099</v>
      </c>
      <c r="Z120" s="17">
        <v>0.23896740291752</v>
      </c>
      <c r="AA120" s="17">
        <v>0.24327085824808201</v>
      </c>
      <c r="AB120" s="17">
        <v>0.21658560964889501</v>
      </c>
      <c r="AC120" s="17">
        <v>0.20716947034889699</v>
      </c>
      <c r="AD120" s="17"/>
      <c r="AE120" s="17">
        <v>0.286117754738967</v>
      </c>
      <c r="AF120" s="17">
        <v>0.23603469274240599</v>
      </c>
      <c r="AG120" s="17">
        <v>0.18013768191438401</v>
      </c>
      <c r="AH120" s="17"/>
      <c r="AI120" s="17">
        <v>0.31502085200796798</v>
      </c>
      <c r="AJ120" s="17">
        <v>0.19823111453202599</v>
      </c>
      <c r="AK120" s="17">
        <v>0.283755139830004</v>
      </c>
      <c r="AL120" s="17">
        <v>0.18460669792106199</v>
      </c>
      <c r="AM120" s="17">
        <v>0.20742990489681901</v>
      </c>
      <c r="AN120" s="17"/>
      <c r="AO120" s="17">
        <v>0.30602026174469799</v>
      </c>
      <c r="AP120" s="17">
        <v>0.21451986133451101</v>
      </c>
      <c r="AQ120" s="17">
        <v>0.28867571779965701</v>
      </c>
      <c r="AR120" s="17"/>
      <c r="AS120" s="17">
        <v>0.21993560337839799</v>
      </c>
      <c r="AT120" s="17">
        <v>0.22041033635767501</v>
      </c>
      <c r="AU120" s="17">
        <v>0.24627549663793799</v>
      </c>
      <c r="AV120" s="17">
        <v>0.23022645774841299</v>
      </c>
      <c r="AW120" s="17">
        <v>0.254405670093303</v>
      </c>
    </row>
    <row r="121" spans="2:49" x14ac:dyDescent="0.25">
      <c r="B121" t="s">
        <v>140</v>
      </c>
      <c r="C121" s="17">
        <v>0.22691033600234001</v>
      </c>
      <c r="D121" s="17">
        <v>0.211184329500329</v>
      </c>
      <c r="E121" s="17">
        <v>0.242682118122309</v>
      </c>
      <c r="F121" s="17"/>
      <c r="G121" s="17">
        <v>0.19169468151725599</v>
      </c>
      <c r="H121" s="17">
        <v>0.24362471606132399</v>
      </c>
      <c r="I121" s="17">
        <v>0.20916415034472799</v>
      </c>
      <c r="J121" s="17">
        <v>0.21462904274466199</v>
      </c>
      <c r="K121" s="17">
        <v>0.259950742372343</v>
      </c>
      <c r="L121" s="17">
        <v>0.239362458438037</v>
      </c>
      <c r="M121" s="17"/>
      <c r="N121" s="17">
        <v>0.217181572760898</v>
      </c>
      <c r="O121" s="17">
        <v>0.23703260391505401</v>
      </c>
      <c r="P121" s="17">
        <v>0.200056734631851</v>
      </c>
      <c r="Q121" s="17">
        <v>0.25424242393789098</v>
      </c>
      <c r="R121" s="17"/>
      <c r="S121" s="17">
        <v>0.21462773670773599</v>
      </c>
      <c r="T121" s="17">
        <v>0.255225285054822</v>
      </c>
      <c r="U121" s="17">
        <v>0.26206187558776001</v>
      </c>
      <c r="V121" s="17">
        <v>0.23591625008369699</v>
      </c>
      <c r="W121" s="17">
        <v>0.20707774935701301</v>
      </c>
      <c r="X121" s="17">
        <v>0.202463867192887</v>
      </c>
      <c r="Y121" s="17">
        <v>0.231586816674238</v>
      </c>
      <c r="Z121" s="17">
        <v>0.18388404427769001</v>
      </c>
      <c r="AA121" s="17">
        <v>0.19300195955845401</v>
      </c>
      <c r="AB121" s="17">
        <v>0.241021493557945</v>
      </c>
      <c r="AC121" s="17">
        <v>0.26303261349176499</v>
      </c>
      <c r="AD121" s="17"/>
      <c r="AE121" s="17">
        <v>0.224058605414579</v>
      </c>
      <c r="AF121" s="17">
        <v>0.232608266302049</v>
      </c>
      <c r="AG121" s="17">
        <v>0.23087484646071901</v>
      </c>
      <c r="AH121" s="17"/>
      <c r="AI121" s="17">
        <v>0.21713718656766201</v>
      </c>
      <c r="AJ121" s="17">
        <v>0.23019856488061399</v>
      </c>
      <c r="AK121" s="17">
        <v>0.273858542780402</v>
      </c>
      <c r="AL121" s="17">
        <v>0.23869312159429701</v>
      </c>
      <c r="AM121" s="17">
        <v>0.215754831246495</v>
      </c>
      <c r="AN121" s="17"/>
      <c r="AO121" s="17">
        <v>0.20804527245572199</v>
      </c>
      <c r="AP121" s="17">
        <v>0.21905687303403701</v>
      </c>
      <c r="AQ121" s="17">
        <v>0.26091314116279102</v>
      </c>
      <c r="AR121" s="17"/>
      <c r="AS121" s="17">
        <v>0.22794897242741699</v>
      </c>
      <c r="AT121" s="17">
        <v>0.21558808370485399</v>
      </c>
      <c r="AU121" s="17">
        <v>0.23151630895673</v>
      </c>
      <c r="AV121" s="17">
        <v>0.21736774467033301</v>
      </c>
      <c r="AW121" s="17">
        <v>0.22702002278147099</v>
      </c>
    </row>
    <row r="122" spans="2:49" x14ac:dyDescent="0.25">
      <c r="B122" t="s">
        <v>141</v>
      </c>
      <c r="C122" s="17">
        <v>0.196964075316964</v>
      </c>
      <c r="D122" s="17">
        <v>0.21692964539631099</v>
      </c>
      <c r="E122" s="17">
        <v>0.179138252281827</v>
      </c>
      <c r="F122" s="17"/>
      <c r="G122" s="17">
        <v>9.3756180515058907E-2</v>
      </c>
      <c r="H122" s="17">
        <v>0.12335991981435999</v>
      </c>
      <c r="I122" s="17">
        <v>0.16375130402270099</v>
      </c>
      <c r="J122" s="17">
        <v>0.21987824032205999</v>
      </c>
      <c r="K122" s="17">
        <v>0.28754782680394803</v>
      </c>
      <c r="L122" s="17">
        <v>0.27409803841567099</v>
      </c>
      <c r="M122" s="17"/>
      <c r="N122" s="17">
        <v>0.172470190966241</v>
      </c>
      <c r="O122" s="17">
        <v>0.17297515272952799</v>
      </c>
      <c r="P122" s="17">
        <v>0.23965182011615199</v>
      </c>
      <c r="Q122" s="17">
        <v>0.21266433163409501</v>
      </c>
      <c r="R122" s="17"/>
      <c r="S122" s="17">
        <v>0.14914877937312701</v>
      </c>
      <c r="T122" s="17">
        <v>0.20369774132475599</v>
      </c>
      <c r="U122" s="17">
        <v>0.234915124208537</v>
      </c>
      <c r="V122" s="17">
        <v>0.20444784656392301</v>
      </c>
      <c r="W122" s="17">
        <v>0.19284133051553201</v>
      </c>
      <c r="X122" s="17">
        <v>0.23788262083529299</v>
      </c>
      <c r="Y122" s="17">
        <v>0.21751798642900899</v>
      </c>
      <c r="Z122" s="17">
        <v>0.25490829117014002</v>
      </c>
      <c r="AA122" s="17">
        <v>0.18208087377518201</v>
      </c>
      <c r="AB122" s="17">
        <v>0.17076751202551599</v>
      </c>
      <c r="AC122" s="17">
        <v>0.17206009681895701</v>
      </c>
      <c r="AD122" s="17"/>
      <c r="AE122" s="17">
        <v>0.31745416404660898</v>
      </c>
      <c r="AF122" s="17">
        <v>0.132261626175328</v>
      </c>
      <c r="AG122" s="17">
        <v>0.143548913836684</v>
      </c>
      <c r="AH122" s="17"/>
      <c r="AI122" s="17">
        <v>0.323827696075284</v>
      </c>
      <c r="AJ122" s="17">
        <v>0.117478378770156</v>
      </c>
      <c r="AK122" s="17">
        <v>0.122291064939561</v>
      </c>
      <c r="AL122" s="17">
        <v>0.37023517628137997</v>
      </c>
      <c r="AM122" s="17">
        <v>0.14438500894213299</v>
      </c>
      <c r="AN122" s="17"/>
      <c r="AO122" s="17">
        <v>0.32197125836407903</v>
      </c>
      <c r="AP122" s="17">
        <v>0.112107758928986</v>
      </c>
      <c r="AQ122" s="17">
        <v>0.12070795387292101</v>
      </c>
      <c r="AR122" s="17"/>
      <c r="AS122" s="17">
        <v>0.24315647711566499</v>
      </c>
      <c r="AT122" s="17">
        <v>0.18731595681393101</v>
      </c>
      <c r="AU122" s="17">
        <v>0.13300508616067699</v>
      </c>
      <c r="AV122" s="17">
        <v>0.18663800159772101</v>
      </c>
      <c r="AW122" s="17">
        <v>0.190350403967394</v>
      </c>
    </row>
    <row r="123" spans="2:49" x14ac:dyDescent="0.25">
      <c r="B123" t="s">
        <v>132</v>
      </c>
      <c r="C123" s="17">
        <v>0.162755210766766</v>
      </c>
      <c r="D123" s="17">
        <v>0.16237126255072001</v>
      </c>
      <c r="E123" s="17">
        <v>0.16393425262047401</v>
      </c>
      <c r="F123" s="17"/>
      <c r="G123" s="17">
        <v>0.138400154373444</v>
      </c>
      <c r="H123" s="17">
        <v>0.10939445515651</v>
      </c>
      <c r="I123" s="17">
        <v>0.152734052373146</v>
      </c>
      <c r="J123" s="17">
        <v>0.168204663053419</v>
      </c>
      <c r="K123" s="17">
        <v>0.200356835067689</v>
      </c>
      <c r="L123" s="17">
        <v>0.201075884662199</v>
      </c>
      <c r="M123" s="17"/>
      <c r="N123" s="17">
        <v>0.15492757218120301</v>
      </c>
      <c r="O123" s="17">
        <v>0.15607135847513301</v>
      </c>
      <c r="P123" s="17">
        <v>0.17398770356698801</v>
      </c>
      <c r="Q123" s="17">
        <v>0.16953533482025199</v>
      </c>
      <c r="R123" s="17"/>
      <c r="S123" s="17">
        <v>0.13559304828089</v>
      </c>
      <c r="T123" s="17">
        <v>0.16209099371469399</v>
      </c>
      <c r="U123" s="17">
        <v>0.169426850144026</v>
      </c>
      <c r="V123" s="17">
        <v>0.142931831223129</v>
      </c>
      <c r="W123" s="17">
        <v>0.195904207069275</v>
      </c>
      <c r="X123" s="17">
        <v>0.158405033398997</v>
      </c>
      <c r="Y123" s="17">
        <v>0.17878049444892299</v>
      </c>
      <c r="Z123" s="17">
        <v>0.17387415234654699</v>
      </c>
      <c r="AA123" s="17">
        <v>0.19087170271363699</v>
      </c>
      <c r="AB123" s="17">
        <v>0.163496314051636</v>
      </c>
      <c r="AC123" s="17">
        <v>0.12932002607061899</v>
      </c>
      <c r="AD123" s="17"/>
      <c r="AE123" s="17">
        <v>0.21180615792051699</v>
      </c>
      <c r="AF123" s="17">
        <v>0.13860378225237799</v>
      </c>
      <c r="AG123" s="17">
        <v>0.14879057449678099</v>
      </c>
      <c r="AH123" s="17"/>
      <c r="AI123" s="17">
        <v>0.23008526087166001</v>
      </c>
      <c r="AJ123" s="17">
        <v>0.11981428334008901</v>
      </c>
      <c r="AK123" s="17">
        <v>0.11558327598077001</v>
      </c>
      <c r="AL123" s="17">
        <v>0.21434599656849099</v>
      </c>
      <c r="AM123" s="17">
        <v>0.146572617712244</v>
      </c>
      <c r="AN123" s="17"/>
      <c r="AO123" s="17">
        <v>0.2508225658423</v>
      </c>
      <c r="AP123" s="17">
        <v>0.13274837575345799</v>
      </c>
      <c r="AQ123" s="17">
        <v>0.11525921713081901</v>
      </c>
      <c r="AR123" s="17"/>
      <c r="AS123" s="17">
        <v>0.16598844751028299</v>
      </c>
      <c r="AT123" s="17">
        <v>0.153958839012236</v>
      </c>
      <c r="AU123" s="17">
        <v>0.15016155219451199</v>
      </c>
      <c r="AV123" s="17">
        <v>0.139730770193007</v>
      </c>
      <c r="AW123" s="17">
        <v>0.12487241793206</v>
      </c>
    </row>
    <row r="124" spans="2:49" x14ac:dyDescent="0.25">
      <c r="B124" t="s">
        <v>142</v>
      </c>
      <c r="C124" s="17">
        <v>0.150242069311399</v>
      </c>
      <c r="D124" s="17">
        <v>0.149457994426511</v>
      </c>
      <c r="E124" s="17">
        <v>0.151351034051597</v>
      </c>
      <c r="F124" s="17"/>
      <c r="G124" s="17">
        <v>0.19325985750841199</v>
      </c>
      <c r="H124" s="17">
        <v>0.189374198322175</v>
      </c>
      <c r="I124" s="17">
        <v>0.19126635648028201</v>
      </c>
      <c r="J124" s="17">
        <v>0.1494868702669</v>
      </c>
      <c r="K124" s="17">
        <v>0.101636240673721</v>
      </c>
      <c r="L124" s="17">
        <v>8.9194236627955406E-2</v>
      </c>
      <c r="M124" s="17"/>
      <c r="N124" s="17">
        <v>0.160593354368188</v>
      </c>
      <c r="O124" s="17">
        <v>0.155737102989156</v>
      </c>
      <c r="P124" s="17">
        <v>0.154555165029651</v>
      </c>
      <c r="Q124" s="17">
        <v>0.12956934560248601</v>
      </c>
      <c r="R124" s="17"/>
      <c r="S124" s="17">
        <v>0.15684246267882199</v>
      </c>
      <c r="T124" s="17">
        <v>0.12366522172474299</v>
      </c>
      <c r="U124" s="17">
        <v>0.14568491999288</v>
      </c>
      <c r="V124" s="17">
        <v>0.15103331879339299</v>
      </c>
      <c r="W124" s="17">
        <v>0.15723314396510599</v>
      </c>
      <c r="X124" s="17">
        <v>0.124872518852976</v>
      </c>
      <c r="Y124" s="17">
        <v>0.153711252873351</v>
      </c>
      <c r="Z124" s="17">
        <v>0.13318822142084399</v>
      </c>
      <c r="AA124" s="17">
        <v>0.16706855066456</v>
      </c>
      <c r="AB124" s="17">
        <v>0.15503002641348901</v>
      </c>
      <c r="AC124" s="17">
        <v>0.20487862053938899</v>
      </c>
      <c r="AD124" s="17"/>
      <c r="AE124" s="17">
        <v>0.134203538885381</v>
      </c>
      <c r="AF124" s="17">
        <v>0.13774566855086701</v>
      </c>
      <c r="AG124" s="17">
        <v>0.18191401814196101</v>
      </c>
      <c r="AH124" s="17"/>
      <c r="AI124" s="17">
        <v>0.13242124802288099</v>
      </c>
      <c r="AJ124" s="17">
        <v>0.15556941522446799</v>
      </c>
      <c r="AK124" s="17">
        <v>8.7950799561500995E-2</v>
      </c>
      <c r="AL124" s="17">
        <v>0.14801220987731101</v>
      </c>
      <c r="AM124" s="17">
        <v>0.21717566835304</v>
      </c>
      <c r="AN124" s="17"/>
      <c r="AO124" s="17">
        <v>0.13744005166282799</v>
      </c>
      <c r="AP124" s="17">
        <v>0.158623749780647</v>
      </c>
      <c r="AQ124" s="17">
        <v>0.12538817591304399</v>
      </c>
      <c r="AR124" s="17"/>
      <c r="AS124" s="17">
        <v>0.14005548502505599</v>
      </c>
      <c r="AT124" s="17">
        <v>0.15645698916675599</v>
      </c>
      <c r="AU124" s="17">
        <v>0.14737092291780601</v>
      </c>
      <c r="AV124" s="17">
        <v>0.17778161360636199</v>
      </c>
      <c r="AW124" s="17">
        <v>0.17785490512626401</v>
      </c>
    </row>
    <row r="125" spans="2:49" x14ac:dyDescent="0.25">
      <c r="B125" t="s">
        <v>143</v>
      </c>
      <c r="C125" s="17">
        <v>0.123660761212908</v>
      </c>
      <c r="D125" s="17">
        <v>0.12474795625823</v>
      </c>
      <c r="E125" s="17">
        <v>0.122067569087662</v>
      </c>
      <c r="F125" s="17"/>
      <c r="G125" s="17">
        <v>0.14013775456683999</v>
      </c>
      <c r="H125" s="17">
        <v>0.13721388566189699</v>
      </c>
      <c r="I125" s="17">
        <v>0.12690511645677099</v>
      </c>
      <c r="J125" s="17">
        <v>0.13277262829959899</v>
      </c>
      <c r="K125" s="17">
        <v>9.2832589361874898E-2</v>
      </c>
      <c r="L125" s="17">
        <v>0.112157367535289</v>
      </c>
      <c r="M125" s="17"/>
      <c r="N125" s="17">
        <v>0.108738690637249</v>
      </c>
      <c r="O125" s="17">
        <v>0.12223118283744799</v>
      </c>
      <c r="P125" s="17">
        <v>0.12686868077599001</v>
      </c>
      <c r="Q125" s="17">
        <v>0.13882616217086399</v>
      </c>
      <c r="R125" s="17"/>
      <c r="S125" s="17">
        <v>0.13038397487036499</v>
      </c>
      <c r="T125" s="17">
        <v>9.84732528316829E-2</v>
      </c>
      <c r="U125" s="17">
        <v>0.120896127807342</v>
      </c>
      <c r="V125" s="17">
        <v>0.111526421595358</v>
      </c>
      <c r="W125" s="17">
        <v>0.12176426354730301</v>
      </c>
      <c r="X125" s="17">
        <v>0.13118528818149899</v>
      </c>
      <c r="Y125" s="17">
        <v>0.138279743043941</v>
      </c>
      <c r="Z125" s="17">
        <v>0.124723281034183</v>
      </c>
      <c r="AA125" s="17">
        <v>0.13422798967029101</v>
      </c>
      <c r="AB125" s="17">
        <v>0.12919135226294401</v>
      </c>
      <c r="AC125" s="17">
        <v>0.12816107978733199</v>
      </c>
      <c r="AD125" s="17"/>
      <c r="AE125" s="17">
        <v>0.123601225969574</v>
      </c>
      <c r="AF125" s="17">
        <v>0.121298201593166</v>
      </c>
      <c r="AG125" s="17">
        <v>0.119439031985987</v>
      </c>
      <c r="AH125" s="17"/>
      <c r="AI125" s="17">
        <v>0.12815386663700901</v>
      </c>
      <c r="AJ125" s="17">
        <v>0.125719264215336</v>
      </c>
      <c r="AK125" s="17">
        <v>0.12451673491455</v>
      </c>
      <c r="AL125" s="17">
        <v>5.8334747514692101E-2</v>
      </c>
      <c r="AM125" s="17">
        <v>0.120800014626413</v>
      </c>
      <c r="AN125" s="17"/>
      <c r="AO125" s="17">
        <v>0.129225943649799</v>
      </c>
      <c r="AP125" s="17">
        <v>0.13553631071008801</v>
      </c>
      <c r="AQ125" s="17">
        <v>0.103281521090832</v>
      </c>
      <c r="AR125" s="17"/>
      <c r="AS125" s="17">
        <v>0.13834626803999001</v>
      </c>
      <c r="AT125" s="17">
        <v>0.12962077039691799</v>
      </c>
      <c r="AU125" s="17">
        <v>0.11138919687387901</v>
      </c>
      <c r="AV125" s="17">
        <v>0.11532813990515001</v>
      </c>
      <c r="AW125" s="17">
        <v>0.113530698079169</v>
      </c>
    </row>
    <row r="126" spans="2:49" x14ac:dyDescent="0.25">
      <c r="B126" t="s">
        <v>144</v>
      </c>
      <c r="C126" s="17">
        <v>0.113913365621356</v>
      </c>
      <c r="D126" s="17">
        <v>0.11526457558159001</v>
      </c>
      <c r="E126" s="17">
        <v>0.112423746282679</v>
      </c>
      <c r="F126" s="17"/>
      <c r="G126" s="17">
        <v>0.13541905765229001</v>
      </c>
      <c r="H126" s="17">
        <v>0.117680799298294</v>
      </c>
      <c r="I126" s="17">
        <v>0.11450996934325799</v>
      </c>
      <c r="J126" s="17">
        <v>0.106794243095012</v>
      </c>
      <c r="K126" s="17">
        <v>9.2849823699289596E-2</v>
      </c>
      <c r="L126" s="17">
        <v>0.11577346261235801</v>
      </c>
      <c r="M126" s="17"/>
      <c r="N126" s="17">
        <v>0.116488364635132</v>
      </c>
      <c r="O126" s="17">
        <v>0.111151975664858</v>
      </c>
      <c r="P126" s="17">
        <v>0.13710428127163199</v>
      </c>
      <c r="Q126" s="17">
        <v>9.2952756406369699E-2</v>
      </c>
      <c r="R126" s="17"/>
      <c r="S126" s="17">
        <v>0.11914109949811499</v>
      </c>
      <c r="T126" s="17">
        <v>9.9902307487580999E-2</v>
      </c>
      <c r="U126" s="17">
        <v>0.109513346323987</v>
      </c>
      <c r="V126" s="17">
        <v>0.11196229865171101</v>
      </c>
      <c r="W126" s="17">
        <v>0.13206373605326299</v>
      </c>
      <c r="X126" s="17">
        <v>0.10820747137629599</v>
      </c>
      <c r="Y126" s="17">
        <v>0.106807433354371</v>
      </c>
      <c r="Z126" s="17">
        <v>0.12302332179391</v>
      </c>
      <c r="AA126" s="17">
        <v>0.117788571473885</v>
      </c>
      <c r="AB126" s="17">
        <v>0.12711885905652101</v>
      </c>
      <c r="AC126" s="17">
        <v>0.102945762026007</v>
      </c>
      <c r="AD126" s="17"/>
      <c r="AE126" s="17">
        <v>0.113423868673031</v>
      </c>
      <c r="AF126" s="17">
        <v>0.108633856547283</v>
      </c>
      <c r="AG126" s="17">
        <v>0.11237792919888601</v>
      </c>
      <c r="AH126" s="17"/>
      <c r="AI126" s="17">
        <v>0.108416314197483</v>
      </c>
      <c r="AJ126" s="17">
        <v>0.108583486050673</v>
      </c>
      <c r="AK126" s="17">
        <v>0.141256178738834</v>
      </c>
      <c r="AL126" s="17">
        <v>0.170927285688351</v>
      </c>
      <c r="AM126" s="17">
        <v>0.120628897025814</v>
      </c>
      <c r="AN126" s="17"/>
      <c r="AO126" s="17">
        <v>0.105777830710981</v>
      </c>
      <c r="AP126" s="17">
        <v>0.11010833055486501</v>
      </c>
      <c r="AQ126" s="17">
        <v>0.138712871476666</v>
      </c>
      <c r="AR126" s="17"/>
      <c r="AS126" s="17">
        <v>0.113436577778934</v>
      </c>
      <c r="AT126" s="17">
        <v>0.11619858184941501</v>
      </c>
      <c r="AU126" s="17">
        <v>0.121561644165743</v>
      </c>
      <c r="AV126" s="17">
        <v>0.114222759192492</v>
      </c>
      <c r="AW126" s="17">
        <v>9.3478618901483901E-2</v>
      </c>
    </row>
    <row r="127" spans="2:49" x14ac:dyDescent="0.25">
      <c r="B127" t="s">
        <v>145</v>
      </c>
      <c r="C127" s="17">
        <v>0.113344405908056</v>
      </c>
      <c r="D127" s="17">
        <v>0.117711093381141</v>
      </c>
      <c r="E127" s="17">
        <v>0.108655003857427</v>
      </c>
      <c r="F127" s="17"/>
      <c r="G127" s="17">
        <v>0.132770177838165</v>
      </c>
      <c r="H127" s="17">
        <v>0.119969994677267</v>
      </c>
      <c r="I127" s="17">
        <v>0.123525159380809</v>
      </c>
      <c r="J127" s="17">
        <v>0.10396504860644799</v>
      </c>
      <c r="K127" s="17">
        <v>0.112929766291311</v>
      </c>
      <c r="L127" s="17">
        <v>9.4458902469466796E-2</v>
      </c>
      <c r="M127" s="17"/>
      <c r="N127" s="17">
        <v>0.14988780951674899</v>
      </c>
      <c r="O127" s="17">
        <v>0.117414276216046</v>
      </c>
      <c r="P127" s="17">
        <v>9.5075379763967502E-2</v>
      </c>
      <c r="Q127" s="17">
        <v>8.4861335465049495E-2</v>
      </c>
      <c r="R127" s="17"/>
      <c r="S127" s="17">
        <v>0.151280585551088</v>
      </c>
      <c r="T127" s="17">
        <v>0.126929708723723</v>
      </c>
      <c r="U127" s="17">
        <v>0.115665424645385</v>
      </c>
      <c r="V127" s="17">
        <v>9.0950749559161104E-2</v>
      </c>
      <c r="W127" s="17">
        <v>8.0089236273491404E-2</v>
      </c>
      <c r="X127" s="17">
        <v>9.0477718836430104E-2</v>
      </c>
      <c r="Y127" s="17">
        <v>0.12817791059342001</v>
      </c>
      <c r="Z127" s="17">
        <v>9.7999405572803205E-2</v>
      </c>
      <c r="AA127" s="17">
        <v>8.7655330654311303E-2</v>
      </c>
      <c r="AB127" s="17">
        <v>0.126262187846198</v>
      </c>
      <c r="AC127" s="17">
        <v>0.117814346050818</v>
      </c>
      <c r="AD127" s="17"/>
      <c r="AE127" s="17">
        <v>8.1189572056558704E-2</v>
      </c>
      <c r="AF127" s="17">
        <v>0.13855642745942501</v>
      </c>
      <c r="AG127" s="17">
        <v>0.110345798876304</v>
      </c>
      <c r="AH127" s="17"/>
      <c r="AI127" s="17">
        <v>8.2640635601564705E-2</v>
      </c>
      <c r="AJ127" s="17">
        <v>0.15223087395062601</v>
      </c>
      <c r="AK127" s="17">
        <v>0.13130450041567601</v>
      </c>
      <c r="AL127" s="17">
        <v>6.6155475573731096E-2</v>
      </c>
      <c r="AM127" s="17">
        <v>0.10559505974448299</v>
      </c>
      <c r="AN127" s="17"/>
      <c r="AO127" s="17">
        <v>8.2171462961027397E-2</v>
      </c>
      <c r="AP127" s="17">
        <v>0.13926019672560799</v>
      </c>
      <c r="AQ127" s="17">
        <v>0.13469693999535901</v>
      </c>
      <c r="AR127" s="17"/>
      <c r="AS127" s="17">
        <v>7.2174852374535803E-2</v>
      </c>
      <c r="AT127" s="17">
        <v>0.106433403051482</v>
      </c>
      <c r="AU127" s="17">
        <v>0.150327637027763</v>
      </c>
      <c r="AV127" s="17">
        <v>0.16051409785525</v>
      </c>
      <c r="AW127" s="17">
        <v>0.15793672656962501</v>
      </c>
    </row>
    <row r="128" spans="2:49" x14ac:dyDescent="0.25">
      <c r="B128" t="s">
        <v>146</v>
      </c>
      <c r="C128" s="17">
        <v>8.5142568278792394E-2</v>
      </c>
      <c r="D128" s="17">
        <v>8.58799618704469E-2</v>
      </c>
      <c r="E128" s="17">
        <v>8.5139193234973501E-2</v>
      </c>
      <c r="F128" s="17"/>
      <c r="G128" s="17">
        <v>0.10408790362529299</v>
      </c>
      <c r="H128" s="17">
        <v>0.10767874255661999</v>
      </c>
      <c r="I128" s="17">
        <v>9.9915201267951906E-2</v>
      </c>
      <c r="J128" s="17">
        <v>8.4290997953623104E-2</v>
      </c>
      <c r="K128" s="17">
        <v>7.3129015436346798E-2</v>
      </c>
      <c r="L128" s="17">
        <v>5.0753795762615198E-2</v>
      </c>
      <c r="M128" s="17"/>
      <c r="N128" s="17">
        <v>6.4313816642530205E-2</v>
      </c>
      <c r="O128" s="17">
        <v>8.7294384340794104E-2</v>
      </c>
      <c r="P128" s="17">
        <v>9.7897861761722105E-2</v>
      </c>
      <c r="Q128" s="17">
        <v>9.3245084116359497E-2</v>
      </c>
      <c r="R128" s="17"/>
      <c r="S128" s="17">
        <v>0.124277851782119</v>
      </c>
      <c r="T128" s="17">
        <v>8.7710061840049702E-2</v>
      </c>
      <c r="U128" s="17">
        <v>7.3528802673573798E-2</v>
      </c>
      <c r="V128" s="17">
        <v>7.5789276094504199E-2</v>
      </c>
      <c r="W128" s="17">
        <v>9.6801569999252601E-2</v>
      </c>
      <c r="X128" s="17">
        <v>7.8557325065469502E-2</v>
      </c>
      <c r="Y128" s="17">
        <v>5.5907019707659197E-2</v>
      </c>
      <c r="Z128" s="17">
        <v>5.5912682472865599E-2</v>
      </c>
      <c r="AA128" s="17">
        <v>7.7806292286495299E-2</v>
      </c>
      <c r="AB128" s="17">
        <v>8.5184111504344795E-2</v>
      </c>
      <c r="AC128" s="17">
        <v>8.6055067565585397E-2</v>
      </c>
      <c r="AD128" s="17"/>
      <c r="AE128" s="17">
        <v>8.5415625791567307E-2</v>
      </c>
      <c r="AF128" s="17">
        <v>7.7168779376824106E-2</v>
      </c>
      <c r="AG128" s="17">
        <v>0.103880547877091</v>
      </c>
      <c r="AH128" s="17"/>
      <c r="AI128" s="17">
        <v>8.2478264888845507E-2</v>
      </c>
      <c r="AJ128" s="17">
        <v>7.3118972073447294E-2</v>
      </c>
      <c r="AK128" s="17">
        <v>8.3434516452034799E-2</v>
      </c>
      <c r="AL128" s="17">
        <v>0.14155957889676099</v>
      </c>
      <c r="AM128" s="17">
        <v>0.108105495396031</v>
      </c>
      <c r="AN128" s="17"/>
      <c r="AO128" s="17">
        <v>8.7548266432179597E-2</v>
      </c>
      <c r="AP128" s="17">
        <v>7.3153613671840895E-2</v>
      </c>
      <c r="AQ128" s="17">
        <v>8.8218658426419003E-2</v>
      </c>
      <c r="AR128" s="17"/>
      <c r="AS128" s="17">
        <v>8.9723306185035406E-2</v>
      </c>
      <c r="AT128" s="17">
        <v>8.9367725867174397E-2</v>
      </c>
      <c r="AU128" s="17">
        <v>8.4571210420797405E-2</v>
      </c>
      <c r="AV128" s="17">
        <v>0.10228847266308699</v>
      </c>
      <c r="AW128" s="17">
        <v>3.6210974132536801E-2</v>
      </c>
    </row>
    <row r="129" spans="2:49" x14ac:dyDescent="0.25">
      <c r="B129" t="s">
        <v>147</v>
      </c>
      <c r="C129" s="17">
        <v>8.3243705180377006E-2</v>
      </c>
      <c r="D129" s="17">
        <v>0.10136339665933</v>
      </c>
      <c r="E129" s="17">
        <v>6.6262544012555893E-2</v>
      </c>
      <c r="F129" s="17"/>
      <c r="G129" s="17">
        <v>6.9752689240587001E-2</v>
      </c>
      <c r="H129" s="17">
        <v>8.1954633188285095E-2</v>
      </c>
      <c r="I129" s="17">
        <v>8.3370924483325004E-2</v>
      </c>
      <c r="J129" s="17">
        <v>0.10101478653901599</v>
      </c>
      <c r="K129" s="17">
        <v>7.8283070957264694E-2</v>
      </c>
      <c r="L129" s="17">
        <v>8.2170960042944205E-2</v>
      </c>
      <c r="M129" s="17"/>
      <c r="N129" s="17">
        <v>5.9682940617827897E-2</v>
      </c>
      <c r="O129" s="17">
        <v>8.2268041531452299E-2</v>
      </c>
      <c r="P129" s="17">
        <v>8.4358742217636701E-2</v>
      </c>
      <c r="Q129" s="17">
        <v>0.110421377183643</v>
      </c>
      <c r="R129" s="17"/>
      <c r="S129" s="17">
        <v>9.66203675823466E-2</v>
      </c>
      <c r="T129" s="17">
        <v>6.5701273712182803E-2</v>
      </c>
      <c r="U129" s="17">
        <v>6.1449136041825198E-2</v>
      </c>
      <c r="V129" s="17">
        <v>8.1415383583866602E-2</v>
      </c>
      <c r="W129" s="17">
        <v>8.2690275250138695E-2</v>
      </c>
      <c r="X129" s="17">
        <v>9.603375678435E-2</v>
      </c>
      <c r="Y129" s="17">
        <v>9.3747766232746402E-2</v>
      </c>
      <c r="Z129" s="17">
        <v>8.12153982870647E-2</v>
      </c>
      <c r="AA129" s="17">
        <v>9.4224693304193405E-2</v>
      </c>
      <c r="AB129" s="17">
        <v>8.0701935388899998E-2</v>
      </c>
      <c r="AC129" s="17">
        <v>7.2512652709369907E-2</v>
      </c>
      <c r="AD129" s="17"/>
      <c r="AE129" s="17">
        <v>0.115689856671553</v>
      </c>
      <c r="AF129" s="17">
        <v>6.00843448435988E-2</v>
      </c>
      <c r="AG129" s="17">
        <v>8.9690336337639107E-2</v>
      </c>
      <c r="AH129" s="17"/>
      <c r="AI129" s="17">
        <v>0.109813497907748</v>
      </c>
      <c r="AJ129" s="17">
        <v>5.9380385273459298E-2</v>
      </c>
      <c r="AK129" s="17">
        <v>6.8520628219723601E-2</v>
      </c>
      <c r="AL129" s="17">
        <v>0.18293661986755499</v>
      </c>
      <c r="AM129" s="17">
        <v>7.9307617103515596E-2</v>
      </c>
      <c r="AN129" s="17"/>
      <c r="AO129" s="17">
        <v>0.113985493274882</v>
      </c>
      <c r="AP129" s="17">
        <v>5.5253569202545698E-2</v>
      </c>
      <c r="AQ129" s="17">
        <v>6.5091577223981595E-2</v>
      </c>
      <c r="AR129" s="17"/>
      <c r="AS129" s="17">
        <v>0.10844672175621201</v>
      </c>
      <c r="AT129" s="17">
        <v>8.0132442593694495E-2</v>
      </c>
      <c r="AU129" s="17">
        <v>6.0392746895406302E-2</v>
      </c>
      <c r="AV129" s="17">
        <v>8.8288588077817295E-2</v>
      </c>
      <c r="AW129" s="17">
        <v>5.2855108531591401E-2</v>
      </c>
    </row>
    <row r="130" spans="2:49" x14ac:dyDescent="0.25">
      <c r="B130" t="s">
        <v>148</v>
      </c>
      <c r="C130" s="17">
        <v>8.1755102058342605E-2</v>
      </c>
      <c r="D130" s="17">
        <v>9.8766424301075503E-2</v>
      </c>
      <c r="E130" s="17">
        <v>6.5303435581073599E-2</v>
      </c>
      <c r="F130" s="17"/>
      <c r="G130" s="17">
        <v>0.100142260579674</v>
      </c>
      <c r="H130" s="17">
        <v>8.8206756933436797E-2</v>
      </c>
      <c r="I130" s="17">
        <v>8.6247952703070396E-2</v>
      </c>
      <c r="J130" s="17">
        <v>6.9985839075687603E-2</v>
      </c>
      <c r="K130" s="17">
        <v>6.4051935632680093E-2</v>
      </c>
      <c r="L130" s="17">
        <v>8.1886652309184002E-2</v>
      </c>
      <c r="M130" s="17"/>
      <c r="N130" s="17">
        <v>0.114993702973808</v>
      </c>
      <c r="O130" s="17">
        <v>9.0003553819617499E-2</v>
      </c>
      <c r="P130" s="17">
        <v>6.5095418269584093E-2</v>
      </c>
      <c r="Q130" s="17">
        <v>5.2611813803781E-2</v>
      </c>
      <c r="R130" s="17"/>
      <c r="S130" s="17">
        <v>0.108827045471561</v>
      </c>
      <c r="T130" s="17">
        <v>8.2631991853495707E-2</v>
      </c>
      <c r="U130" s="17">
        <v>6.9869406708703494E-2</v>
      </c>
      <c r="V130" s="17">
        <v>7.3342454500675003E-2</v>
      </c>
      <c r="W130" s="17">
        <v>7.1865643669538307E-2</v>
      </c>
      <c r="X130" s="17">
        <v>8.0047093319264906E-2</v>
      </c>
      <c r="Y130" s="17">
        <v>7.4672083935950498E-2</v>
      </c>
      <c r="Z130" s="17">
        <v>5.8888248750186403E-2</v>
      </c>
      <c r="AA130" s="17">
        <v>8.2135290324583596E-2</v>
      </c>
      <c r="AB130" s="17">
        <v>8.8842855719389699E-2</v>
      </c>
      <c r="AC130" s="17">
        <v>7.0741452565748694E-2</v>
      </c>
      <c r="AD130" s="17"/>
      <c r="AE130" s="17">
        <v>6.2299171769488203E-2</v>
      </c>
      <c r="AF130" s="17">
        <v>0.102934658660432</v>
      </c>
      <c r="AG130" s="17">
        <v>6.9160914944412705E-2</v>
      </c>
      <c r="AH130" s="17"/>
      <c r="AI130" s="17">
        <v>7.1474624189951597E-2</v>
      </c>
      <c r="AJ130" s="17">
        <v>8.7457197580241605E-2</v>
      </c>
      <c r="AK130" s="17">
        <v>9.6728051336166507E-2</v>
      </c>
      <c r="AL130" s="17">
        <v>0.16190252517602499</v>
      </c>
      <c r="AM130" s="17">
        <v>6.5826875129568405E-2</v>
      </c>
      <c r="AN130" s="17"/>
      <c r="AO130" s="17">
        <v>7.3707997604452596E-2</v>
      </c>
      <c r="AP130" s="17">
        <v>9.2171190426185295E-2</v>
      </c>
      <c r="AQ130" s="17">
        <v>8.2711187325143806E-2</v>
      </c>
      <c r="AR130" s="17"/>
      <c r="AS130" s="17">
        <v>5.8344373306245499E-2</v>
      </c>
      <c r="AT130" s="17">
        <v>7.9775820849509696E-2</v>
      </c>
      <c r="AU130" s="17">
        <v>0.10112165630631</v>
      </c>
      <c r="AV130" s="17">
        <v>0.117350175725783</v>
      </c>
      <c r="AW130" s="17">
        <v>0.13306263872937099</v>
      </c>
    </row>
    <row r="131" spans="2:49" x14ac:dyDescent="0.25">
      <c r="B131" t="s">
        <v>149</v>
      </c>
      <c r="C131" s="17">
        <v>6.0410124808569499E-2</v>
      </c>
      <c r="D131" s="17">
        <v>6.3413290868156794E-2</v>
      </c>
      <c r="E131" s="17">
        <v>5.7987749046727197E-2</v>
      </c>
      <c r="F131" s="17"/>
      <c r="G131" s="17">
        <v>0.104107852360453</v>
      </c>
      <c r="H131" s="17">
        <v>9.1060407420802597E-2</v>
      </c>
      <c r="I131" s="17">
        <v>6.0764677996296798E-2</v>
      </c>
      <c r="J131" s="17">
        <v>5.16972863242669E-2</v>
      </c>
      <c r="K131" s="17">
        <v>2.8352891063283502E-2</v>
      </c>
      <c r="L131" s="17">
        <v>3.43156398220874E-2</v>
      </c>
      <c r="M131" s="17"/>
      <c r="N131" s="17">
        <v>7.2892066074321096E-2</v>
      </c>
      <c r="O131" s="17">
        <v>4.03040929018008E-2</v>
      </c>
      <c r="P131" s="17">
        <v>6.9434128878586507E-2</v>
      </c>
      <c r="Q131" s="17">
        <v>5.6252142445570502E-2</v>
      </c>
      <c r="R131" s="17"/>
      <c r="S131" s="17">
        <v>8.6551683319874298E-2</v>
      </c>
      <c r="T131" s="17">
        <v>5.0203740079587902E-2</v>
      </c>
      <c r="U131" s="17">
        <v>5.1634909221314799E-2</v>
      </c>
      <c r="V131" s="17">
        <v>6.1978465305129703E-2</v>
      </c>
      <c r="W131" s="17">
        <v>5.4295984885869501E-2</v>
      </c>
      <c r="X131" s="17">
        <v>5.7677546081329002E-2</v>
      </c>
      <c r="Y131" s="17">
        <v>7.4683241301936099E-2</v>
      </c>
      <c r="Z131" s="17">
        <v>5.2170244510494998E-2</v>
      </c>
      <c r="AA131" s="17">
        <v>5.9585788857353897E-2</v>
      </c>
      <c r="AB131" s="17">
        <v>4.9837737402438798E-2</v>
      </c>
      <c r="AC131" s="17">
        <v>4.29860214310109E-2</v>
      </c>
      <c r="AD131" s="17"/>
      <c r="AE131" s="17">
        <v>4.2898543125386497E-2</v>
      </c>
      <c r="AF131" s="17">
        <v>6.7510149211755299E-2</v>
      </c>
      <c r="AG131" s="17">
        <v>6.7391761937908606E-2</v>
      </c>
      <c r="AH131" s="17"/>
      <c r="AI131" s="17">
        <v>4.6819574179354999E-2</v>
      </c>
      <c r="AJ131" s="17">
        <v>7.34776006733521E-2</v>
      </c>
      <c r="AK131" s="17">
        <v>6.5263373620488105E-2</v>
      </c>
      <c r="AL131" s="17">
        <v>1.7771735784737501E-2</v>
      </c>
      <c r="AM131" s="17">
        <v>4.6573695458908201E-2</v>
      </c>
      <c r="AN131" s="17"/>
      <c r="AO131" s="17">
        <v>6.2590578458864995E-2</v>
      </c>
      <c r="AP131" s="17">
        <v>7.6792795675874506E-2</v>
      </c>
      <c r="AQ131" s="17">
        <v>4.5988114566999597E-2</v>
      </c>
      <c r="AR131" s="17"/>
      <c r="AS131" s="17">
        <v>4.8831125447988601E-2</v>
      </c>
      <c r="AT131" s="17">
        <v>6.7562846858434694E-2</v>
      </c>
      <c r="AU131" s="17">
        <v>7.5712437770539806E-2</v>
      </c>
      <c r="AV131" s="17">
        <v>7.3067301574857094E-2</v>
      </c>
      <c r="AW131" s="17">
        <v>2.2107816471565098E-2</v>
      </c>
    </row>
    <row r="132" spans="2:49" x14ac:dyDescent="0.25">
      <c r="B132" t="s">
        <v>73</v>
      </c>
      <c r="C132" s="17">
        <v>7.4262765752035297E-3</v>
      </c>
      <c r="D132" s="17">
        <v>7.0875225999022396E-3</v>
      </c>
      <c r="E132" s="17">
        <v>7.8193024435552899E-3</v>
      </c>
      <c r="F132" s="17"/>
      <c r="G132" s="17">
        <v>5.9890516248429096E-3</v>
      </c>
      <c r="H132" s="17">
        <v>1.32594084474557E-2</v>
      </c>
      <c r="I132" s="17">
        <v>6.7652065787719498E-3</v>
      </c>
      <c r="J132" s="17">
        <v>4.4988678775143504E-3</v>
      </c>
      <c r="K132" s="17">
        <v>6.12928446249476E-3</v>
      </c>
      <c r="L132" s="17">
        <v>7.4423464571453397E-3</v>
      </c>
      <c r="M132" s="17"/>
      <c r="N132" s="17">
        <v>2.4314219968145298E-3</v>
      </c>
      <c r="O132" s="17">
        <v>4.4411290834511898E-3</v>
      </c>
      <c r="P132" s="17">
        <v>1.2703786827601799E-2</v>
      </c>
      <c r="Q132" s="17">
        <v>1.1433220120187401E-2</v>
      </c>
      <c r="R132" s="17"/>
      <c r="S132" s="17">
        <v>1.82498375816845E-3</v>
      </c>
      <c r="T132" s="17">
        <v>9.3947443377397598E-3</v>
      </c>
      <c r="U132" s="17">
        <v>8.1202400114702492E-3</v>
      </c>
      <c r="V132" s="17">
        <v>9.6042225781563292E-3</v>
      </c>
      <c r="W132" s="17">
        <v>3.6448280223841398E-3</v>
      </c>
      <c r="X132" s="17">
        <v>2.2792342222786401E-2</v>
      </c>
      <c r="Y132" s="17">
        <v>0</v>
      </c>
      <c r="Z132" s="17">
        <v>6.1214836835073796E-3</v>
      </c>
      <c r="AA132" s="17">
        <v>3.4241481317762701E-3</v>
      </c>
      <c r="AB132" s="17">
        <v>6.10487726097402E-3</v>
      </c>
      <c r="AC132" s="17">
        <v>1.4715031537117401E-2</v>
      </c>
      <c r="AD132" s="17"/>
      <c r="AE132" s="17">
        <v>9.3671743994848504E-3</v>
      </c>
      <c r="AF132" s="17">
        <v>5.3614440217566797E-3</v>
      </c>
      <c r="AG132" s="17">
        <v>7.3185783006663998E-3</v>
      </c>
      <c r="AH132" s="17"/>
      <c r="AI132" s="17">
        <v>7.33960705917488E-3</v>
      </c>
      <c r="AJ132" s="17">
        <v>5.9239718398488798E-3</v>
      </c>
      <c r="AK132" s="17">
        <v>3.64135995612338E-3</v>
      </c>
      <c r="AL132" s="17">
        <v>0</v>
      </c>
      <c r="AM132" s="17">
        <v>7.63251215374361E-3</v>
      </c>
      <c r="AN132" s="17"/>
      <c r="AO132" s="17">
        <v>5.4865053381459999E-3</v>
      </c>
      <c r="AP132" s="17">
        <v>4.8470137295174402E-3</v>
      </c>
      <c r="AQ132" s="17">
        <v>3.2505069373379302E-3</v>
      </c>
      <c r="AR132" s="17"/>
      <c r="AS132" s="17">
        <v>8.4591529900013406E-3</v>
      </c>
      <c r="AT132" s="17">
        <v>8.0359716932542E-3</v>
      </c>
      <c r="AU132" s="17">
        <v>8.1301084887163699E-3</v>
      </c>
      <c r="AV132" s="17">
        <v>0</v>
      </c>
      <c r="AW132" s="17">
        <v>0</v>
      </c>
    </row>
    <row r="133" spans="2:49" x14ac:dyDescent="0.25">
      <c r="B133" t="s">
        <v>150</v>
      </c>
      <c r="C133" s="17">
        <v>1.4958901412761801E-2</v>
      </c>
      <c r="D133" s="17">
        <v>1.69827412181527E-2</v>
      </c>
      <c r="E133" s="17">
        <v>1.31098465365559E-2</v>
      </c>
      <c r="F133" s="17"/>
      <c r="G133" s="17">
        <v>1.5299723200814399E-2</v>
      </c>
      <c r="H133" s="17">
        <v>1.5010503856092599E-2</v>
      </c>
      <c r="I133" s="17">
        <v>1.79305874964183E-2</v>
      </c>
      <c r="J133" s="17">
        <v>1.5835059818079499E-2</v>
      </c>
      <c r="K133" s="17">
        <v>1.81344750152432E-2</v>
      </c>
      <c r="L133" s="17">
        <v>9.4226855607029997E-3</v>
      </c>
      <c r="M133" s="17"/>
      <c r="N133" s="17">
        <v>7.2304573784542601E-3</v>
      </c>
      <c r="O133" s="17">
        <v>1.6731473530507499E-2</v>
      </c>
      <c r="P133" s="17">
        <v>1.38452729934726E-2</v>
      </c>
      <c r="Q133" s="17">
        <v>2.2752330864388999E-2</v>
      </c>
      <c r="R133" s="17"/>
      <c r="S133" s="17">
        <v>4.5590468585624804E-3</v>
      </c>
      <c r="T133" s="17">
        <v>1.4624356417337401E-2</v>
      </c>
      <c r="U133" s="17">
        <v>1.41062778266751E-2</v>
      </c>
      <c r="V133" s="17">
        <v>2.3030039810268702E-2</v>
      </c>
      <c r="W133" s="17">
        <v>1.9598894349114299E-2</v>
      </c>
      <c r="X133" s="17">
        <v>1.1656118944140301E-2</v>
      </c>
      <c r="Y133" s="17">
        <v>1.9511460007199499E-2</v>
      </c>
      <c r="Z133" s="17">
        <v>3.7940746048440603E-2</v>
      </c>
      <c r="AA133" s="17">
        <v>1.6581247044754499E-2</v>
      </c>
      <c r="AB133" s="17">
        <v>5.3182926371717898E-3</v>
      </c>
      <c r="AC133" s="17">
        <v>1.93910291164308E-2</v>
      </c>
      <c r="AD133" s="17"/>
      <c r="AE133" s="17">
        <v>1.2828177287659601E-2</v>
      </c>
      <c r="AF133" s="17">
        <v>1.07088778132329E-2</v>
      </c>
      <c r="AG133" s="17">
        <v>2.72406170105365E-2</v>
      </c>
      <c r="AH133" s="17"/>
      <c r="AI133" s="17">
        <v>1.0513422040826699E-2</v>
      </c>
      <c r="AJ133" s="17">
        <v>1.1053566749159501E-2</v>
      </c>
      <c r="AK133" s="17">
        <v>3.8161542147952198E-3</v>
      </c>
      <c r="AL133" s="17">
        <v>0</v>
      </c>
      <c r="AM133" s="17">
        <v>2.9479404156306701E-2</v>
      </c>
      <c r="AN133" s="17"/>
      <c r="AO133" s="17">
        <v>8.2255323927753303E-3</v>
      </c>
      <c r="AP133" s="17">
        <v>1.04921864735293E-2</v>
      </c>
      <c r="AQ133" s="17">
        <v>0</v>
      </c>
      <c r="AR133" s="17"/>
      <c r="AS133" s="17">
        <v>2.4300234905724898E-2</v>
      </c>
      <c r="AT133" s="17">
        <v>1.4151744115766E-2</v>
      </c>
      <c r="AU133" s="17">
        <v>1.1860638215623999E-2</v>
      </c>
      <c r="AV133" s="17">
        <v>2.5772116817863598E-3</v>
      </c>
      <c r="AW133" s="17">
        <v>1.3744618867890201E-2</v>
      </c>
    </row>
    <row r="134" spans="2:49" x14ac:dyDescent="0.25">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row>
    <row r="135" spans="2:49" x14ac:dyDescent="0.25">
      <c r="B135" s="6" t="s">
        <v>162</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row>
    <row r="136" spans="2:49" x14ac:dyDescent="0.25">
      <c r="B136" s="24" t="s">
        <v>76</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row>
    <row r="137" spans="2:49" x14ac:dyDescent="0.25">
      <c r="B137" t="s">
        <v>158</v>
      </c>
      <c r="C137" s="17">
        <v>0.38261760587017801</v>
      </c>
      <c r="D137" s="17">
        <v>0.39457310141358798</v>
      </c>
      <c r="E137" s="17">
        <v>0.37107618846975798</v>
      </c>
      <c r="F137" s="17"/>
      <c r="G137" s="17">
        <v>0.485707015483128</v>
      </c>
      <c r="H137" s="17">
        <v>0.45503707085643802</v>
      </c>
      <c r="I137" s="17">
        <v>0.42437062134202003</v>
      </c>
      <c r="J137" s="17">
        <v>0.38184209073623199</v>
      </c>
      <c r="K137" s="17">
        <v>0.31174267801383398</v>
      </c>
      <c r="L137" s="17">
        <v>0.26835133981002002</v>
      </c>
      <c r="M137" s="17"/>
      <c r="N137" s="17">
        <v>0.419899287306989</v>
      </c>
      <c r="O137" s="17">
        <v>0.38493118179472302</v>
      </c>
      <c r="P137" s="17">
        <v>0.35579266199207499</v>
      </c>
      <c r="Q137" s="17">
        <v>0.37034020368297799</v>
      </c>
      <c r="R137" s="17"/>
      <c r="S137" s="17">
        <v>0.40580845457083697</v>
      </c>
      <c r="T137" s="17">
        <v>0.36719236403930899</v>
      </c>
      <c r="U137" s="17">
        <v>0.29079878996078101</v>
      </c>
      <c r="V137" s="17">
        <v>0.33880675024760498</v>
      </c>
      <c r="W137" s="17">
        <v>0.353787079231836</v>
      </c>
      <c r="X137" s="17">
        <v>0.379435893102541</v>
      </c>
      <c r="Y137" s="17">
        <v>0.37915232125972698</v>
      </c>
      <c r="Z137" s="17">
        <v>0.39355863916262901</v>
      </c>
      <c r="AA137" s="17">
        <v>0.473119850643616</v>
      </c>
      <c r="AB137" s="17">
        <v>0.38560995434606099</v>
      </c>
      <c r="AC137" s="17">
        <v>0.42180505306743798</v>
      </c>
      <c r="AD137" s="17"/>
      <c r="AE137" s="17">
        <v>0.22942142936867399</v>
      </c>
      <c r="AF137" s="17">
        <v>0.52640792786030099</v>
      </c>
      <c r="AG137" s="17">
        <v>0.31868957578573098</v>
      </c>
      <c r="AH137" s="17"/>
      <c r="AI137" s="17">
        <v>0.12790801657654599</v>
      </c>
      <c r="AJ137" s="17">
        <v>0.75439699933402904</v>
      </c>
      <c r="AK137" s="17">
        <v>0.441553749149177</v>
      </c>
      <c r="AL137" s="17">
        <v>0.12927466404868501</v>
      </c>
      <c r="AM137" s="17">
        <v>0.28195069192863098</v>
      </c>
      <c r="AN137" s="17"/>
      <c r="AO137" s="17">
        <v>6.7488137491055603E-2</v>
      </c>
      <c r="AP137" s="17">
        <v>0.80250229163693398</v>
      </c>
      <c r="AQ137" s="17">
        <v>0.349732504410602</v>
      </c>
      <c r="AR137" s="17"/>
      <c r="AS137" s="17">
        <v>0.310575671440046</v>
      </c>
      <c r="AT137" s="17">
        <v>0.40803493039220901</v>
      </c>
      <c r="AU137" s="17">
        <v>0.43864746220715201</v>
      </c>
      <c r="AV137" s="17">
        <v>0.472551384718019</v>
      </c>
      <c r="AW137" s="17">
        <v>0.47770647395886201</v>
      </c>
    </row>
    <row r="138" spans="2:49" x14ac:dyDescent="0.25">
      <c r="B138" t="s">
        <v>159</v>
      </c>
      <c r="C138" s="17">
        <v>0.19411850475612899</v>
      </c>
      <c r="D138" s="17">
        <v>0.21124786489859701</v>
      </c>
      <c r="E138" s="17">
        <v>0.17802968125615101</v>
      </c>
      <c r="F138" s="17"/>
      <c r="G138" s="17">
        <v>0.117716110184789</v>
      </c>
      <c r="H138" s="17">
        <v>0.140562776327739</v>
      </c>
      <c r="I138" s="17">
        <v>0.15532960882044999</v>
      </c>
      <c r="J138" s="17">
        <v>0.16609169295229301</v>
      </c>
      <c r="K138" s="17">
        <v>0.210673497349981</v>
      </c>
      <c r="L138" s="17">
        <v>0.33247998517980898</v>
      </c>
      <c r="M138" s="17"/>
      <c r="N138" s="17">
        <v>0.23847282228768699</v>
      </c>
      <c r="O138" s="17">
        <v>0.19034522783569</v>
      </c>
      <c r="P138" s="17">
        <v>0.18069510532192601</v>
      </c>
      <c r="Q138" s="17">
        <v>0.16307709657300701</v>
      </c>
      <c r="R138" s="17"/>
      <c r="S138" s="17">
        <v>0.18249556526983099</v>
      </c>
      <c r="T138" s="17">
        <v>0.205083579455137</v>
      </c>
      <c r="U138" s="17">
        <v>0.21060749995000899</v>
      </c>
      <c r="V138" s="17">
        <v>0.22105752043093499</v>
      </c>
      <c r="W138" s="17">
        <v>0.190801397882809</v>
      </c>
      <c r="X138" s="17">
        <v>0.21357284384773401</v>
      </c>
      <c r="Y138" s="17">
        <v>0.20047554044496399</v>
      </c>
      <c r="Z138" s="17">
        <v>0.236990752272351</v>
      </c>
      <c r="AA138" s="17">
        <v>0.159306338411035</v>
      </c>
      <c r="AB138" s="17">
        <v>0.169589078434813</v>
      </c>
      <c r="AC138" s="17">
        <v>0.16933572672625</v>
      </c>
      <c r="AD138" s="17"/>
      <c r="AE138" s="17">
        <v>0.31243700577556799</v>
      </c>
      <c r="AF138" s="17">
        <v>0.149439180882906</v>
      </c>
      <c r="AG138" s="17">
        <v>0.106577985783327</v>
      </c>
      <c r="AH138" s="17"/>
      <c r="AI138" s="17">
        <v>0.46139322371285202</v>
      </c>
      <c r="AJ138" s="17">
        <v>3.3273441726353201E-2</v>
      </c>
      <c r="AK138" s="17">
        <v>0.105328808935177</v>
      </c>
      <c r="AL138" s="17">
        <v>0.165080928642065</v>
      </c>
      <c r="AM138" s="17">
        <v>7.1894582400896398E-2</v>
      </c>
      <c r="AN138" s="17"/>
      <c r="AO138" s="17">
        <v>0.69383818838019395</v>
      </c>
      <c r="AP138" s="17">
        <v>2.2810077390633E-2</v>
      </c>
      <c r="AQ138" s="17">
        <v>0.10237914540614899</v>
      </c>
      <c r="AR138" s="17"/>
      <c r="AS138" s="17">
        <v>0.214128562684437</v>
      </c>
      <c r="AT138" s="17">
        <v>0.17302266713738601</v>
      </c>
      <c r="AU138" s="17">
        <v>0.179273307866156</v>
      </c>
      <c r="AV138" s="17">
        <v>0.200997184056772</v>
      </c>
      <c r="AW138" s="17">
        <v>0.18548474511615401</v>
      </c>
    </row>
    <row r="139" spans="2:49" x14ac:dyDescent="0.25">
      <c r="B139" t="s">
        <v>160</v>
      </c>
      <c r="C139" s="17">
        <v>0.32807890210444601</v>
      </c>
      <c r="D139" s="17">
        <v>0.32824876661910501</v>
      </c>
      <c r="E139" s="17">
        <v>0.32695442538824399</v>
      </c>
      <c r="F139" s="17"/>
      <c r="G139" s="17">
        <v>0.25452153028213098</v>
      </c>
      <c r="H139" s="17">
        <v>0.29802406365842299</v>
      </c>
      <c r="I139" s="17">
        <v>0.33047446668326902</v>
      </c>
      <c r="J139" s="17">
        <v>0.360275533740118</v>
      </c>
      <c r="K139" s="17">
        <v>0.38003936539586097</v>
      </c>
      <c r="L139" s="17">
        <v>0.33915101029295702</v>
      </c>
      <c r="M139" s="17"/>
      <c r="N139" s="17">
        <v>0.26788799904167199</v>
      </c>
      <c r="O139" s="17">
        <v>0.33871050954879101</v>
      </c>
      <c r="P139" s="17">
        <v>0.36222772838260298</v>
      </c>
      <c r="Q139" s="17">
        <v>0.34521130861781302</v>
      </c>
      <c r="R139" s="17"/>
      <c r="S139" s="17">
        <v>0.30541772451348398</v>
      </c>
      <c r="T139" s="17">
        <v>0.32840977344378902</v>
      </c>
      <c r="U139" s="17">
        <v>0.36553547015502702</v>
      </c>
      <c r="V139" s="17">
        <v>0.33947572123022302</v>
      </c>
      <c r="W139" s="17">
        <v>0.344800278958935</v>
      </c>
      <c r="X139" s="17">
        <v>0.30487997099440201</v>
      </c>
      <c r="Y139" s="17">
        <v>0.32368204707884601</v>
      </c>
      <c r="Z139" s="17">
        <v>0.28524221743053502</v>
      </c>
      <c r="AA139" s="17">
        <v>0.29867517135729299</v>
      </c>
      <c r="AB139" s="17">
        <v>0.38569238699198799</v>
      </c>
      <c r="AC139" s="17">
        <v>0.330845937124502</v>
      </c>
      <c r="AD139" s="17"/>
      <c r="AE139" s="17">
        <v>0.382588066380041</v>
      </c>
      <c r="AF139" s="17">
        <v>0.259762382984568</v>
      </c>
      <c r="AG139" s="17">
        <v>0.40900941343737002</v>
      </c>
      <c r="AH139" s="17"/>
      <c r="AI139" s="17">
        <v>0.34123077144998198</v>
      </c>
      <c r="AJ139" s="17">
        <v>0.170421705953306</v>
      </c>
      <c r="AK139" s="17">
        <v>0.33536040328686301</v>
      </c>
      <c r="AL139" s="17">
        <v>0.67488018337373801</v>
      </c>
      <c r="AM139" s="17">
        <v>0.469564481963191</v>
      </c>
      <c r="AN139" s="17"/>
      <c r="AO139" s="17">
        <v>0.19051897406540899</v>
      </c>
      <c r="AP139" s="17">
        <v>0.13664872608096301</v>
      </c>
      <c r="AQ139" s="17">
        <v>0.44251249442872898</v>
      </c>
      <c r="AR139" s="17"/>
      <c r="AS139" s="17">
        <v>0.365406022589851</v>
      </c>
      <c r="AT139" s="17">
        <v>0.30888152585323703</v>
      </c>
      <c r="AU139" s="17">
        <v>0.31394639272497998</v>
      </c>
      <c r="AV139" s="17">
        <v>0.247053814494475</v>
      </c>
      <c r="AW139" s="17">
        <v>0.20818750873514899</v>
      </c>
    </row>
    <row r="140" spans="2:49" x14ac:dyDescent="0.25">
      <c r="B140" t="s">
        <v>104</v>
      </c>
      <c r="C140" s="17">
        <v>9.5184987269246804E-2</v>
      </c>
      <c r="D140" s="17">
        <v>6.5930267068709997E-2</v>
      </c>
      <c r="E140" s="17">
        <v>0.12393970488584601</v>
      </c>
      <c r="F140" s="17"/>
      <c r="G140" s="17">
        <v>0.14205534404995199</v>
      </c>
      <c r="H140" s="17">
        <v>0.1063760891574</v>
      </c>
      <c r="I140" s="17">
        <v>8.9825303154261807E-2</v>
      </c>
      <c r="J140" s="17">
        <v>9.1790682571357599E-2</v>
      </c>
      <c r="K140" s="17">
        <v>9.7544459240323997E-2</v>
      </c>
      <c r="L140" s="17">
        <v>6.0017664717214397E-2</v>
      </c>
      <c r="M140" s="17"/>
      <c r="N140" s="17">
        <v>7.3739891363652693E-2</v>
      </c>
      <c r="O140" s="17">
        <v>8.6013080820796298E-2</v>
      </c>
      <c r="P140" s="17">
        <v>0.101284504303396</v>
      </c>
      <c r="Q140" s="17">
        <v>0.121371391126203</v>
      </c>
      <c r="R140" s="17"/>
      <c r="S140" s="17">
        <v>0.106278255645848</v>
      </c>
      <c r="T140" s="17">
        <v>9.9314283061765901E-2</v>
      </c>
      <c r="U140" s="17">
        <v>0.133058239934182</v>
      </c>
      <c r="V140" s="17">
        <v>0.100660008091237</v>
      </c>
      <c r="W140" s="17">
        <v>0.11061124392641999</v>
      </c>
      <c r="X140" s="17">
        <v>0.102111292055322</v>
      </c>
      <c r="Y140" s="17">
        <v>9.6690091216463006E-2</v>
      </c>
      <c r="Z140" s="17">
        <v>8.4208391134484098E-2</v>
      </c>
      <c r="AA140" s="17">
        <v>6.8898639588056504E-2</v>
      </c>
      <c r="AB140" s="17">
        <v>5.9108580227138698E-2</v>
      </c>
      <c r="AC140" s="17">
        <v>7.8013283081810103E-2</v>
      </c>
      <c r="AD140" s="17"/>
      <c r="AE140" s="17">
        <v>7.5553498475717296E-2</v>
      </c>
      <c r="AF140" s="17">
        <v>6.4390508272224103E-2</v>
      </c>
      <c r="AG140" s="17">
        <v>0.165723024993572</v>
      </c>
      <c r="AH140" s="17"/>
      <c r="AI140" s="17">
        <v>6.9467988260620603E-2</v>
      </c>
      <c r="AJ140" s="17">
        <v>4.1907852986311799E-2</v>
      </c>
      <c r="AK140" s="17">
        <v>0.11775703862878401</v>
      </c>
      <c r="AL140" s="17">
        <v>3.0764223935512099E-2</v>
      </c>
      <c r="AM140" s="17">
        <v>0.17659024370728199</v>
      </c>
      <c r="AN140" s="17"/>
      <c r="AO140" s="17">
        <v>4.8154700063342097E-2</v>
      </c>
      <c r="AP140" s="17">
        <v>3.8038904891470299E-2</v>
      </c>
      <c r="AQ140" s="17">
        <v>0.10537585575452101</v>
      </c>
      <c r="AR140" s="17"/>
      <c r="AS140" s="17">
        <v>0.109889743285666</v>
      </c>
      <c r="AT140" s="17">
        <v>0.110060876617168</v>
      </c>
      <c r="AU140" s="17">
        <v>6.8132837201711899E-2</v>
      </c>
      <c r="AV140" s="17">
        <v>7.93976167307342E-2</v>
      </c>
      <c r="AW140" s="17">
        <v>0.12862127218983499</v>
      </c>
    </row>
    <row r="141" spans="2:49" x14ac:dyDescent="0.2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row>
    <row r="142" spans="2:49" x14ac:dyDescent="0.25">
      <c r="B142" s="6" t="s">
        <v>163</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row>
    <row r="143" spans="2:49" x14ac:dyDescent="0.25">
      <c r="B143" s="24" t="s">
        <v>76</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row>
    <row r="144" spans="2:49" x14ac:dyDescent="0.25">
      <c r="B144" t="s">
        <v>158</v>
      </c>
      <c r="C144" s="17">
        <v>0.34430902548408199</v>
      </c>
      <c r="D144" s="17">
        <v>0.35292049783076201</v>
      </c>
      <c r="E144" s="17">
        <v>0.33672204259883998</v>
      </c>
      <c r="F144" s="17"/>
      <c r="G144" s="17">
        <v>0.421909786763984</v>
      </c>
      <c r="H144" s="17">
        <v>0.42123864194231397</v>
      </c>
      <c r="I144" s="17">
        <v>0.38233798990942203</v>
      </c>
      <c r="J144" s="17">
        <v>0.34316111780324698</v>
      </c>
      <c r="K144" s="17">
        <v>0.29014025622280198</v>
      </c>
      <c r="L144" s="17">
        <v>0.23570168294812899</v>
      </c>
      <c r="M144" s="17"/>
      <c r="N144" s="17">
        <v>0.36869162598247701</v>
      </c>
      <c r="O144" s="17">
        <v>0.34404157088375797</v>
      </c>
      <c r="P144" s="17">
        <v>0.33096997505341702</v>
      </c>
      <c r="Q144" s="17">
        <v>0.33493591652161098</v>
      </c>
      <c r="R144" s="17"/>
      <c r="S144" s="17">
        <v>0.353175817111408</v>
      </c>
      <c r="T144" s="17">
        <v>0.31850497847845599</v>
      </c>
      <c r="U144" s="17">
        <v>0.26534881118929199</v>
      </c>
      <c r="V144" s="17">
        <v>0.28039882801735799</v>
      </c>
      <c r="W144" s="17">
        <v>0.35221293366700701</v>
      </c>
      <c r="X144" s="17">
        <v>0.33898985325640302</v>
      </c>
      <c r="Y144" s="17">
        <v>0.36826164317605797</v>
      </c>
      <c r="Z144" s="17">
        <v>0.394565593881884</v>
      </c>
      <c r="AA144" s="17">
        <v>0.41401201604209598</v>
      </c>
      <c r="AB144" s="17">
        <v>0.33888731026021002</v>
      </c>
      <c r="AC144" s="17">
        <v>0.40425495935816103</v>
      </c>
      <c r="AD144" s="17"/>
      <c r="AE144" s="17">
        <v>0.208498605982818</v>
      </c>
      <c r="AF144" s="17">
        <v>0.48480688352085599</v>
      </c>
      <c r="AG144" s="17">
        <v>0.275368772722275</v>
      </c>
      <c r="AH144" s="17"/>
      <c r="AI144" s="17">
        <v>9.0287962625249199E-2</v>
      </c>
      <c r="AJ144" s="17">
        <v>0.71602247393567797</v>
      </c>
      <c r="AK144" s="17">
        <v>0.386046339479239</v>
      </c>
      <c r="AL144" s="17">
        <v>0.13834105870743199</v>
      </c>
      <c r="AM144" s="17">
        <v>0.25763043314946998</v>
      </c>
      <c r="AN144" s="17"/>
      <c r="AO144" s="17">
        <v>4.0903767539473397E-2</v>
      </c>
      <c r="AP144" s="17">
        <v>0.74857737471427999</v>
      </c>
      <c r="AQ144" s="17">
        <v>0.30175454033732801</v>
      </c>
      <c r="AR144" s="17"/>
      <c r="AS144" s="17">
        <v>0.30520681588010601</v>
      </c>
      <c r="AT144" s="17">
        <v>0.34437842565556098</v>
      </c>
      <c r="AU144" s="17">
        <v>0.384179661621528</v>
      </c>
      <c r="AV144" s="17">
        <v>0.41750873027859098</v>
      </c>
      <c r="AW144" s="17">
        <v>0.460450521074173</v>
      </c>
    </row>
    <row r="145" spans="2:49" x14ac:dyDescent="0.25">
      <c r="B145" t="s">
        <v>159</v>
      </c>
      <c r="C145" s="17">
        <v>0.24903722261504199</v>
      </c>
      <c r="D145" s="17">
        <v>0.28898795545843797</v>
      </c>
      <c r="E145" s="17">
        <v>0.211141035146371</v>
      </c>
      <c r="F145" s="17"/>
      <c r="G145" s="17">
        <v>0.16442223643596099</v>
      </c>
      <c r="H145" s="17">
        <v>0.18065641933638801</v>
      </c>
      <c r="I145" s="17">
        <v>0.194238487147465</v>
      </c>
      <c r="J145" s="17">
        <v>0.21274088574979</v>
      </c>
      <c r="K145" s="17">
        <v>0.27618633155153699</v>
      </c>
      <c r="L145" s="17">
        <v>0.41765399826616501</v>
      </c>
      <c r="M145" s="17"/>
      <c r="N145" s="17">
        <v>0.29998214566063602</v>
      </c>
      <c r="O145" s="17">
        <v>0.264870211047741</v>
      </c>
      <c r="P145" s="17">
        <v>0.22802067317043201</v>
      </c>
      <c r="Q145" s="17">
        <v>0.19719606646752899</v>
      </c>
      <c r="R145" s="17"/>
      <c r="S145" s="17">
        <v>0.25368374684367401</v>
      </c>
      <c r="T145" s="17">
        <v>0.27348145170184102</v>
      </c>
      <c r="U145" s="17">
        <v>0.25457674573334299</v>
      </c>
      <c r="V145" s="17">
        <v>0.27224270537697698</v>
      </c>
      <c r="W145" s="17">
        <v>0.26923364330425897</v>
      </c>
      <c r="X145" s="17">
        <v>0.26099845755432499</v>
      </c>
      <c r="Y145" s="17">
        <v>0.26185883553436201</v>
      </c>
      <c r="Z145" s="17">
        <v>0.28534912273443003</v>
      </c>
      <c r="AA145" s="17">
        <v>0.19329872484326499</v>
      </c>
      <c r="AB145" s="17">
        <v>0.209381746151896</v>
      </c>
      <c r="AC145" s="17">
        <v>0.21670675825191199</v>
      </c>
      <c r="AD145" s="17"/>
      <c r="AE145" s="17">
        <v>0.37173393639424901</v>
      </c>
      <c r="AF145" s="17">
        <v>0.20369205679170899</v>
      </c>
      <c r="AG145" s="17">
        <v>0.158497925054364</v>
      </c>
      <c r="AH145" s="17"/>
      <c r="AI145" s="17">
        <v>0.56887372692525495</v>
      </c>
      <c r="AJ145" s="17">
        <v>4.77103793218095E-2</v>
      </c>
      <c r="AK145" s="17">
        <v>0.17645487036565699</v>
      </c>
      <c r="AL145" s="17">
        <v>0.21885699087126601</v>
      </c>
      <c r="AM145" s="17">
        <v>0.102153055733691</v>
      </c>
      <c r="AN145" s="17"/>
      <c r="AO145" s="17">
        <v>0.80982303047432103</v>
      </c>
      <c r="AP145" s="17">
        <v>4.9905366016286701E-2</v>
      </c>
      <c r="AQ145" s="17">
        <v>0.179377609579675</v>
      </c>
      <c r="AR145" s="17"/>
      <c r="AS145" s="17">
        <v>0.254064852036614</v>
      </c>
      <c r="AT145" s="17">
        <v>0.22045385210316501</v>
      </c>
      <c r="AU145" s="17">
        <v>0.25274943083314599</v>
      </c>
      <c r="AV145" s="17">
        <v>0.24828826042504601</v>
      </c>
      <c r="AW145" s="17">
        <v>0.28600456649323103</v>
      </c>
    </row>
    <row r="146" spans="2:49" x14ac:dyDescent="0.25">
      <c r="B146" t="s">
        <v>160</v>
      </c>
      <c r="C146" s="17">
        <v>0.30871071927717703</v>
      </c>
      <c r="D146" s="17">
        <v>0.29422790585113401</v>
      </c>
      <c r="E146" s="17">
        <v>0.32122957503884397</v>
      </c>
      <c r="F146" s="17"/>
      <c r="G146" s="17">
        <v>0.26561308422904301</v>
      </c>
      <c r="H146" s="17">
        <v>0.28871378313907198</v>
      </c>
      <c r="I146" s="17">
        <v>0.31681431175483599</v>
      </c>
      <c r="J146" s="17">
        <v>0.33319849406239399</v>
      </c>
      <c r="K146" s="17">
        <v>0.36065287374496302</v>
      </c>
      <c r="L146" s="17">
        <v>0.29268664893337198</v>
      </c>
      <c r="M146" s="17"/>
      <c r="N146" s="17">
        <v>0.25788382716004599</v>
      </c>
      <c r="O146" s="17">
        <v>0.296302537113522</v>
      </c>
      <c r="P146" s="17">
        <v>0.34902573572255702</v>
      </c>
      <c r="Q146" s="17">
        <v>0.33493473858801198</v>
      </c>
      <c r="R146" s="17"/>
      <c r="S146" s="17">
        <v>0.28559413535508499</v>
      </c>
      <c r="T146" s="17">
        <v>0.31064020359810901</v>
      </c>
      <c r="U146" s="17">
        <v>0.35716301129967498</v>
      </c>
      <c r="V146" s="17">
        <v>0.324953220645611</v>
      </c>
      <c r="W146" s="17">
        <v>0.266181572591349</v>
      </c>
      <c r="X146" s="17">
        <v>0.30257627599803499</v>
      </c>
      <c r="Y146" s="17">
        <v>0.28353777168072403</v>
      </c>
      <c r="Z146" s="17">
        <v>0.24180200955005901</v>
      </c>
      <c r="AA146" s="17">
        <v>0.31026057677306101</v>
      </c>
      <c r="AB146" s="17">
        <v>0.38644039316574103</v>
      </c>
      <c r="AC146" s="17">
        <v>0.28259513531368002</v>
      </c>
      <c r="AD146" s="17"/>
      <c r="AE146" s="17">
        <v>0.34454175909226897</v>
      </c>
      <c r="AF146" s="17">
        <v>0.24301411855253399</v>
      </c>
      <c r="AG146" s="17">
        <v>0.39466323043004797</v>
      </c>
      <c r="AH146" s="17"/>
      <c r="AI146" s="17">
        <v>0.28516790393769897</v>
      </c>
      <c r="AJ146" s="17">
        <v>0.16979794005389101</v>
      </c>
      <c r="AK146" s="17">
        <v>0.348142096627167</v>
      </c>
      <c r="AL146" s="17">
        <v>0.57541261750793105</v>
      </c>
      <c r="AM146" s="17">
        <v>0.46447537116732401</v>
      </c>
      <c r="AN146" s="17"/>
      <c r="AO146" s="17">
        <v>0.112434686461809</v>
      </c>
      <c r="AP146" s="17">
        <v>0.148140910558272</v>
      </c>
      <c r="AQ146" s="17">
        <v>0.44248810644574399</v>
      </c>
      <c r="AR146" s="17"/>
      <c r="AS146" s="17">
        <v>0.33046842744560301</v>
      </c>
      <c r="AT146" s="17">
        <v>0.32153760519297703</v>
      </c>
      <c r="AU146" s="17">
        <v>0.28557757318598698</v>
      </c>
      <c r="AV146" s="17">
        <v>0.242634466473725</v>
      </c>
      <c r="AW146" s="17">
        <v>0.20703432863472501</v>
      </c>
    </row>
    <row r="147" spans="2:49" x14ac:dyDescent="0.25">
      <c r="B147" t="s">
        <v>104</v>
      </c>
      <c r="C147" s="17">
        <v>9.7943032623699397E-2</v>
      </c>
      <c r="D147" s="17">
        <v>6.3863640859665394E-2</v>
      </c>
      <c r="E147" s="17">
        <v>0.13090734721594399</v>
      </c>
      <c r="F147" s="17"/>
      <c r="G147" s="17">
        <v>0.14805489257101301</v>
      </c>
      <c r="H147" s="17">
        <v>0.10939115558222499</v>
      </c>
      <c r="I147" s="17">
        <v>0.106609211188277</v>
      </c>
      <c r="J147" s="17">
        <v>0.110899502384569</v>
      </c>
      <c r="K147" s="17">
        <v>7.3020538480697797E-2</v>
      </c>
      <c r="L147" s="17">
        <v>5.3957669852333801E-2</v>
      </c>
      <c r="M147" s="17"/>
      <c r="N147" s="17">
        <v>7.3442401196840604E-2</v>
      </c>
      <c r="O147" s="17">
        <v>9.4785680954978302E-2</v>
      </c>
      <c r="P147" s="17">
        <v>9.1983616053594702E-2</v>
      </c>
      <c r="Q147" s="17">
        <v>0.13293327842284799</v>
      </c>
      <c r="R147" s="17"/>
      <c r="S147" s="17">
        <v>0.10754630068983401</v>
      </c>
      <c r="T147" s="17">
        <v>9.7373366221594607E-2</v>
      </c>
      <c r="U147" s="17">
        <v>0.12291143177769</v>
      </c>
      <c r="V147" s="17">
        <v>0.122405245960054</v>
      </c>
      <c r="W147" s="17">
        <v>0.112371850437385</v>
      </c>
      <c r="X147" s="17">
        <v>9.7435413191236594E-2</v>
      </c>
      <c r="Y147" s="17">
        <v>8.6341749608856197E-2</v>
      </c>
      <c r="Z147" s="17">
        <v>7.8283273833626696E-2</v>
      </c>
      <c r="AA147" s="17">
        <v>8.2428682341577603E-2</v>
      </c>
      <c r="AB147" s="17">
        <v>6.5290550422153495E-2</v>
      </c>
      <c r="AC147" s="17">
        <v>9.6443147076246502E-2</v>
      </c>
      <c r="AD147" s="17"/>
      <c r="AE147" s="17">
        <v>7.5225698530665297E-2</v>
      </c>
      <c r="AF147" s="17">
        <v>6.8486941134900794E-2</v>
      </c>
      <c r="AG147" s="17">
        <v>0.171470071793314</v>
      </c>
      <c r="AH147" s="17"/>
      <c r="AI147" s="17">
        <v>5.5670406511796298E-2</v>
      </c>
      <c r="AJ147" s="17">
        <v>6.6469206688621399E-2</v>
      </c>
      <c r="AK147" s="17">
        <v>8.9356693527936307E-2</v>
      </c>
      <c r="AL147" s="17">
        <v>6.7389332913371403E-2</v>
      </c>
      <c r="AM147" s="17">
        <v>0.17574113994951401</v>
      </c>
      <c r="AN147" s="17"/>
      <c r="AO147" s="17">
        <v>3.6838515524396501E-2</v>
      </c>
      <c r="AP147" s="17">
        <v>5.3376348711160898E-2</v>
      </c>
      <c r="AQ147" s="17">
        <v>7.6379743637252903E-2</v>
      </c>
      <c r="AR147" s="17"/>
      <c r="AS147" s="17">
        <v>0.110259904637676</v>
      </c>
      <c r="AT147" s="17">
        <v>0.11363011704829699</v>
      </c>
      <c r="AU147" s="17">
        <v>7.7493334359339694E-2</v>
      </c>
      <c r="AV147" s="17">
        <v>9.1568542822638099E-2</v>
      </c>
      <c r="AW147" s="17">
        <v>4.6510583797871097E-2</v>
      </c>
    </row>
    <row r="148" spans="2:49"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row>
    <row r="149" spans="2:49" x14ac:dyDescent="0.25">
      <c r="B149" s="6" t="s">
        <v>164</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row>
    <row r="150" spans="2:49" x14ac:dyDescent="0.25">
      <c r="B150" s="24" t="s">
        <v>76</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row>
    <row r="151" spans="2:49" x14ac:dyDescent="0.25">
      <c r="B151" t="s">
        <v>158</v>
      </c>
      <c r="C151" s="17">
        <v>0.30620313791076798</v>
      </c>
      <c r="D151" s="17">
        <v>0.30354369458507602</v>
      </c>
      <c r="E151" s="17">
        <v>0.30820768856681202</v>
      </c>
      <c r="F151" s="17"/>
      <c r="G151" s="17">
        <v>0.41206909812918002</v>
      </c>
      <c r="H151" s="17">
        <v>0.36698984389294298</v>
      </c>
      <c r="I151" s="17">
        <v>0.33366856099922698</v>
      </c>
      <c r="J151" s="17">
        <v>0.30360000960455602</v>
      </c>
      <c r="K151" s="17">
        <v>0.24774283022919999</v>
      </c>
      <c r="L151" s="17">
        <v>0.20432387318065001</v>
      </c>
      <c r="M151" s="17"/>
      <c r="N151" s="17">
        <v>0.34970659820071998</v>
      </c>
      <c r="O151" s="17">
        <v>0.31345499864208798</v>
      </c>
      <c r="P151" s="17">
        <v>0.27353517622561502</v>
      </c>
      <c r="Q151" s="17">
        <v>0.28351117002790199</v>
      </c>
      <c r="R151" s="17"/>
      <c r="S151" s="17">
        <v>0.354841414220397</v>
      </c>
      <c r="T151" s="17">
        <v>0.29529176339512597</v>
      </c>
      <c r="U151" s="17">
        <v>0.237863136900683</v>
      </c>
      <c r="V151" s="17">
        <v>0.23492348550277201</v>
      </c>
      <c r="W151" s="17">
        <v>0.31032785806422297</v>
      </c>
      <c r="X151" s="17">
        <v>0.26777622564874598</v>
      </c>
      <c r="Y151" s="17">
        <v>0.31144126849070197</v>
      </c>
      <c r="Z151" s="17">
        <v>0.31337873311332898</v>
      </c>
      <c r="AA151" s="17">
        <v>0.369532910445318</v>
      </c>
      <c r="AB151" s="17">
        <v>0.29549558458028302</v>
      </c>
      <c r="AC151" s="17">
        <v>0.36508181220379798</v>
      </c>
      <c r="AD151" s="17"/>
      <c r="AE151" s="17">
        <v>0.174853519383318</v>
      </c>
      <c r="AF151" s="17">
        <v>0.43913361706130899</v>
      </c>
      <c r="AG151" s="17">
        <v>0.218350717480224</v>
      </c>
      <c r="AH151" s="17"/>
      <c r="AI151" s="17">
        <v>9.1598837016574106E-2</v>
      </c>
      <c r="AJ151" s="17">
        <v>0.64333957409373599</v>
      </c>
      <c r="AK151" s="17">
        <v>0.31377950518504599</v>
      </c>
      <c r="AL151" s="17">
        <v>9.8125552773428604E-2</v>
      </c>
      <c r="AM151" s="17">
        <v>0.19353571668139799</v>
      </c>
      <c r="AN151" s="17"/>
      <c r="AO151" s="17">
        <v>4.7663806737085403E-2</v>
      </c>
      <c r="AP151" s="17">
        <v>0.66124047869967495</v>
      </c>
      <c r="AQ151" s="17">
        <v>0.253924221536168</v>
      </c>
      <c r="AR151" s="17"/>
      <c r="AS151" s="17">
        <v>0.263193313617754</v>
      </c>
      <c r="AT151" s="17">
        <v>0.30887546155885998</v>
      </c>
      <c r="AU151" s="17">
        <v>0.34403369139169399</v>
      </c>
      <c r="AV151" s="17">
        <v>0.41468383681680698</v>
      </c>
      <c r="AW151" s="17">
        <v>0.38096896418544102</v>
      </c>
    </row>
    <row r="152" spans="2:49" x14ac:dyDescent="0.25">
      <c r="B152" t="s">
        <v>159</v>
      </c>
      <c r="C152" s="17">
        <v>0.198345383726171</v>
      </c>
      <c r="D152" s="17">
        <v>0.23166525454407</v>
      </c>
      <c r="E152" s="17">
        <v>0.16649325851398</v>
      </c>
      <c r="F152" s="17"/>
      <c r="G152" s="17">
        <v>0.196022805877971</v>
      </c>
      <c r="H152" s="17">
        <v>0.17756308646928301</v>
      </c>
      <c r="I152" s="17">
        <v>0.180994417447918</v>
      </c>
      <c r="J152" s="17">
        <v>0.174279535632229</v>
      </c>
      <c r="K152" s="17">
        <v>0.18701369519577099</v>
      </c>
      <c r="L152" s="17">
        <v>0.25810946260405399</v>
      </c>
      <c r="M152" s="17"/>
      <c r="N152" s="17">
        <v>0.23209020548530501</v>
      </c>
      <c r="O152" s="17">
        <v>0.19271223204976101</v>
      </c>
      <c r="P152" s="17">
        <v>0.198986273883101</v>
      </c>
      <c r="Q152" s="17">
        <v>0.16632270446047101</v>
      </c>
      <c r="R152" s="17"/>
      <c r="S152" s="17">
        <v>0.210132651515054</v>
      </c>
      <c r="T152" s="17">
        <v>0.195323712651989</v>
      </c>
      <c r="U152" s="17">
        <v>0.16460879125467001</v>
      </c>
      <c r="V152" s="17">
        <v>0.230424105672107</v>
      </c>
      <c r="W152" s="17">
        <v>0.17606045412329599</v>
      </c>
      <c r="X152" s="17">
        <v>0.246239143476121</v>
      </c>
      <c r="Y152" s="17">
        <v>0.20502755154420599</v>
      </c>
      <c r="Z152" s="17">
        <v>0.19475095793955599</v>
      </c>
      <c r="AA152" s="17">
        <v>0.18554902004226001</v>
      </c>
      <c r="AB152" s="17">
        <v>0.17444719868258499</v>
      </c>
      <c r="AC152" s="17">
        <v>0.177811387069928</v>
      </c>
      <c r="AD152" s="17"/>
      <c r="AE152" s="17">
        <v>0.28868887482620897</v>
      </c>
      <c r="AF152" s="17">
        <v>0.151368348176632</v>
      </c>
      <c r="AG152" s="17">
        <v>0.14598033479464501</v>
      </c>
      <c r="AH152" s="17"/>
      <c r="AI152" s="17">
        <v>0.412245874332058</v>
      </c>
      <c r="AJ152" s="17">
        <v>5.9511636456419902E-2</v>
      </c>
      <c r="AK152" s="17">
        <v>0.12855340113604499</v>
      </c>
      <c r="AL152" s="17">
        <v>0.148500163658287</v>
      </c>
      <c r="AM152" s="17">
        <v>0.10802457428209999</v>
      </c>
      <c r="AN152" s="17"/>
      <c r="AO152" s="17">
        <v>0.623357955274635</v>
      </c>
      <c r="AP152" s="17">
        <v>6.1138441389340999E-2</v>
      </c>
      <c r="AQ152" s="17">
        <v>0.142566250505053</v>
      </c>
      <c r="AR152" s="17"/>
      <c r="AS152" s="17">
        <v>0.192090381633092</v>
      </c>
      <c r="AT152" s="17">
        <v>0.19200052592133701</v>
      </c>
      <c r="AU152" s="17">
        <v>0.196011094406737</v>
      </c>
      <c r="AV152" s="17">
        <v>0.223751870566268</v>
      </c>
      <c r="AW152" s="17">
        <v>0.23729153623678201</v>
      </c>
    </row>
    <row r="153" spans="2:49" x14ac:dyDescent="0.25">
      <c r="B153" t="s">
        <v>160</v>
      </c>
      <c r="C153" s="17">
        <v>0.38710495797056699</v>
      </c>
      <c r="D153" s="17">
        <v>0.38944018052733098</v>
      </c>
      <c r="E153" s="17">
        <v>0.38443667066576898</v>
      </c>
      <c r="F153" s="17"/>
      <c r="G153" s="17">
        <v>0.24524796595694601</v>
      </c>
      <c r="H153" s="17">
        <v>0.33428387220678502</v>
      </c>
      <c r="I153" s="17">
        <v>0.364406205920208</v>
      </c>
      <c r="J153" s="17">
        <v>0.40652228257046602</v>
      </c>
      <c r="K153" s="17">
        <v>0.47895808304505899</v>
      </c>
      <c r="L153" s="17">
        <v>0.46683575740146399</v>
      </c>
      <c r="M153" s="17"/>
      <c r="N153" s="17">
        <v>0.32936183856598999</v>
      </c>
      <c r="O153" s="17">
        <v>0.39569291064840201</v>
      </c>
      <c r="P153" s="17">
        <v>0.42119774831080498</v>
      </c>
      <c r="Q153" s="17">
        <v>0.40811880534526901</v>
      </c>
      <c r="R153" s="17"/>
      <c r="S153" s="17">
        <v>0.33140456057460299</v>
      </c>
      <c r="T153" s="17">
        <v>0.387802040957266</v>
      </c>
      <c r="U153" s="17">
        <v>0.46772975263095301</v>
      </c>
      <c r="V153" s="17">
        <v>0.40936843046465399</v>
      </c>
      <c r="W153" s="17">
        <v>0.38313233695189303</v>
      </c>
      <c r="X153" s="17">
        <v>0.38102004842043502</v>
      </c>
      <c r="Y153" s="17">
        <v>0.39235575214159502</v>
      </c>
      <c r="Z153" s="17">
        <v>0.37531601393834002</v>
      </c>
      <c r="AA153" s="17">
        <v>0.36438309008037101</v>
      </c>
      <c r="AB153" s="17">
        <v>0.416669796148393</v>
      </c>
      <c r="AC153" s="17">
        <v>0.38645742731836702</v>
      </c>
      <c r="AD153" s="17"/>
      <c r="AE153" s="17">
        <v>0.45320303642149601</v>
      </c>
      <c r="AF153" s="17">
        <v>0.32807912204808298</v>
      </c>
      <c r="AG153" s="17">
        <v>0.44741697497987398</v>
      </c>
      <c r="AH153" s="17"/>
      <c r="AI153" s="17">
        <v>0.43085578953178</v>
      </c>
      <c r="AJ153" s="17">
        <v>0.224985311384129</v>
      </c>
      <c r="AK153" s="17">
        <v>0.43411806655563001</v>
      </c>
      <c r="AL153" s="17">
        <v>0.72261005963277203</v>
      </c>
      <c r="AM153" s="17">
        <v>0.49124827298819601</v>
      </c>
      <c r="AN153" s="17"/>
      <c r="AO153" s="17">
        <v>0.27079477051815498</v>
      </c>
      <c r="AP153" s="17">
        <v>0.20425612253971501</v>
      </c>
      <c r="AQ153" s="17">
        <v>0.50746239636776702</v>
      </c>
      <c r="AR153" s="17"/>
      <c r="AS153" s="17">
        <v>0.42780395333596499</v>
      </c>
      <c r="AT153" s="17">
        <v>0.37574719813533197</v>
      </c>
      <c r="AU153" s="17">
        <v>0.36324160401521099</v>
      </c>
      <c r="AV153" s="17">
        <v>0.28275818825423299</v>
      </c>
      <c r="AW153" s="17">
        <v>0.29713718704832798</v>
      </c>
    </row>
    <row r="154" spans="2:49" x14ac:dyDescent="0.25">
      <c r="B154" t="s">
        <v>104</v>
      </c>
      <c r="C154" s="17">
        <v>0.108346520392494</v>
      </c>
      <c r="D154" s="17">
        <v>7.53508703435226E-2</v>
      </c>
      <c r="E154" s="17">
        <v>0.140862382253439</v>
      </c>
      <c r="F154" s="17"/>
      <c r="G154" s="17">
        <v>0.146660130035904</v>
      </c>
      <c r="H154" s="17">
        <v>0.12116319743098899</v>
      </c>
      <c r="I154" s="17">
        <v>0.120930815632647</v>
      </c>
      <c r="J154" s="17">
        <v>0.115598172192749</v>
      </c>
      <c r="K154" s="17">
        <v>8.6285391529969696E-2</v>
      </c>
      <c r="L154" s="17">
        <v>7.0730906813831901E-2</v>
      </c>
      <c r="M154" s="17"/>
      <c r="N154" s="17">
        <v>8.8841357747985003E-2</v>
      </c>
      <c r="O154" s="17">
        <v>9.8139858659748794E-2</v>
      </c>
      <c r="P154" s="17">
        <v>0.10628080158047901</v>
      </c>
      <c r="Q154" s="17">
        <v>0.14204732016635799</v>
      </c>
      <c r="R154" s="17"/>
      <c r="S154" s="17">
        <v>0.10362137368994601</v>
      </c>
      <c r="T154" s="17">
        <v>0.121582482995619</v>
      </c>
      <c r="U154" s="17">
        <v>0.129798319213694</v>
      </c>
      <c r="V154" s="17">
        <v>0.12528397836046701</v>
      </c>
      <c r="W154" s="17">
        <v>0.13047935086058801</v>
      </c>
      <c r="X154" s="17">
        <v>0.104964582454698</v>
      </c>
      <c r="Y154" s="17">
        <v>9.1175427823497704E-2</v>
      </c>
      <c r="Z154" s="17">
        <v>0.116554295008776</v>
      </c>
      <c r="AA154" s="17">
        <v>8.0534979432050499E-2</v>
      </c>
      <c r="AB154" s="17">
        <v>0.11338742058874</v>
      </c>
      <c r="AC154" s="17">
        <v>7.0649373407907001E-2</v>
      </c>
      <c r="AD154" s="17"/>
      <c r="AE154" s="17">
        <v>8.3254569368976405E-2</v>
      </c>
      <c r="AF154" s="17">
        <v>8.1418912713975999E-2</v>
      </c>
      <c r="AG154" s="17">
        <v>0.18825197274525601</v>
      </c>
      <c r="AH154" s="17"/>
      <c r="AI154" s="17">
        <v>6.5299499119587795E-2</v>
      </c>
      <c r="AJ154" s="17">
        <v>7.2163478065715506E-2</v>
      </c>
      <c r="AK154" s="17">
        <v>0.123549027123279</v>
      </c>
      <c r="AL154" s="17">
        <v>3.0764223935512099E-2</v>
      </c>
      <c r="AM154" s="17">
        <v>0.207191436048306</v>
      </c>
      <c r="AN154" s="17"/>
      <c r="AO154" s="17">
        <v>5.8183467470124303E-2</v>
      </c>
      <c r="AP154" s="17">
        <v>7.3364957371268705E-2</v>
      </c>
      <c r="AQ154" s="17">
        <v>9.6047131591012094E-2</v>
      </c>
      <c r="AR154" s="17"/>
      <c r="AS154" s="17">
        <v>0.11691235141318899</v>
      </c>
      <c r="AT154" s="17">
        <v>0.12337681438447</v>
      </c>
      <c r="AU154" s="17">
        <v>9.6713610186358406E-2</v>
      </c>
      <c r="AV154" s="17">
        <v>7.8806104362691906E-2</v>
      </c>
      <c r="AW154" s="17">
        <v>8.4602312529448803E-2</v>
      </c>
    </row>
    <row r="155" spans="2:49" x14ac:dyDescent="0.25">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row>
    <row r="156" spans="2:49" x14ac:dyDescent="0.25">
      <c r="B156" s="6" t="s">
        <v>165</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row>
    <row r="157" spans="2:49" x14ac:dyDescent="0.25">
      <c r="B157" s="24" t="s">
        <v>76</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row>
    <row r="158" spans="2:49" x14ac:dyDescent="0.25">
      <c r="B158" t="s">
        <v>158</v>
      </c>
      <c r="C158" s="17">
        <v>0.282989739970464</v>
      </c>
      <c r="D158" s="17">
        <v>0.28445232285933297</v>
      </c>
      <c r="E158" s="17">
        <v>0.281920901612564</v>
      </c>
      <c r="F158" s="17"/>
      <c r="G158" s="17">
        <v>0.352051188343045</v>
      </c>
      <c r="H158" s="17">
        <v>0.36276123611620698</v>
      </c>
      <c r="I158" s="17">
        <v>0.31932491110646199</v>
      </c>
      <c r="J158" s="17">
        <v>0.29078015776524802</v>
      </c>
      <c r="K158" s="17">
        <v>0.22909458098783</v>
      </c>
      <c r="L158" s="17">
        <v>0.17176431114620899</v>
      </c>
      <c r="M158" s="17"/>
      <c r="N158" s="17">
        <v>0.29491695863020501</v>
      </c>
      <c r="O158" s="17">
        <v>0.28949843835732703</v>
      </c>
      <c r="P158" s="17">
        <v>0.274783648109096</v>
      </c>
      <c r="Q158" s="17">
        <v>0.27536816475575099</v>
      </c>
      <c r="R158" s="17"/>
      <c r="S158" s="17">
        <v>0.31209820124161097</v>
      </c>
      <c r="T158" s="17">
        <v>0.24250341463650099</v>
      </c>
      <c r="U158" s="17">
        <v>0.23557373768659801</v>
      </c>
      <c r="V158" s="17">
        <v>0.20120520042657</v>
      </c>
      <c r="W158" s="17">
        <v>0.27929884659799098</v>
      </c>
      <c r="X158" s="17">
        <v>0.26920039649217198</v>
      </c>
      <c r="Y158" s="17">
        <v>0.31509417597344003</v>
      </c>
      <c r="Z158" s="17">
        <v>0.31320375451809901</v>
      </c>
      <c r="AA158" s="17">
        <v>0.357924548471308</v>
      </c>
      <c r="AB158" s="17">
        <v>0.26537720623081701</v>
      </c>
      <c r="AC158" s="17">
        <v>0.35084932515512002</v>
      </c>
      <c r="AD158" s="17"/>
      <c r="AE158" s="17">
        <v>0.17294719586932999</v>
      </c>
      <c r="AF158" s="17">
        <v>0.40324086484921801</v>
      </c>
      <c r="AG158" s="17">
        <v>0.218216474356556</v>
      </c>
      <c r="AH158" s="17"/>
      <c r="AI158" s="17">
        <v>8.3459641608381693E-2</v>
      </c>
      <c r="AJ158" s="17">
        <v>0.61433911541924802</v>
      </c>
      <c r="AK158" s="17">
        <v>0.26491917673558601</v>
      </c>
      <c r="AL158" s="17">
        <v>0.10199564643209399</v>
      </c>
      <c r="AM158" s="17">
        <v>0.177616541392879</v>
      </c>
      <c r="AN158" s="17"/>
      <c r="AO158" s="17">
        <v>4.6085842770243302E-2</v>
      </c>
      <c r="AP158" s="17">
        <v>0.63088243445899805</v>
      </c>
      <c r="AQ158" s="17">
        <v>0.205474642812876</v>
      </c>
      <c r="AR158" s="17"/>
      <c r="AS158" s="17">
        <v>0.25114662865144</v>
      </c>
      <c r="AT158" s="17">
        <v>0.28539308907398597</v>
      </c>
      <c r="AU158" s="17">
        <v>0.31863266937992901</v>
      </c>
      <c r="AV158" s="17">
        <v>0.361666453920923</v>
      </c>
      <c r="AW158" s="17">
        <v>0.30105270443044002</v>
      </c>
    </row>
    <row r="159" spans="2:49" x14ac:dyDescent="0.25">
      <c r="B159" t="s">
        <v>159</v>
      </c>
      <c r="C159" s="17">
        <v>0.28307808350615499</v>
      </c>
      <c r="D159" s="17">
        <v>0.33884192789174</v>
      </c>
      <c r="E159" s="17">
        <v>0.22953232082450101</v>
      </c>
      <c r="F159" s="17"/>
      <c r="G159" s="17">
        <v>0.204972694367408</v>
      </c>
      <c r="H159" s="17">
        <v>0.19852812842730799</v>
      </c>
      <c r="I159" s="17">
        <v>0.22402255669769999</v>
      </c>
      <c r="J159" s="17">
        <v>0.23901334102612701</v>
      </c>
      <c r="K159" s="17">
        <v>0.32639032435520499</v>
      </c>
      <c r="L159" s="17">
        <v>0.45938963925231802</v>
      </c>
      <c r="M159" s="17"/>
      <c r="N159" s="17">
        <v>0.355461511796547</v>
      </c>
      <c r="O159" s="17">
        <v>0.28342568540632201</v>
      </c>
      <c r="P159" s="17">
        <v>0.26260516821887497</v>
      </c>
      <c r="Q159" s="17">
        <v>0.22134447464294599</v>
      </c>
      <c r="R159" s="17"/>
      <c r="S159" s="17">
        <v>0.28943790952968401</v>
      </c>
      <c r="T159" s="17">
        <v>0.32510329279905698</v>
      </c>
      <c r="U159" s="17">
        <v>0.29321415999869099</v>
      </c>
      <c r="V159" s="17">
        <v>0.33007934093514102</v>
      </c>
      <c r="W159" s="17">
        <v>0.27724751031795097</v>
      </c>
      <c r="X159" s="17">
        <v>0.27418165382908499</v>
      </c>
      <c r="Y159" s="17">
        <v>0.29228944637389798</v>
      </c>
      <c r="Z159" s="17">
        <v>0.27257279815659902</v>
      </c>
      <c r="AA159" s="17">
        <v>0.24140118639215299</v>
      </c>
      <c r="AB159" s="17">
        <v>0.26230925354835299</v>
      </c>
      <c r="AC159" s="17">
        <v>0.202297758881512</v>
      </c>
      <c r="AD159" s="17"/>
      <c r="AE159" s="17">
        <v>0.40592865139318901</v>
      </c>
      <c r="AF159" s="17">
        <v>0.23524211916853699</v>
      </c>
      <c r="AG159" s="17">
        <v>0.18093885594303799</v>
      </c>
      <c r="AH159" s="17"/>
      <c r="AI159" s="17">
        <v>0.58674723722411304</v>
      </c>
      <c r="AJ159" s="17">
        <v>7.2756605605191704E-2</v>
      </c>
      <c r="AK159" s="17">
        <v>0.24625659806984199</v>
      </c>
      <c r="AL159" s="17">
        <v>0.27617668333593598</v>
      </c>
      <c r="AM159" s="17">
        <v>0.14969002454865399</v>
      </c>
      <c r="AN159" s="17"/>
      <c r="AO159" s="17">
        <v>0.78871930039038096</v>
      </c>
      <c r="AP159" s="17">
        <v>9.0148213631503396E-2</v>
      </c>
      <c r="AQ159" s="17">
        <v>0.30933223252271702</v>
      </c>
      <c r="AR159" s="17"/>
      <c r="AS159" s="17">
        <v>0.27659430187331802</v>
      </c>
      <c r="AT159" s="17">
        <v>0.26065668694298899</v>
      </c>
      <c r="AU159" s="17">
        <v>0.289434086942508</v>
      </c>
      <c r="AV159" s="17">
        <v>0.27245294958834099</v>
      </c>
      <c r="AW159" s="17">
        <v>0.35531271530352598</v>
      </c>
    </row>
    <row r="160" spans="2:49" x14ac:dyDescent="0.25">
      <c r="B160" t="s">
        <v>160</v>
      </c>
      <c r="C160" s="17">
        <v>0.29249562556579001</v>
      </c>
      <c r="D160" s="17">
        <v>0.28154832650552503</v>
      </c>
      <c r="E160" s="17">
        <v>0.30135388041940597</v>
      </c>
      <c r="F160" s="17"/>
      <c r="G160" s="17">
        <v>0.249905923685703</v>
      </c>
      <c r="H160" s="17">
        <v>0.28209869644552499</v>
      </c>
      <c r="I160" s="17">
        <v>0.30735822149501502</v>
      </c>
      <c r="J160" s="17">
        <v>0.32865681175126898</v>
      </c>
      <c r="K160" s="17">
        <v>0.31280398576018997</v>
      </c>
      <c r="L160" s="17">
        <v>0.27454668449387798</v>
      </c>
      <c r="M160" s="17"/>
      <c r="N160" s="17">
        <v>0.234941074565687</v>
      </c>
      <c r="O160" s="17">
        <v>0.28996766090838999</v>
      </c>
      <c r="P160" s="17">
        <v>0.32577704581719702</v>
      </c>
      <c r="Q160" s="17">
        <v>0.325620704032964</v>
      </c>
      <c r="R160" s="17"/>
      <c r="S160" s="17">
        <v>0.25478116192528</v>
      </c>
      <c r="T160" s="17">
        <v>0.28418111421051101</v>
      </c>
      <c r="U160" s="17">
        <v>0.33038521369581503</v>
      </c>
      <c r="V160" s="17">
        <v>0.32138573112844399</v>
      </c>
      <c r="W160" s="17">
        <v>0.28860674454539598</v>
      </c>
      <c r="X160" s="17">
        <v>0.29555442239744201</v>
      </c>
      <c r="Y160" s="17">
        <v>0.27488041113425099</v>
      </c>
      <c r="Z160" s="17">
        <v>0.28815622408237801</v>
      </c>
      <c r="AA160" s="17">
        <v>0.28651140605564701</v>
      </c>
      <c r="AB160" s="17">
        <v>0.33290397207636702</v>
      </c>
      <c r="AC160" s="17">
        <v>0.27914550669697402</v>
      </c>
      <c r="AD160" s="17"/>
      <c r="AE160" s="17">
        <v>0.31371767636523001</v>
      </c>
      <c r="AF160" s="17">
        <v>0.24360898060380701</v>
      </c>
      <c r="AG160" s="17">
        <v>0.39325182245314499</v>
      </c>
      <c r="AH160" s="17"/>
      <c r="AI160" s="17">
        <v>0.25234168982559202</v>
      </c>
      <c r="AJ160" s="17">
        <v>0.18437371227678001</v>
      </c>
      <c r="AK160" s="17">
        <v>0.33644847447673298</v>
      </c>
      <c r="AL160" s="17">
        <v>0.55325016617484601</v>
      </c>
      <c r="AM160" s="17">
        <v>0.44146797679383598</v>
      </c>
      <c r="AN160" s="17"/>
      <c r="AO160" s="17">
        <v>0.11540205822986301</v>
      </c>
      <c r="AP160" s="17">
        <v>0.15549836662015001</v>
      </c>
      <c r="AQ160" s="17">
        <v>0.37736684763782302</v>
      </c>
      <c r="AR160" s="17"/>
      <c r="AS160" s="17">
        <v>0.31458360749577102</v>
      </c>
      <c r="AT160" s="17">
        <v>0.29098832559412902</v>
      </c>
      <c r="AU160" s="17">
        <v>0.26924105909280099</v>
      </c>
      <c r="AV160" s="17">
        <v>0.25343908808012999</v>
      </c>
      <c r="AW160" s="17">
        <v>0.19875094753054501</v>
      </c>
    </row>
    <row r="161" spans="2:49" x14ac:dyDescent="0.25">
      <c r="B161" t="s">
        <v>104</v>
      </c>
      <c r="C161" s="17">
        <v>0.141436550957591</v>
      </c>
      <c r="D161" s="17">
        <v>9.5157422743401998E-2</v>
      </c>
      <c r="E161" s="17">
        <v>0.18719289714352799</v>
      </c>
      <c r="F161" s="17"/>
      <c r="G161" s="17">
        <v>0.193070193603844</v>
      </c>
      <c r="H161" s="17">
        <v>0.15661193901095999</v>
      </c>
      <c r="I161" s="17">
        <v>0.149294310700823</v>
      </c>
      <c r="J161" s="17">
        <v>0.14154968945735699</v>
      </c>
      <c r="K161" s="17">
        <v>0.13171110889677501</v>
      </c>
      <c r="L161" s="17">
        <v>9.4299365107595498E-2</v>
      </c>
      <c r="M161" s="17"/>
      <c r="N161" s="17">
        <v>0.11468045500756199</v>
      </c>
      <c r="O161" s="17">
        <v>0.13710821532796</v>
      </c>
      <c r="P161" s="17">
        <v>0.13683413785483201</v>
      </c>
      <c r="Q161" s="17">
        <v>0.17766665656833899</v>
      </c>
      <c r="R161" s="17"/>
      <c r="S161" s="17">
        <v>0.14368272730342499</v>
      </c>
      <c r="T161" s="17">
        <v>0.148212178353931</v>
      </c>
      <c r="U161" s="17">
        <v>0.140826888618896</v>
      </c>
      <c r="V161" s="17">
        <v>0.14732972750984599</v>
      </c>
      <c r="W161" s="17">
        <v>0.15484689853866199</v>
      </c>
      <c r="X161" s="17">
        <v>0.16106352728130199</v>
      </c>
      <c r="Y161" s="17">
        <v>0.11773596651841101</v>
      </c>
      <c r="Z161" s="17">
        <v>0.12606722324292299</v>
      </c>
      <c r="AA161" s="17">
        <v>0.11416285908089201</v>
      </c>
      <c r="AB161" s="17">
        <v>0.13940956814446301</v>
      </c>
      <c r="AC161" s="17">
        <v>0.16770740926639399</v>
      </c>
      <c r="AD161" s="17"/>
      <c r="AE161" s="17">
        <v>0.10740647637225099</v>
      </c>
      <c r="AF161" s="17">
        <v>0.117908035378438</v>
      </c>
      <c r="AG161" s="17">
        <v>0.20759284724726099</v>
      </c>
      <c r="AH161" s="17"/>
      <c r="AI161" s="17">
        <v>7.7451431341913402E-2</v>
      </c>
      <c r="AJ161" s="17">
        <v>0.12853056669877999</v>
      </c>
      <c r="AK161" s="17">
        <v>0.15237575071783999</v>
      </c>
      <c r="AL161" s="17">
        <v>6.8577504057123997E-2</v>
      </c>
      <c r="AM161" s="17">
        <v>0.23122545726463101</v>
      </c>
      <c r="AN161" s="17"/>
      <c r="AO161" s="17">
        <v>4.9792798609512502E-2</v>
      </c>
      <c r="AP161" s="17">
        <v>0.123470985289348</v>
      </c>
      <c r="AQ161" s="17">
        <v>0.107826277026583</v>
      </c>
      <c r="AR161" s="17"/>
      <c r="AS161" s="17">
        <v>0.15767546197947099</v>
      </c>
      <c r="AT161" s="17">
        <v>0.16296189838889699</v>
      </c>
      <c r="AU161" s="17">
        <v>0.122692184584761</v>
      </c>
      <c r="AV161" s="17">
        <v>0.112441508410606</v>
      </c>
      <c r="AW161" s="17">
        <v>0.14488363273548899</v>
      </c>
    </row>
    <row r="162" spans="2:49" x14ac:dyDescent="0.25">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row>
    <row r="163" spans="2:49" x14ac:dyDescent="0.25">
      <c r="B163" s="6" t="s">
        <v>166</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row>
    <row r="164" spans="2:49" x14ac:dyDescent="0.25">
      <c r="B164" s="24" t="s">
        <v>76</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row>
    <row r="165" spans="2:49" x14ac:dyDescent="0.25">
      <c r="B165" t="s">
        <v>158</v>
      </c>
      <c r="C165" s="17">
        <v>0.34070510560297701</v>
      </c>
      <c r="D165" s="17">
        <v>0.36864681034475699</v>
      </c>
      <c r="E165" s="17">
        <v>0.31319695545691101</v>
      </c>
      <c r="F165" s="17"/>
      <c r="G165" s="17">
        <v>0.44000125405151203</v>
      </c>
      <c r="H165" s="17">
        <v>0.42738589168555402</v>
      </c>
      <c r="I165" s="17">
        <v>0.356272930547477</v>
      </c>
      <c r="J165" s="17">
        <v>0.32240959987985901</v>
      </c>
      <c r="K165" s="17">
        <v>0.27688979439223899</v>
      </c>
      <c r="L165" s="17">
        <v>0.24825314023842199</v>
      </c>
      <c r="M165" s="17"/>
      <c r="N165" s="17">
        <v>0.37424108689156699</v>
      </c>
      <c r="O165" s="17">
        <v>0.34670869432278001</v>
      </c>
      <c r="P165" s="17">
        <v>0.315695912699551</v>
      </c>
      <c r="Q165" s="17">
        <v>0.32298064017072797</v>
      </c>
      <c r="R165" s="17"/>
      <c r="S165" s="17">
        <v>0.38840404497951903</v>
      </c>
      <c r="T165" s="17">
        <v>0.32720592745968302</v>
      </c>
      <c r="U165" s="17">
        <v>0.28556825302814898</v>
      </c>
      <c r="V165" s="17">
        <v>0.25683220788497901</v>
      </c>
      <c r="W165" s="17">
        <v>0.32133884946311297</v>
      </c>
      <c r="X165" s="17">
        <v>0.30792461079031302</v>
      </c>
      <c r="Y165" s="17">
        <v>0.37264283836593698</v>
      </c>
      <c r="Z165" s="17">
        <v>0.35210640248546898</v>
      </c>
      <c r="AA165" s="17">
        <v>0.39156874228193</v>
      </c>
      <c r="AB165" s="17">
        <v>0.35382006045491698</v>
      </c>
      <c r="AC165" s="17">
        <v>0.37162333351994298</v>
      </c>
      <c r="AD165" s="17"/>
      <c r="AE165" s="17">
        <v>0.21306688045487199</v>
      </c>
      <c r="AF165" s="17">
        <v>0.46860176066152798</v>
      </c>
      <c r="AG165" s="17">
        <v>0.26389843693499598</v>
      </c>
      <c r="AH165" s="17"/>
      <c r="AI165" s="17">
        <v>0.12084678660407699</v>
      </c>
      <c r="AJ165" s="17">
        <v>0.66920666797814499</v>
      </c>
      <c r="AK165" s="17">
        <v>0.39756804462207201</v>
      </c>
      <c r="AL165" s="17">
        <v>0.12912684319603501</v>
      </c>
      <c r="AM165" s="17">
        <v>0.23316468826331799</v>
      </c>
      <c r="AN165" s="17"/>
      <c r="AO165" s="17">
        <v>7.2765703545687399E-2</v>
      </c>
      <c r="AP165" s="17">
        <v>0.71477890191709903</v>
      </c>
      <c r="AQ165" s="17">
        <v>0.31081516064930098</v>
      </c>
      <c r="AR165" s="17"/>
      <c r="AS165" s="17">
        <v>0.27307324264774402</v>
      </c>
      <c r="AT165" s="17">
        <v>0.358155959482026</v>
      </c>
      <c r="AU165" s="17">
        <v>0.38925828415279401</v>
      </c>
      <c r="AV165" s="17">
        <v>0.43973735875011999</v>
      </c>
      <c r="AW165" s="17">
        <v>0.48156031782436598</v>
      </c>
    </row>
    <row r="166" spans="2:49" x14ac:dyDescent="0.25">
      <c r="B166" t="s">
        <v>159</v>
      </c>
      <c r="C166" s="17">
        <v>0.172271815101503</v>
      </c>
      <c r="D166" s="17">
        <v>0.188021859268657</v>
      </c>
      <c r="E166" s="17">
        <v>0.15788471819251401</v>
      </c>
      <c r="F166" s="17"/>
      <c r="G166" s="17">
        <v>0.134772597149632</v>
      </c>
      <c r="H166" s="17">
        <v>0.119160268677053</v>
      </c>
      <c r="I166" s="17">
        <v>0.170855560319748</v>
      </c>
      <c r="J166" s="17">
        <v>0.139781393303471</v>
      </c>
      <c r="K166" s="17">
        <v>0.178315333032256</v>
      </c>
      <c r="L166" s="17">
        <v>0.26424762508842298</v>
      </c>
      <c r="M166" s="17"/>
      <c r="N166" s="17">
        <v>0.204965215428733</v>
      </c>
      <c r="O166" s="17">
        <v>0.168912371653514</v>
      </c>
      <c r="P166" s="17">
        <v>0.16542114337056499</v>
      </c>
      <c r="Q166" s="17">
        <v>0.14990529893761501</v>
      </c>
      <c r="R166" s="17"/>
      <c r="S166" s="17">
        <v>0.159539455507162</v>
      </c>
      <c r="T166" s="17">
        <v>0.17592590537313399</v>
      </c>
      <c r="U166" s="17">
        <v>0.17423129902562901</v>
      </c>
      <c r="V166" s="17">
        <v>0.21498124989155101</v>
      </c>
      <c r="W166" s="17">
        <v>0.186745308577806</v>
      </c>
      <c r="X166" s="17">
        <v>0.194547641043227</v>
      </c>
      <c r="Y166" s="17">
        <v>0.16455714796822299</v>
      </c>
      <c r="Z166" s="17">
        <v>0.19542651256481799</v>
      </c>
      <c r="AA166" s="17">
        <v>0.149330916837209</v>
      </c>
      <c r="AB166" s="17">
        <v>0.159249154223013</v>
      </c>
      <c r="AC166" s="17">
        <v>0.12598700149759601</v>
      </c>
      <c r="AD166" s="17"/>
      <c r="AE166" s="17">
        <v>0.26171857670494703</v>
      </c>
      <c r="AF166" s="17">
        <v>0.13716724623308901</v>
      </c>
      <c r="AG166" s="17">
        <v>0.109950412898213</v>
      </c>
      <c r="AH166" s="17"/>
      <c r="AI166" s="17">
        <v>0.39230984098633698</v>
      </c>
      <c r="AJ166" s="17">
        <v>4.2974582248955097E-2</v>
      </c>
      <c r="AK166" s="17">
        <v>7.8400374795024694E-2</v>
      </c>
      <c r="AL166" s="17">
        <v>0.11635092714985799</v>
      </c>
      <c r="AM166" s="17">
        <v>7.6001484662552604E-2</v>
      </c>
      <c r="AN166" s="17"/>
      <c r="AO166" s="17">
        <v>0.59598997799628395</v>
      </c>
      <c r="AP166" s="17">
        <v>4.1895505926796403E-2</v>
      </c>
      <c r="AQ166" s="17">
        <v>8.6653467921319297E-2</v>
      </c>
      <c r="AR166" s="17"/>
      <c r="AS166" s="17">
        <v>0.19371492521912201</v>
      </c>
      <c r="AT166" s="17">
        <v>0.14736174799138199</v>
      </c>
      <c r="AU166" s="17">
        <v>0.17260639480017401</v>
      </c>
      <c r="AV166" s="17">
        <v>0.17464011775714999</v>
      </c>
      <c r="AW166" s="17">
        <v>0.17128656149781199</v>
      </c>
    </row>
    <row r="167" spans="2:49" x14ac:dyDescent="0.25">
      <c r="B167" t="s">
        <v>160</v>
      </c>
      <c r="C167" s="17">
        <v>0.35216527094802702</v>
      </c>
      <c r="D167" s="17">
        <v>0.34743848103601999</v>
      </c>
      <c r="E167" s="17">
        <v>0.35544331402771501</v>
      </c>
      <c r="F167" s="17"/>
      <c r="G167" s="17">
        <v>0.267461559714258</v>
      </c>
      <c r="H167" s="17">
        <v>0.31571570160863999</v>
      </c>
      <c r="I167" s="17">
        <v>0.33919451184263599</v>
      </c>
      <c r="J167" s="17">
        <v>0.40330366960992697</v>
      </c>
      <c r="K167" s="17">
        <v>0.40970751317169002</v>
      </c>
      <c r="L167" s="17">
        <v>0.36933900652986401</v>
      </c>
      <c r="M167" s="17"/>
      <c r="N167" s="17">
        <v>0.32104714526705602</v>
      </c>
      <c r="O167" s="17">
        <v>0.34860921957416702</v>
      </c>
      <c r="P167" s="17">
        <v>0.37513071604292503</v>
      </c>
      <c r="Q167" s="17">
        <v>0.36238555572604703</v>
      </c>
      <c r="R167" s="17"/>
      <c r="S167" s="17">
        <v>0.32896463517671098</v>
      </c>
      <c r="T167" s="17">
        <v>0.36737806751555102</v>
      </c>
      <c r="U167" s="17">
        <v>0.38008708881358699</v>
      </c>
      <c r="V167" s="17">
        <v>0.37070392268555302</v>
      </c>
      <c r="W167" s="17">
        <v>0.35043545326300801</v>
      </c>
      <c r="X167" s="17">
        <v>0.34651774225836102</v>
      </c>
      <c r="Y167" s="17">
        <v>0.34672153384479298</v>
      </c>
      <c r="Z167" s="17">
        <v>0.30570524999724102</v>
      </c>
      <c r="AA167" s="17">
        <v>0.340736047381895</v>
      </c>
      <c r="AB167" s="17">
        <v>0.38869518958871002</v>
      </c>
      <c r="AC167" s="17">
        <v>0.31740740102069298</v>
      </c>
      <c r="AD167" s="17"/>
      <c r="AE167" s="17">
        <v>0.40628736165732898</v>
      </c>
      <c r="AF167" s="17">
        <v>0.29172214141659902</v>
      </c>
      <c r="AG167" s="17">
        <v>0.426871507093675</v>
      </c>
      <c r="AH167" s="17"/>
      <c r="AI167" s="17">
        <v>0.369956639634549</v>
      </c>
      <c r="AJ167" s="17">
        <v>0.201974265292236</v>
      </c>
      <c r="AK167" s="17">
        <v>0.38250512202819698</v>
      </c>
      <c r="AL167" s="17">
        <v>0.65708793671571697</v>
      </c>
      <c r="AM167" s="17">
        <v>0.48395431024680102</v>
      </c>
      <c r="AN167" s="17"/>
      <c r="AO167" s="17">
        <v>0.23137854362602001</v>
      </c>
      <c r="AP167" s="17">
        <v>0.162698884276953</v>
      </c>
      <c r="AQ167" s="17">
        <v>0.49163039992589802</v>
      </c>
      <c r="AR167" s="17"/>
      <c r="AS167" s="17">
        <v>0.37045994224801398</v>
      </c>
      <c r="AT167" s="17">
        <v>0.34638076909816101</v>
      </c>
      <c r="AU167" s="17">
        <v>0.33215622252673999</v>
      </c>
      <c r="AV167" s="17">
        <v>0.281321845596534</v>
      </c>
      <c r="AW167" s="17">
        <v>0.255987923255517</v>
      </c>
    </row>
    <row r="168" spans="2:49" x14ac:dyDescent="0.25">
      <c r="B168" t="s">
        <v>104</v>
      </c>
      <c r="C168" s="17">
        <v>0.134857808347492</v>
      </c>
      <c r="D168" s="17">
        <v>9.5892849350565995E-2</v>
      </c>
      <c r="E168" s="17">
        <v>0.17347501232286</v>
      </c>
      <c r="F168" s="17"/>
      <c r="G168" s="17">
        <v>0.15776458908459801</v>
      </c>
      <c r="H168" s="17">
        <v>0.13773813802875301</v>
      </c>
      <c r="I168" s="17">
        <v>0.13367699729013799</v>
      </c>
      <c r="J168" s="17">
        <v>0.13450533720674299</v>
      </c>
      <c r="K168" s="17">
        <v>0.135087359403815</v>
      </c>
      <c r="L168" s="17">
        <v>0.118160228143292</v>
      </c>
      <c r="M168" s="17"/>
      <c r="N168" s="17">
        <v>9.9746552412643394E-2</v>
      </c>
      <c r="O168" s="17">
        <v>0.13576971444954</v>
      </c>
      <c r="P168" s="17">
        <v>0.14375222788695799</v>
      </c>
      <c r="Q168" s="17">
        <v>0.16472850516561</v>
      </c>
      <c r="R168" s="17"/>
      <c r="S168" s="17">
        <v>0.123091864336608</v>
      </c>
      <c r="T168" s="17">
        <v>0.129490099651632</v>
      </c>
      <c r="U168" s="17">
        <v>0.160113359132635</v>
      </c>
      <c r="V168" s="17">
        <v>0.15748261953791601</v>
      </c>
      <c r="W168" s="17">
        <v>0.14148038869607299</v>
      </c>
      <c r="X168" s="17">
        <v>0.15101000590809899</v>
      </c>
      <c r="Y168" s="17">
        <v>0.11607847982104701</v>
      </c>
      <c r="Z168" s="17">
        <v>0.146761834952471</v>
      </c>
      <c r="AA168" s="17">
        <v>0.118364293498966</v>
      </c>
      <c r="AB168" s="17">
        <v>9.82355957333607E-2</v>
      </c>
      <c r="AC168" s="17">
        <v>0.18498226396176801</v>
      </c>
      <c r="AD168" s="17"/>
      <c r="AE168" s="17">
        <v>0.118927181182852</v>
      </c>
      <c r="AF168" s="17">
        <v>0.102508851688783</v>
      </c>
      <c r="AG168" s="17">
        <v>0.19927964307311699</v>
      </c>
      <c r="AH168" s="17"/>
      <c r="AI168" s="17">
        <v>0.116886732775037</v>
      </c>
      <c r="AJ168" s="17">
        <v>8.5844484480664396E-2</v>
      </c>
      <c r="AK168" s="17">
        <v>0.141526458554707</v>
      </c>
      <c r="AL168" s="17">
        <v>9.7434292938390205E-2</v>
      </c>
      <c r="AM168" s="17">
        <v>0.206879516827328</v>
      </c>
      <c r="AN168" s="17"/>
      <c r="AO168" s="17">
        <v>9.9865774832009202E-2</v>
      </c>
      <c r="AP168" s="17">
        <v>8.0626707879151202E-2</v>
      </c>
      <c r="AQ168" s="17">
        <v>0.11090097150348199</v>
      </c>
      <c r="AR168" s="17"/>
      <c r="AS168" s="17">
        <v>0.16275188988511999</v>
      </c>
      <c r="AT168" s="17">
        <v>0.148101523428432</v>
      </c>
      <c r="AU168" s="17">
        <v>0.105979098520292</v>
      </c>
      <c r="AV168" s="17">
        <v>0.104300677896196</v>
      </c>
      <c r="AW168" s="17">
        <v>9.1165197422305402E-2</v>
      </c>
    </row>
    <row r="169" spans="2:49" x14ac:dyDescent="0.25">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row>
    <row r="170" spans="2:49" x14ac:dyDescent="0.25">
      <c r="B170" s="6" t="s">
        <v>167</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row>
    <row r="171" spans="2:49" x14ac:dyDescent="0.25">
      <c r="B171" s="24" t="s">
        <v>76</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row>
    <row r="172" spans="2:49" x14ac:dyDescent="0.25">
      <c r="B172" t="s">
        <v>158</v>
      </c>
      <c r="C172" s="17">
        <v>0.429624480127209</v>
      </c>
      <c r="D172" s="17">
        <v>0.44555300924123398</v>
      </c>
      <c r="E172" s="17">
        <v>0.41311436533734802</v>
      </c>
      <c r="F172" s="17"/>
      <c r="G172" s="17">
        <v>0.50618675172217997</v>
      </c>
      <c r="H172" s="17">
        <v>0.49092580403423602</v>
      </c>
      <c r="I172" s="17">
        <v>0.45120182889652899</v>
      </c>
      <c r="J172" s="17">
        <v>0.43271360049219498</v>
      </c>
      <c r="K172" s="17">
        <v>0.38608624805319303</v>
      </c>
      <c r="L172" s="17">
        <v>0.33725655459058301</v>
      </c>
      <c r="M172" s="17"/>
      <c r="N172" s="17">
        <v>0.48322452198323401</v>
      </c>
      <c r="O172" s="17">
        <v>0.43568875377284599</v>
      </c>
      <c r="P172" s="17">
        <v>0.396987806805844</v>
      </c>
      <c r="Q172" s="17">
        <v>0.400044137037734</v>
      </c>
      <c r="R172" s="17"/>
      <c r="S172" s="17">
        <v>0.46475471538052299</v>
      </c>
      <c r="T172" s="17">
        <v>0.418121578504558</v>
      </c>
      <c r="U172" s="17">
        <v>0.36468026343482901</v>
      </c>
      <c r="V172" s="17">
        <v>0.374957330493014</v>
      </c>
      <c r="W172" s="17">
        <v>0.41261813422635901</v>
      </c>
      <c r="X172" s="17">
        <v>0.37924493248338897</v>
      </c>
      <c r="Y172" s="17">
        <v>0.43178163378560502</v>
      </c>
      <c r="Z172" s="17">
        <v>0.43654900160764798</v>
      </c>
      <c r="AA172" s="17">
        <v>0.51953458676402198</v>
      </c>
      <c r="AB172" s="17">
        <v>0.42497442279137598</v>
      </c>
      <c r="AC172" s="17">
        <v>0.47933450109646503</v>
      </c>
      <c r="AD172" s="17"/>
      <c r="AE172" s="17">
        <v>0.29010900261282102</v>
      </c>
      <c r="AF172" s="17">
        <v>0.57212175436822899</v>
      </c>
      <c r="AG172" s="17">
        <v>0.351868825562206</v>
      </c>
      <c r="AH172" s="17"/>
      <c r="AI172" s="17">
        <v>0.17387348977421299</v>
      </c>
      <c r="AJ172" s="17">
        <v>0.79296028449910605</v>
      </c>
      <c r="AK172" s="17">
        <v>0.52374162227552101</v>
      </c>
      <c r="AL172" s="17">
        <v>0.20312960983608799</v>
      </c>
      <c r="AM172" s="17">
        <v>0.31491610175892898</v>
      </c>
      <c r="AN172" s="17"/>
      <c r="AO172" s="17">
        <v>9.5829913607831996E-2</v>
      </c>
      <c r="AP172" s="17">
        <v>0.84625684597984596</v>
      </c>
      <c r="AQ172" s="17">
        <v>0.43585409350203802</v>
      </c>
      <c r="AR172" s="17"/>
      <c r="AS172" s="17">
        <v>0.37454693274958201</v>
      </c>
      <c r="AT172" s="17">
        <v>0.44126069741413698</v>
      </c>
      <c r="AU172" s="17">
        <v>0.46902246841616102</v>
      </c>
      <c r="AV172" s="17">
        <v>0.52725696288136004</v>
      </c>
      <c r="AW172" s="17">
        <v>0.60077547748314697</v>
      </c>
    </row>
    <row r="173" spans="2:49" x14ac:dyDescent="0.25">
      <c r="B173" t="s">
        <v>159</v>
      </c>
      <c r="C173" s="17">
        <v>0.16338923930789701</v>
      </c>
      <c r="D173" s="17">
        <v>0.185324595044598</v>
      </c>
      <c r="E173" s="17">
        <v>0.142352198338767</v>
      </c>
      <c r="F173" s="17"/>
      <c r="G173" s="17">
        <v>0.146966528088982</v>
      </c>
      <c r="H173" s="17">
        <v>0.115263100618372</v>
      </c>
      <c r="I173" s="17">
        <v>0.148271758956594</v>
      </c>
      <c r="J173" s="17">
        <v>0.13778768772661801</v>
      </c>
      <c r="K173" s="17">
        <v>0.159929026728174</v>
      </c>
      <c r="L173" s="17">
        <v>0.24903906999240499</v>
      </c>
      <c r="M173" s="17"/>
      <c r="N173" s="17">
        <v>0.19478348670132201</v>
      </c>
      <c r="O173" s="17">
        <v>0.147902025736906</v>
      </c>
      <c r="P173" s="17">
        <v>0.16494401222878899</v>
      </c>
      <c r="Q173" s="17">
        <v>0.14645598214810801</v>
      </c>
      <c r="R173" s="17"/>
      <c r="S173" s="17">
        <v>0.154953709837681</v>
      </c>
      <c r="T173" s="17">
        <v>0.157989687412007</v>
      </c>
      <c r="U173" s="17">
        <v>0.161963633410076</v>
      </c>
      <c r="V173" s="17">
        <v>0.19825817565183301</v>
      </c>
      <c r="W173" s="17">
        <v>0.17930337806018101</v>
      </c>
      <c r="X173" s="17">
        <v>0.185608108738095</v>
      </c>
      <c r="Y173" s="17">
        <v>0.151653649054006</v>
      </c>
      <c r="Z173" s="17">
        <v>0.18665969743550401</v>
      </c>
      <c r="AA173" s="17">
        <v>0.13815026579023401</v>
      </c>
      <c r="AB173" s="17">
        <v>0.15407101160654199</v>
      </c>
      <c r="AC173" s="17">
        <v>0.15089885059337499</v>
      </c>
      <c r="AD173" s="17"/>
      <c r="AE173" s="17">
        <v>0.23285626263621501</v>
      </c>
      <c r="AF173" s="17">
        <v>0.13920151604707001</v>
      </c>
      <c r="AG173" s="17">
        <v>0.109974783707222</v>
      </c>
      <c r="AH173" s="17"/>
      <c r="AI173" s="17">
        <v>0.37470498751154702</v>
      </c>
      <c r="AJ173" s="17">
        <v>3.35541902075875E-2</v>
      </c>
      <c r="AK173" s="17">
        <v>9.2467503492073097E-2</v>
      </c>
      <c r="AL173" s="17">
        <v>0.117617831585803</v>
      </c>
      <c r="AM173" s="17">
        <v>6.8355668203108302E-2</v>
      </c>
      <c r="AN173" s="17"/>
      <c r="AO173" s="17">
        <v>0.59826705852995798</v>
      </c>
      <c r="AP173" s="17">
        <v>1.8048436787240899E-2</v>
      </c>
      <c r="AQ173" s="17">
        <v>9.8172801684903305E-2</v>
      </c>
      <c r="AR173" s="17"/>
      <c r="AS173" s="17">
        <v>0.16516138146960299</v>
      </c>
      <c r="AT173" s="17">
        <v>0.148211041045544</v>
      </c>
      <c r="AU173" s="17">
        <v>0.15560176171449</v>
      </c>
      <c r="AV173" s="17">
        <v>0.17883423882504301</v>
      </c>
      <c r="AW173" s="17">
        <v>0.12731950458010999</v>
      </c>
    </row>
    <row r="174" spans="2:49" x14ac:dyDescent="0.25">
      <c r="B174" t="s">
        <v>160</v>
      </c>
      <c r="C174" s="17">
        <v>0.30780922658593302</v>
      </c>
      <c r="D174" s="17">
        <v>0.29860870671473</v>
      </c>
      <c r="E174" s="17">
        <v>0.31757779411951598</v>
      </c>
      <c r="F174" s="17"/>
      <c r="G174" s="17">
        <v>0.209710817507721</v>
      </c>
      <c r="H174" s="17">
        <v>0.28563474217039497</v>
      </c>
      <c r="I174" s="17">
        <v>0.30857773128784399</v>
      </c>
      <c r="J174" s="17">
        <v>0.32080167840542001</v>
      </c>
      <c r="K174" s="17">
        <v>0.37411438890304199</v>
      </c>
      <c r="L174" s="17">
        <v>0.336342742471539</v>
      </c>
      <c r="M174" s="17"/>
      <c r="N174" s="17">
        <v>0.250582448565631</v>
      </c>
      <c r="O174" s="17">
        <v>0.32193600878899598</v>
      </c>
      <c r="P174" s="17">
        <v>0.335393022486416</v>
      </c>
      <c r="Q174" s="17">
        <v>0.32683878048311199</v>
      </c>
      <c r="R174" s="17"/>
      <c r="S174" s="17">
        <v>0.27899726813293901</v>
      </c>
      <c r="T174" s="17">
        <v>0.31616101623718301</v>
      </c>
      <c r="U174" s="17">
        <v>0.35220646939855399</v>
      </c>
      <c r="V174" s="17">
        <v>0.31875600347659899</v>
      </c>
      <c r="W174" s="17">
        <v>0.29732129146427899</v>
      </c>
      <c r="X174" s="17">
        <v>0.31258836211371699</v>
      </c>
      <c r="Y174" s="17">
        <v>0.34197886403209099</v>
      </c>
      <c r="Z174" s="17">
        <v>0.26051116437926503</v>
      </c>
      <c r="AA174" s="17">
        <v>0.26501825587170502</v>
      </c>
      <c r="AB174" s="17">
        <v>0.35159632216221598</v>
      </c>
      <c r="AC174" s="17">
        <v>0.28055241497845501</v>
      </c>
      <c r="AD174" s="17"/>
      <c r="AE174" s="17">
        <v>0.38056468904177898</v>
      </c>
      <c r="AF174" s="17">
        <v>0.23502463320658101</v>
      </c>
      <c r="AG174" s="17">
        <v>0.36322843212860201</v>
      </c>
      <c r="AH174" s="17"/>
      <c r="AI174" s="17">
        <v>0.36605881699885801</v>
      </c>
      <c r="AJ174" s="17">
        <v>0.13114356533719501</v>
      </c>
      <c r="AK174" s="17">
        <v>0.30221373837190901</v>
      </c>
      <c r="AL174" s="17">
        <v>0.64256813355128495</v>
      </c>
      <c r="AM174" s="17">
        <v>0.43947354230588798</v>
      </c>
      <c r="AN174" s="17"/>
      <c r="AO174" s="17">
        <v>0.23096454454735199</v>
      </c>
      <c r="AP174" s="17">
        <v>9.5531735102271295E-2</v>
      </c>
      <c r="AQ174" s="17">
        <v>0.39476511006159298</v>
      </c>
      <c r="AR174" s="17"/>
      <c r="AS174" s="17">
        <v>0.337618030314773</v>
      </c>
      <c r="AT174" s="17">
        <v>0.28888986287388801</v>
      </c>
      <c r="AU174" s="17">
        <v>0.30664358222433302</v>
      </c>
      <c r="AV174" s="17">
        <v>0.23209744462729501</v>
      </c>
      <c r="AW174" s="17">
        <v>0.21020203830864001</v>
      </c>
    </row>
    <row r="175" spans="2:49" x14ac:dyDescent="0.25">
      <c r="B175" t="s">
        <v>104</v>
      </c>
      <c r="C175" s="17">
        <v>9.9177053978960594E-2</v>
      </c>
      <c r="D175" s="17">
        <v>7.0513688999437801E-2</v>
      </c>
      <c r="E175" s="17">
        <v>0.126955642204369</v>
      </c>
      <c r="F175" s="17"/>
      <c r="G175" s="17">
        <v>0.137135902681117</v>
      </c>
      <c r="H175" s="17">
        <v>0.108176353176997</v>
      </c>
      <c r="I175" s="17">
        <v>9.1948680859033002E-2</v>
      </c>
      <c r="J175" s="17">
        <v>0.108697033375767</v>
      </c>
      <c r="K175" s="17">
        <v>7.9870336315591303E-2</v>
      </c>
      <c r="L175" s="17">
        <v>7.7361632945472894E-2</v>
      </c>
      <c r="M175" s="17"/>
      <c r="N175" s="17">
        <v>7.1409542749812899E-2</v>
      </c>
      <c r="O175" s="17">
        <v>9.4473211701252502E-2</v>
      </c>
      <c r="P175" s="17">
        <v>0.10267515847895201</v>
      </c>
      <c r="Q175" s="17">
        <v>0.12666110033104699</v>
      </c>
      <c r="R175" s="17"/>
      <c r="S175" s="17">
        <v>0.101294306648857</v>
      </c>
      <c r="T175" s="17">
        <v>0.107727717846252</v>
      </c>
      <c r="U175" s="17">
        <v>0.121149633756542</v>
      </c>
      <c r="V175" s="17">
        <v>0.108028490378554</v>
      </c>
      <c r="W175" s="17">
        <v>0.110757196249181</v>
      </c>
      <c r="X175" s="17">
        <v>0.122558596664798</v>
      </c>
      <c r="Y175" s="17">
        <v>7.4585853128298102E-2</v>
      </c>
      <c r="Z175" s="17">
        <v>0.116280136577583</v>
      </c>
      <c r="AA175" s="17">
        <v>7.7296891574039794E-2</v>
      </c>
      <c r="AB175" s="17">
        <v>6.9358243439866296E-2</v>
      </c>
      <c r="AC175" s="17">
        <v>8.9214233331704904E-2</v>
      </c>
      <c r="AD175" s="17"/>
      <c r="AE175" s="17">
        <v>9.6470045709184493E-2</v>
      </c>
      <c r="AF175" s="17">
        <v>5.3652096378119997E-2</v>
      </c>
      <c r="AG175" s="17">
        <v>0.17492795860197</v>
      </c>
      <c r="AH175" s="17"/>
      <c r="AI175" s="17">
        <v>8.5362705715382403E-2</v>
      </c>
      <c r="AJ175" s="17">
        <v>4.2341959956111702E-2</v>
      </c>
      <c r="AK175" s="17">
        <v>8.1577135860496697E-2</v>
      </c>
      <c r="AL175" s="17">
        <v>3.6684425026824397E-2</v>
      </c>
      <c r="AM175" s="17">
        <v>0.17725468773207501</v>
      </c>
      <c r="AN175" s="17"/>
      <c r="AO175" s="17">
        <v>7.4938483314858501E-2</v>
      </c>
      <c r="AP175" s="17">
        <v>4.0162982130641602E-2</v>
      </c>
      <c r="AQ175" s="17">
        <v>7.1207994751465303E-2</v>
      </c>
      <c r="AR175" s="17"/>
      <c r="AS175" s="17">
        <v>0.122673655466043</v>
      </c>
      <c r="AT175" s="17">
        <v>0.121638398666432</v>
      </c>
      <c r="AU175" s="17">
        <v>6.8732187645016402E-2</v>
      </c>
      <c r="AV175" s="17">
        <v>6.1811353666301798E-2</v>
      </c>
      <c r="AW175" s="17">
        <v>6.1702979628103699E-2</v>
      </c>
    </row>
    <row r="176" spans="2:49" x14ac:dyDescent="0.25">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row>
    <row r="177" spans="2:49" x14ac:dyDescent="0.25">
      <c r="B177" s="6" t="s">
        <v>181</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row>
    <row r="178" spans="2:49" x14ac:dyDescent="0.25">
      <c r="B178" s="24" t="s">
        <v>76</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row>
    <row r="179" spans="2:49" x14ac:dyDescent="0.25">
      <c r="B179" t="s">
        <v>172</v>
      </c>
      <c r="C179" s="17">
        <v>0.18246567689017101</v>
      </c>
      <c r="D179" s="17">
        <v>0.19060151859157701</v>
      </c>
      <c r="E179" s="17">
        <v>0.17473977349313699</v>
      </c>
      <c r="F179" s="17"/>
      <c r="G179" s="17">
        <v>0.15818922299631399</v>
      </c>
      <c r="H179" s="17">
        <v>0.184864692396838</v>
      </c>
      <c r="I179" s="17">
        <v>0.18494387691153999</v>
      </c>
      <c r="J179" s="17">
        <v>0.19251004786625101</v>
      </c>
      <c r="K179" s="17">
        <v>0.224507407263107</v>
      </c>
      <c r="L179" s="17">
        <v>0.15850683113140199</v>
      </c>
      <c r="M179" s="17"/>
      <c r="N179" s="17">
        <v>0.15185053134615401</v>
      </c>
      <c r="O179" s="17">
        <v>0.178442779505469</v>
      </c>
      <c r="P179" s="17">
        <v>0.19686749258463099</v>
      </c>
      <c r="Q179" s="17">
        <v>0.20584616840336201</v>
      </c>
      <c r="R179" s="17"/>
      <c r="S179" s="17">
        <v>0.171682324093443</v>
      </c>
      <c r="T179" s="17">
        <v>0.17640541070208901</v>
      </c>
      <c r="U179" s="17">
        <v>0.221594487778877</v>
      </c>
      <c r="V179" s="17">
        <v>0.197891087571785</v>
      </c>
      <c r="W179" s="17">
        <v>0.19371122670837701</v>
      </c>
      <c r="X179" s="17">
        <v>0.19514844229963599</v>
      </c>
      <c r="Y179" s="17">
        <v>0.18808079132491601</v>
      </c>
      <c r="Z179" s="17">
        <v>0.164130606308415</v>
      </c>
      <c r="AA179" s="17">
        <v>0.15795693351864401</v>
      </c>
      <c r="AB179" s="17">
        <v>0.16520653095353699</v>
      </c>
      <c r="AC179" s="17">
        <v>0.19009026305471799</v>
      </c>
      <c r="AD179" s="17"/>
      <c r="AE179" s="17">
        <v>0.235115432090377</v>
      </c>
      <c r="AF179" s="17">
        <v>0.138044263163004</v>
      </c>
      <c r="AG179" s="17">
        <v>0.182244128988021</v>
      </c>
      <c r="AH179" s="17"/>
      <c r="AI179" s="17">
        <v>0.21469185838284599</v>
      </c>
      <c r="AJ179" s="17">
        <v>0.120387850284115</v>
      </c>
      <c r="AK179" s="17">
        <v>9.5474684306086993E-2</v>
      </c>
      <c r="AL179" s="17">
        <v>0.30503298538875201</v>
      </c>
      <c r="AM179" s="17">
        <v>0.23433203832707</v>
      </c>
      <c r="AN179" s="17"/>
      <c r="AO179" s="17">
        <v>0.108721677453318</v>
      </c>
      <c r="AP179" s="17">
        <v>9.5812021325036897E-2</v>
      </c>
      <c r="AQ179" s="17">
        <v>0.162965180650508</v>
      </c>
      <c r="AR179" s="17"/>
      <c r="AS179" s="17">
        <v>0.19817761766317099</v>
      </c>
      <c r="AT179" s="17">
        <v>0.186963811376197</v>
      </c>
      <c r="AU179" s="17">
        <v>0.16259873070900899</v>
      </c>
      <c r="AV179" s="17">
        <v>0.173855549496026</v>
      </c>
      <c r="AW179" s="17">
        <v>0.13806480523631801</v>
      </c>
    </row>
    <row r="180" spans="2:49" x14ac:dyDescent="0.25">
      <c r="B180" t="s">
        <v>173</v>
      </c>
      <c r="C180" s="17">
        <v>0.29470489191973498</v>
      </c>
      <c r="D180" s="17">
        <v>0.288583675425585</v>
      </c>
      <c r="E180" s="17">
        <v>0.30069054352685298</v>
      </c>
      <c r="F180" s="17"/>
      <c r="G180" s="17">
        <v>0.32827612195054801</v>
      </c>
      <c r="H180" s="17">
        <v>0.27048538570452801</v>
      </c>
      <c r="I180" s="17">
        <v>0.30571537245853098</v>
      </c>
      <c r="J180" s="17">
        <v>0.27784378690990702</v>
      </c>
      <c r="K180" s="17">
        <v>0.27255705369046401</v>
      </c>
      <c r="L180" s="17">
        <v>0.31133352521176599</v>
      </c>
      <c r="M180" s="17"/>
      <c r="N180" s="17">
        <v>0.31525763508348498</v>
      </c>
      <c r="O180" s="17">
        <v>0.30711848977610101</v>
      </c>
      <c r="P180" s="17">
        <v>0.28883547511142998</v>
      </c>
      <c r="Q180" s="17">
        <v>0.26330722887728902</v>
      </c>
      <c r="R180" s="17"/>
      <c r="S180" s="17">
        <v>0.282099000979743</v>
      </c>
      <c r="T180" s="17">
        <v>0.31061312504833599</v>
      </c>
      <c r="U180" s="17">
        <v>0.29524715761554299</v>
      </c>
      <c r="V180" s="17">
        <v>0.26653472513422</v>
      </c>
      <c r="W180" s="17">
        <v>0.31629047143261702</v>
      </c>
      <c r="X180" s="17">
        <v>0.27951702993379401</v>
      </c>
      <c r="Y180" s="17">
        <v>0.302111119087491</v>
      </c>
      <c r="Z180" s="17">
        <v>0.33728708232069099</v>
      </c>
      <c r="AA180" s="17">
        <v>0.28294112331985799</v>
      </c>
      <c r="AB180" s="17">
        <v>0.32124151960585001</v>
      </c>
      <c r="AC180" s="17">
        <v>0.26799180941432899</v>
      </c>
      <c r="AD180" s="17"/>
      <c r="AE180" s="17">
        <v>0.29863442586403899</v>
      </c>
      <c r="AF180" s="17">
        <v>0.30391940732234501</v>
      </c>
      <c r="AG180" s="17">
        <v>0.25637823241325403</v>
      </c>
      <c r="AH180" s="17"/>
      <c r="AI180" s="17">
        <v>0.32182958479743801</v>
      </c>
      <c r="AJ180" s="17">
        <v>0.26430821537004801</v>
      </c>
      <c r="AK180" s="17">
        <v>0.34543070514361701</v>
      </c>
      <c r="AL180" s="17">
        <v>0.29558206467929399</v>
      </c>
      <c r="AM180" s="17">
        <v>0.26469657341483199</v>
      </c>
      <c r="AN180" s="17"/>
      <c r="AO180" s="17">
        <v>0.30887554980193999</v>
      </c>
      <c r="AP180" s="17">
        <v>0.25939060509101403</v>
      </c>
      <c r="AQ180" s="17">
        <v>0.369690728384928</v>
      </c>
      <c r="AR180" s="17"/>
      <c r="AS180" s="17">
        <v>0.27671006658417602</v>
      </c>
      <c r="AT180" s="17">
        <v>0.310270042549247</v>
      </c>
      <c r="AU180" s="17">
        <v>0.32301933853736697</v>
      </c>
      <c r="AV180" s="17">
        <v>0.27423542061770201</v>
      </c>
      <c r="AW180" s="17">
        <v>0.33193928771068698</v>
      </c>
    </row>
    <row r="181" spans="2:49" x14ac:dyDescent="0.25">
      <c r="B181" t="s">
        <v>174</v>
      </c>
      <c r="C181" s="17">
        <v>0.21840121574014101</v>
      </c>
      <c r="D181" s="17">
        <v>0.20389522471989499</v>
      </c>
      <c r="E181" s="17">
        <v>0.232964994577808</v>
      </c>
      <c r="F181" s="17"/>
      <c r="G181" s="17">
        <v>0.25652354454778697</v>
      </c>
      <c r="H181" s="17">
        <v>0.22302168058039301</v>
      </c>
      <c r="I181" s="17">
        <v>0.20775110055590201</v>
      </c>
      <c r="J181" s="17">
        <v>0.233532511196198</v>
      </c>
      <c r="K181" s="17">
        <v>0.19198838639506299</v>
      </c>
      <c r="L181" s="17">
        <v>0.203029579509175</v>
      </c>
      <c r="M181" s="17"/>
      <c r="N181" s="17">
        <v>0.196687253578156</v>
      </c>
      <c r="O181" s="17">
        <v>0.22500628172218101</v>
      </c>
      <c r="P181" s="17">
        <v>0.236536452871556</v>
      </c>
      <c r="Q181" s="17">
        <v>0.220364528365672</v>
      </c>
      <c r="R181" s="17"/>
      <c r="S181" s="17">
        <v>0.22371324183934099</v>
      </c>
      <c r="T181" s="17">
        <v>0.20869374991968001</v>
      </c>
      <c r="U181" s="17">
        <v>0.20280786163779699</v>
      </c>
      <c r="V181" s="17">
        <v>0.20195652603675801</v>
      </c>
      <c r="W181" s="17">
        <v>0.22004373087755</v>
      </c>
      <c r="X181" s="17">
        <v>0.20902515771506999</v>
      </c>
      <c r="Y181" s="17">
        <v>0.244408911043834</v>
      </c>
      <c r="Z181" s="17">
        <v>0.25657062173248801</v>
      </c>
      <c r="AA181" s="17">
        <v>0.222556994245597</v>
      </c>
      <c r="AB181" s="17">
        <v>0.20309336091594901</v>
      </c>
      <c r="AC181" s="17">
        <v>0.24413154378969501</v>
      </c>
      <c r="AD181" s="17"/>
      <c r="AE181" s="17">
        <v>0.20908435818523399</v>
      </c>
      <c r="AF181" s="17">
        <v>0.207031879768168</v>
      </c>
      <c r="AG181" s="17">
        <v>0.24445581715560899</v>
      </c>
      <c r="AH181" s="17"/>
      <c r="AI181" s="17">
        <v>0.225367476725121</v>
      </c>
      <c r="AJ181" s="17">
        <v>0.224810216970771</v>
      </c>
      <c r="AK181" s="17">
        <v>0.210842065398609</v>
      </c>
      <c r="AL181" s="17">
        <v>0.17449646922874101</v>
      </c>
      <c r="AM181" s="17">
        <v>0.19590197325895201</v>
      </c>
      <c r="AN181" s="17"/>
      <c r="AO181" s="17">
        <v>0.27240675411036303</v>
      </c>
      <c r="AP181" s="17">
        <v>0.23881006935280399</v>
      </c>
      <c r="AQ181" s="17">
        <v>0.20212124368259099</v>
      </c>
      <c r="AR181" s="17"/>
      <c r="AS181" s="17">
        <v>0.24696142152262199</v>
      </c>
      <c r="AT181" s="17">
        <v>0.21515923642750201</v>
      </c>
      <c r="AU181" s="17">
        <v>0.1993104509917</v>
      </c>
      <c r="AV181" s="17">
        <v>0.18842476353538301</v>
      </c>
      <c r="AW181" s="17">
        <v>0.14934561954283901</v>
      </c>
    </row>
    <row r="182" spans="2:49" x14ac:dyDescent="0.25">
      <c r="B182" t="s">
        <v>175</v>
      </c>
      <c r="C182" s="17">
        <v>0.16005879912204299</v>
      </c>
      <c r="D182" s="17">
        <v>0.17350435610097001</v>
      </c>
      <c r="E182" s="17">
        <v>0.146247407849567</v>
      </c>
      <c r="F182" s="17"/>
      <c r="G182" s="17">
        <v>0.133460609175546</v>
      </c>
      <c r="H182" s="17">
        <v>0.17547292900804601</v>
      </c>
      <c r="I182" s="17">
        <v>0.16097498144698999</v>
      </c>
      <c r="J182" s="17">
        <v>0.155525388574762</v>
      </c>
      <c r="K182" s="17">
        <v>0.147566369619066</v>
      </c>
      <c r="L182" s="17">
        <v>0.17678769865494701</v>
      </c>
      <c r="M182" s="17"/>
      <c r="N182" s="17">
        <v>0.18183232514360101</v>
      </c>
      <c r="O182" s="17">
        <v>0.157799926176005</v>
      </c>
      <c r="P182" s="17">
        <v>0.15378413419467299</v>
      </c>
      <c r="Q182" s="17">
        <v>0.146743382855336</v>
      </c>
      <c r="R182" s="17"/>
      <c r="S182" s="17">
        <v>0.18088780018530401</v>
      </c>
      <c r="T182" s="17">
        <v>0.15415663272991301</v>
      </c>
      <c r="U182" s="17">
        <v>0.125126715493355</v>
      </c>
      <c r="V182" s="17">
        <v>0.14435321351858199</v>
      </c>
      <c r="W182" s="17">
        <v>0.14103982742131299</v>
      </c>
      <c r="X182" s="17">
        <v>0.166380525762864</v>
      </c>
      <c r="Y182" s="17">
        <v>0.13416412139416101</v>
      </c>
      <c r="Z182" s="17">
        <v>0.149902842493123</v>
      </c>
      <c r="AA182" s="17">
        <v>0.189865630862916</v>
      </c>
      <c r="AB182" s="17">
        <v>0.178374573491479</v>
      </c>
      <c r="AC182" s="17">
        <v>0.16745710588145701</v>
      </c>
      <c r="AD182" s="17"/>
      <c r="AE182" s="17">
        <v>0.13935380075763801</v>
      </c>
      <c r="AF182" s="17">
        <v>0.198792914318527</v>
      </c>
      <c r="AG182" s="17">
        <v>0.12749647033522399</v>
      </c>
      <c r="AH182" s="17"/>
      <c r="AI182" s="17">
        <v>0.136571562191796</v>
      </c>
      <c r="AJ182" s="17">
        <v>0.21514413891273501</v>
      </c>
      <c r="AK182" s="17">
        <v>0.22730099625951999</v>
      </c>
      <c r="AL182" s="17">
        <v>0.127464193832347</v>
      </c>
      <c r="AM182" s="17">
        <v>0.115087563203527</v>
      </c>
      <c r="AN182" s="17"/>
      <c r="AO182" s="17">
        <v>0.181140252010832</v>
      </c>
      <c r="AP182" s="17">
        <v>0.23806354645601699</v>
      </c>
      <c r="AQ182" s="17">
        <v>0.17786087561646899</v>
      </c>
      <c r="AR182" s="17"/>
      <c r="AS182" s="17">
        <v>0.13980845959173999</v>
      </c>
      <c r="AT182" s="17">
        <v>0.16461645888469201</v>
      </c>
      <c r="AU182" s="17">
        <v>0.16666429665983801</v>
      </c>
      <c r="AV182" s="17">
        <v>0.18187375268505401</v>
      </c>
      <c r="AW182" s="17">
        <v>0.223481034946165</v>
      </c>
    </row>
    <row r="183" spans="2:49" x14ac:dyDescent="0.25">
      <c r="B183" t="s">
        <v>176</v>
      </c>
      <c r="C183" s="17">
        <v>8.8536875163929302E-2</v>
      </c>
      <c r="D183" s="17">
        <v>0.108778862564179</v>
      </c>
      <c r="E183" s="17">
        <v>6.8964639294343696E-2</v>
      </c>
      <c r="F183" s="17"/>
      <c r="G183" s="17">
        <v>4.6100716311390802E-2</v>
      </c>
      <c r="H183" s="17">
        <v>6.6694542399517498E-2</v>
      </c>
      <c r="I183" s="17">
        <v>8.3344647433244295E-2</v>
      </c>
      <c r="J183" s="17">
        <v>9.6625393899762102E-2</v>
      </c>
      <c r="K183" s="17">
        <v>0.120923136859818</v>
      </c>
      <c r="L183" s="17">
        <v>0.110850575241001</v>
      </c>
      <c r="M183" s="17"/>
      <c r="N183" s="17">
        <v>0.109555679428115</v>
      </c>
      <c r="O183" s="17">
        <v>8.2548234232748194E-2</v>
      </c>
      <c r="P183" s="17">
        <v>8.2941547791359899E-2</v>
      </c>
      <c r="Q183" s="17">
        <v>7.8742877756945898E-2</v>
      </c>
      <c r="R183" s="17"/>
      <c r="S183" s="17">
        <v>8.4787322293648701E-2</v>
      </c>
      <c r="T183" s="17">
        <v>8.4970225743129998E-2</v>
      </c>
      <c r="U183" s="17">
        <v>7.3321977759782594E-2</v>
      </c>
      <c r="V183" s="17">
        <v>0.120948813290671</v>
      </c>
      <c r="W183" s="17">
        <v>5.9284094322524197E-2</v>
      </c>
      <c r="X183" s="17">
        <v>6.9011289740766701E-2</v>
      </c>
      <c r="Y183" s="17">
        <v>9.3398600354532499E-2</v>
      </c>
      <c r="Z183" s="17">
        <v>5.8445945842161902E-2</v>
      </c>
      <c r="AA183" s="17">
        <v>0.106573195236619</v>
      </c>
      <c r="AB183" s="17">
        <v>0.108330586892386</v>
      </c>
      <c r="AC183" s="17">
        <v>9.1286898770859701E-2</v>
      </c>
      <c r="AD183" s="17"/>
      <c r="AE183" s="17">
        <v>8.2815949796570601E-2</v>
      </c>
      <c r="AF183" s="17">
        <v>0.121724675750745</v>
      </c>
      <c r="AG183" s="17">
        <v>3.8812414382984502E-2</v>
      </c>
      <c r="AH183" s="17"/>
      <c r="AI183" s="17">
        <v>7.4488678248841103E-2</v>
      </c>
      <c r="AJ183" s="17">
        <v>0.14229809429760601</v>
      </c>
      <c r="AK183" s="17">
        <v>9.2026205792685695E-2</v>
      </c>
      <c r="AL183" s="17">
        <v>7.8624548348209297E-2</v>
      </c>
      <c r="AM183" s="17">
        <v>4.86129105733379E-2</v>
      </c>
      <c r="AN183" s="17"/>
      <c r="AO183" s="17">
        <v>0.10544664243579301</v>
      </c>
      <c r="AP183" s="17">
        <v>0.13697351366159899</v>
      </c>
      <c r="AQ183" s="17">
        <v>6.4275171595572597E-2</v>
      </c>
      <c r="AR183" s="17"/>
      <c r="AS183" s="17">
        <v>8.0264975679848305E-2</v>
      </c>
      <c r="AT183" s="17">
        <v>6.8235376665007105E-2</v>
      </c>
      <c r="AU183" s="17">
        <v>9.8598593515900695E-2</v>
      </c>
      <c r="AV183" s="17">
        <v>0.124771994169151</v>
      </c>
      <c r="AW183" s="17">
        <v>0.113912952670761</v>
      </c>
    </row>
    <row r="184" spans="2:49" x14ac:dyDescent="0.25">
      <c r="B184" t="s">
        <v>74</v>
      </c>
      <c r="C184" s="17">
        <v>5.58325411639801E-2</v>
      </c>
      <c r="D184" s="17">
        <v>3.46363625977942E-2</v>
      </c>
      <c r="E184" s="17">
        <v>7.6392641258291802E-2</v>
      </c>
      <c r="F184" s="17"/>
      <c r="G184" s="17">
        <v>7.7449785018414E-2</v>
      </c>
      <c r="H184" s="17">
        <v>7.9460769910677603E-2</v>
      </c>
      <c r="I184" s="17">
        <v>5.7270021193792299E-2</v>
      </c>
      <c r="J184" s="17">
        <v>4.3962871553119599E-2</v>
      </c>
      <c r="K184" s="17">
        <v>4.24576461724816E-2</v>
      </c>
      <c r="L184" s="17">
        <v>3.9491790251709499E-2</v>
      </c>
      <c r="M184" s="17"/>
      <c r="N184" s="17">
        <v>4.4816575420489502E-2</v>
      </c>
      <c r="O184" s="17">
        <v>4.90842885874965E-2</v>
      </c>
      <c r="P184" s="17">
        <v>4.1034897446350298E-2</v>
      </c>
      <c r="Q184" s="17">
        <v>8.4995813741395296E-2</v>
      </c>
      <c r="R184" s="17"/>
      <c r="S184" s="17">
        <v>5.6830310608520097E-2</v>
      </c>
      <c r="T184" s="17">
        <v>6.5160855856852398E-2</v>
      </c>
      <c r="U184" s="17">
        <v>8.1901799714646201E-2</v>
      </c>
      <c r="V184" s="17">
        <v>6.8315634447985399E-2</v>
      </c>
      <c r="W184" s="17">
        <v>6.9630649237619399E-2</v>
      </c>
      <c r="X184" s="17">
        <v>8.0917554547869294E-2</v>
      </c>
      <c r="Y184" s="17">
        <v>3.7836456795065899E-2</v>
      </c>
      <c r="Z184" s="17">
        <v>3.3662901303120302E-2</v>
      </c>
      <c r="AA184" s="17">
        <v>4.0106122816366399E-2</v>
      </c>
      <c r="AB184" s="17">
        <v>2.3753428140798599E-2</v>
      </c>
      <c r="AC184" s="17">
        <v>3.90423790889411E-2</v>
      </c>
      <c r="AD184" s="17"/>
      <c r="AE184" s="17">
        <v>3.49960333061414E-2</v>
      </c>
      <c r="AF184" s="17">
        <v>3.0486859677211299E-2</v>
      </c>
      <c r="AG184" s="17">
        <v>0.150612936724907</v>
      </c>
      <c r="AH184" s="17"/>
      <c r="AI184" s="17">
        <v>2.70508396539576E-2</v>
      </c>
      <c r="AJ184" s="17">
        <v>3.3051484164724997E-2</v>
      </c>
      <c r="AK184" s="17">
        <v>2.8925343099481301E-2</v>
      </c>
      <c r="AL184" s="17">
        <v>1.8799738522656501E-2</v>
      </c>
      <c r="AM184" s="17">
        <v>0.14136894122228</v>
      </c>
      <c r="AN184" s="17"/>
      <c r="AO184" s="17">
        <v>2.3409124187754201E-2</v>
      </c>
      <c r="AP184" s="17">
        <v>3.0950244113528799E-2</v>
      </c>
      <c r="AQ184" s="17">
        <v>2.3086800069930701E-2</v>
      </c>
      <c r="AR184" s="17"/>
      <c r="AS184" s="17">
        <v>5.8077458958442102E-2</v>
      </c>
      <c r="AT184" s="17">
        <v>5.4755074097354701E-2</v>
      </c>
      <c r="AU184" s="17">
        <v>4.9808589586185302E-2</v>
      </c>
      <c r="AV184" s="17">
        <v>5.6838519496684503E-2</v>
      </c>
      <c r="AW184" s="17">
        <v>4.3256299893230203E-2</v>
      </c>
    </row>
    <row r="185" spans="2:49" x14ac:dyDescent="0.25">
      <c r="B185" t="s">
        <v>177</v>
      </c>
      <c r="C185" s="17">
        <v>0.47717056880990599</v>
      </c>
      <c r="D185" s="17">
        <v>0.47918519401716198</v>
      </c>
      <c r="E185" s="17">
        <v>0.47543031701999</v>
      </c>
      <c r="F185" s="17"/>
      <c r="G185" s="17">
        <v>0.486465344946862</v>
      </c>
      <c r="H185" s="17">
        <v>0.45535007810136602</v>
      </c>
      <c r="I185" s="17">
        <v>0.49065924937007099</v>
      </c>
      <c r="J185" s="17">
        <v>0.470353834776158</v>
      </c>
      <c r="K185" s="17">
        <v>0.49706446095357099</v>
      </c>
      <c r="L185" s="17">
        <v>0.46984035634316801</v>
      </c>
      <c r="M185" s="17"/>
      <c r="N185" s="17">
        <v>0.46710816642963898</v>
      </c>
      <c r="O185" s="17">
        <v>0.48556126928156901</v>
      </c>
      <c r="P185" s="17">
        <v>0.48570296769606103</v>
      </c>
      <c r="Q185" s="17">
        <v>0.46915339728065097</v>
      </c>
      <c r="R185" s="17"/>
      <c r="S185" s="17">
        <v>0.45378132507318603</v>
      </c>
      <c r="T185" s="17">
        <v>0.48701853575042497</v>
      </c>
      <c r="U185" s="17">
        <v>0.51684164539441901</v>
      </c>
      <c r="V185" s="17">
        <v>0.46442581270600403</v>
      </c>
      <c r="W185" s="17">
        <v>0.51000169814099405</v>
      </c>
      <c r="X185" s="17">
        <v>0.47466547223342997</v>
      </c>
      <c r="Y185" s="17">
        <v>0.49019191041240701</v>
      </c>
      <c r="Z185" s="17">
        <v>0.50141768862910596</v>
      </c>
      <c r="AA185" s="17">
        <v>0.44089805683850197</v>
      </c>
      <c r="AB185" s="17">
        <v>0.486448050559387</v>
      </c>
      <c r="AC185" s="17">
        <v>0.45808207246904697</v>
      </c>
      <c r="AD185" s="17"/>
      <c r="AE185" s="17">
        <v>0.53374985795441598</v>
      </c>
      <c r="AF185" s="17">
        <v>0.44196367048534901</v>
      </c>
      <c r="AG185" s="17">
        <v>0.43862236140127497</v>
      </c>
      <c r="AH185" s="17"/>
      <c r="AI185" s="17">
        <v>0.53652144318028405</v>
      </c>
      <c r="AJ185" s="17">
        <v>0.38469606565416298</v>
      </c>
      <c r="AK185" s="17">
        <v>0.44090538944970398</v>
      </c>
      <c r="AL185" s="17">
        <v>0.60061505006804605</v>
      </c>
      <c r="AM185" s="17">
        <v>0.499028611741902</v>
      </c>
      <c r="AN185" s="17"/>
      <c r="AO185" s="17">
        <v>0.417597227255259</v>
      </c>
      <c r="AP185" s="17">
        <v>0.35520262641605099</v>
      </c>
      <c r="AQ185" s="17">
        <v>0.53265590903543603</v>
      </c>
      <c r="AR185" s="17"/>
      <c r="AS185" s="17">
        <v>0.47488768424734701</v>
      </c>
      <c r="AT185" s="17">
        <v>0.497233853925444</v>
      </c>
      <c r="AU185" s="17">
        <v>0.48561806924637602</v>
      </c>
      <c r="AV185" s="17">
        <v>0.448090970113728</v>
      </c>
      <c r="AW185" s="17">
        <v>0.47000409294700601</v>
      </c>
    </row>
    <row r="186" spans="2:49" x14ac:dyDescent="0.25">
      <c r="B186" t="s">
        <v>178</v>
      </c>
      <c r="C186" s="17">
        <v>0.24859567428597301</v>
      </c>
      <c r="D186" s="17">
        <v>0.28228321866514899</v>
      </c>
      <c r="E186" s="17">
        <v>0.21521204714391101</v>
      </c>
      <c r="F186" s="17"/>
      <c r="G186" s="17">
        <v>0.17956132548693701</v>
      </c>
      <c r="H186" s="17">
        <v>0.24216747140756301</v>
      </c>
      <c r="I186" s="17">
        <v>0.24431962888023501</v>
      </c>
      <c r="J186" s="17">
        <v>0.25215078247452399</v>
      </c>
      <c r="K186" s="17">
        <v>0.26848950647888498</v>
      </c>
      <c r="L186" s="17">
        <v>0.28763827389594798</v>
      </c>
      <c r="M186" s="17"/>
      <c r="N186" s="17">
        <v>0.29138800457171599</v>
      </c>
      <c r="O186" s="17">
        <v>0.24034816040875301</v>
      </c>
      <c r="P186" s="17">
        <v>0.236725681986033</v>
      </c>
      <c r="Q186" s="17">
        <v>0.225486260612282</v>
      </c>
      <c r="R186" s="17"/>
      <c r="S186" s="17">
        <v>0.26567512247895297</v>
      </c>
      <c r="T186" s="17">
        <v>0.23912685847304299</v>
      </c>
      <c r="U186" s="17">
        <v>0.19844869325313799</v>
      </c>
      <c r="V186" s="17">
        <v>0.26530202680925302</v>
      </c>
      <c r="W186" s="17">
        <v>0.20032392174383701</v>
      </c>
      <c r="X186" s="17">
        <v>0.235391815503631</v>
      </c>
      <c r="Y186" s="17">
        <v>0.22756272174869299</v>
      </c>
      <c r="Z186" s="17">
        <v>0.208348788335285</v>
      </c>
      <c r="AA186" s="17">
        <v>0.29643882609953498</v>
      </c>
      <c r="AB186" s="17">
        <v>0.28670516038386501</v>
      </c>
      <c r="AC186" s="17">
        <v>0.25874400465231701</v>
      </c>
      <c r="AD186" s="17"/>
      <c r="AE186" s="17">
        <v>0.22216975055420801</v>
      </c>
      <c r="AF186" s="17">
        <v>0.320517590069272</v>
      </c>
      <c r="AG186" s="17">
        <v>0.16630888471820801</v>
      </c>
      <c r="AH186" s="17"/>
      <c r="AI186" s="17">
        <v>0.21106024044063701</v>
      </c>
      <c r="AJ186" s="17">
        <v>0.35744223321034102</v>
      </c>
      <c r="AK186" s="17">
        <v>0.31932720205220599</v>
      </c>
      <c r="AL186" s="17">
        <v>0.20608874218055701</v>
      </c>
      <c r="AM186" s="17">
        <v>0.163700473776865</v>
      </c>
      <c r="AN186" s="17"/>
      <c r="AO186" s="17">
        <v>0.286586894446625</v>
      </c>
      <c r="AP186" s="17">
        <v>0.375037060117617</v>
      </c>
      <c r="AQ186" s="17">
        <v>0.24213604721204199</v>
      </c>
      <c r="AR186" s="17"/>
      <c r="AS186" s="17">
        <v>0.22007343527158901</v>
      </c>
      <c r="AT186" s="17">
        <v>0.23285183554969899</v>
      </c>
      <c r="AU186" s="17">
        <v>0.26526289017573901</v>
      </c>
      <c r="AV186" s="17">
        <v>0.30664574685420398</v>
      </c>
      <c r="AW186" s="17">
        <v>0.33739398761692602</v>
      </c>
    </row>
    <row r="187" spans="2:49" x14ac:dyDescent="0.25">
      <c r="B187" t="s">
        <v>179</v>
      </c>
      <c r="C187" s="17">
        <v>0.22857489452393401</v>
      </c>
      <c r="D187" s="17">
        <v>0.19690197535201401</v>
      </c>
      <c r="E187" s="17">
        <v>0.26021826987607899</v>
      </c>
      <c r="F187" s="17"/>
      <c r="G187" s="17">
        <v>0.30690401945992501</v>
      </c>
      <c r="H187" s="17">
        <v>0.21318260669380301</v>
      </c>
      <c r="I187" s="17">
        <v>0.24633962048983599</v>
      </c>
      <c r="J187" s="17">
        <v>0.218203052301634</v>
      </c>
      <c r="K187" s="17">
        <v>0.22857495447468601</v>
      </c>
      <c r="L187" s="17">
        <v>0.18220208244722</v>
      </c>
      <c r="M187" s="17"/>
      <c r="N187" s="17">
        <v>0.175720161857923</v>
      </c>
      <c r="O187" s="17">
        <v>0.245213108872816</v>
      </c>
      <c r="P187" s="17">
        <v>0.248977285710028</v>
      </c>
      <c r="Q187" s="17">
        <v>0.24366713666837</v>
      </c>
      <c r="R187" s="17"/>
      <c r="S187" s="17">
        <v>0.188106202594234</v>
      </c>
      <c r="T187" s="17">
        <v>0.24789167727738201</v>
      </c>
      <c r="U187" s="17">
        <v>0.31839295214128199</v>
      </c>
      <c r="V187" s="17">
        <v>0.199123785896751</v>
      </c>
      <c r="W187" s="17">
        <v>0.30967777639715699</v>
      </c>
      <c r="X187" s="17">
        <v>0.239273656729799</v>
      </c>
      <c r="Y187" s="17">
        <v>0.26262918866371299</v>
      </c>
      <c r="Z187" s="17">
        <v>0.29306890029382099</v>
      </c>
      <c r="AA187" s="17">
        <v>0.14445923073896699</v>
      </c>
      <c r="AB187" s="17">
        <v>0.19974289017552199</v>
      </c>
      <c r="AC187" s="17">
        <v>0.199338067816731</v>
      </c>
      <c r="AD187" s="17"/>
      <c r="AE187" s="17">
        <v>0.31158010740020697</v>
      </c>
      <c r="AF187" s="17">
        <v>0.121446080416077</v>
      </c>
      <c r="AG187" s="17">
        <v>0.27231347668306699</v>
      </c>
      <c r="AH187" s="17"/>
      <c r="AI187" s="17">
        <v>0.32546120273964602</v>
      </c>
      <c r="AJ187" s="17">
        <v>2.7253832443821801E-2</v>
      </c>
      <c r="AK187" s="17">
        <v>0.121578187397498</v>
      </c>
      <c r="AL187" s="17">
        <v>0.39452630788748899</v>
      </c>
      <c r="AM187" s="17">
        <v>0.33532813796503602</v>
      </c>
      <c r="AN187" s="17"/>
      <c r="AO187" s="17">
        <v>0.131010332808634</v>
      </c>
      <c r="AP187" s="17">
        <v>-1.98344337015663E-2</v>
      </c>
      <c r="AQ187" s="17">
        <v>0.29051986182339401</v>
      </c>
      <c r="AR187" s="17"/>
      <c r="AS187" s="17">
        <v>0.254814248975758</v>
      </c>
      <c r="AT187" s="17">
        <v>0.26438201837574499</v>
      </c>
      <c r="AU187" s="17">
        <v>0.22035517907063701</v>
      </c>
      <c r="AV187" s="17">
        <v>0.14144522325952399</v>
      </c>
      <c r="AW187" s="17">
        <v>0.13261010533008</v>
      </c>
    </row>
    <row r="188" spans="2:49" x14ac:dyDescent="0.25">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row>
    <row r="189" spans="2:49" x14ac:dyDescent="0.25">
      <c r="B189" s="6" t="s">
        <v>182</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row>
    <row r="190" spans="2:49" x14ac:dyDescent="0.25">
      <c r="B190" s="24" t="s">
        <v>76</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row>
    <row r="191" spans="2:49" x14ac:dyDescent="0.25">
      <c r="B191" t="s">
        <v>172</v>
      </c>
      <c r="C191" s="17">
        <v>0.10664280198283101</v>
      </c>
      <c r="D191" s="17">
        <v>0.13364942647140499</v>
      </c>
      <c r="E191" s="17">
        <v>7.9292163841271496E-2</v>
      </c>
      <c r="F191" s="17"/>
      <c r="G191" s="17">
        <v>0.104568526788406</v>
      </c>
      <c r="H191" s="17">
        <v>0.107906644497491</v>
      </c>
      <c r="I191" s="17">
        <v>0.11762152589152</v>
      </c>
      <c r="J191" s="17">
        <v>0.11352581935379499</v>
      </c>
      <c r="K191" s="17">
        <v>0.12020573341141801</v>
      </c>
      <c r="L191" s="17">
        <v>8.3373999656473796E-2</v>
      </c>
      <c r="M191" s="17"/>
      <c r="N191" s="17">
        <v>9.0459627229325199E-2</v>
      </c>
      <c r="O191" s="17">
        <v>8.9331146057726005E-2</v>
      </c>
      <c r="P191" s="17">
        <v>0.128304436791468</v>
      </c>
      <c r="Q191" s="17">
        <v>0.12315051187302301</v>
      </c>
      <c r="R191" s="17"/>
      <c r="S191" s="17">
        <v>0.11326248927544599</v>
      </c>
      <c r="T191" s="17">
        <v>0.102087154568131</v>
      </c>
      <c r="U191" s="17">
        <v>0.111602283772458</v>
      </c>
      <c r="V191" s="17">
        <v>0.110008933115558</v>
      </c>
      <c r="W191" s="17">
        <v>0.12453448384921301</v>
      </c>
      <c r="X191" s="17">
        <v>0.101189414997421</v>
      </c>
      <c r="Y191" s="17">
        <v>0.100910256401526</v>
      </c>
      <c r="Z191" s="17">
        <v>0.108425685329702</v>
      </c>
      <c r="AA191" s="17">
        <v>0.10335996505846901</v>
      </c>
      <c r="AB191" s="17">
        <v>0.10173556462224299</v>
      </c>
      <c r="AC191" s="17">
        <v>9.4566055038344296E-2</v>
      </c>
      <c r="AD191" s="17"/>
      <c r="AE191" s="17">
        <v>0.13984301752776199</v>
      </c>
      <c r="AF191" s="17">
        <v>8.2295132871920404E-2</v>
      </c>
      <c r="AG191" s="17">
        <v>0.10085929635964699</v>
      </c>
      <c r="AH191" s="17"/>
      <c r="AI191" s="17">
        <v>0.109393171966237</v>
      </c>
      <c r="AJ191" s="17">
        <v>8.3572904533327094E-2</v>
      </c>
      <c r="AK191" s="17">
        <v>8.6670377337841997E-2</v>
      </c>
      <c r="AL191" s="17">
        <v>0.33302065538605702</v>
      </c>
      <c r="AM191" s="17">
        <v>0.107001624533512</v>
      </c>
      <c r="AN191" s="17"/>
      <c r="AO191" s="17">
        <v>7.0216699388276502E-2</v>
      </c>
      <c r="AP191" s="17">
        <v>5.8891825877755398E-2</v>
      </c>
      <c r="AQ191" s="17">
        <v>0.116718806236141</v>
      </c>
      <c r="AR191" s="17"/>
      <c r="AS191" s="17">
        <v>0.113869243445631</v>
      </c>
      <c r="AT191" s="17">
        <v>0.110201724473527</v>
      </c>
      <c r="AU191" s="17">
        <v>9.2333239576497195E-2</v>
      </c>
      <c r="AV191" s="17">
        <v>0.121410150194093</v>
      </c>
      <c r="AW191" s="17">
        <v>5.67587095793462E-2</v>
      </c>
    </row>
    <row r="192" spans="2:49" x14ac:dyDescent="0.25">
      <c r="B192" t="s">
        <v>173</v>
      </c>
      <c r="C192" s="17">
        <v>0.232211028878199</v>
      </c>
      <c r="D192" s="17">
        <v>0.24124476207524101</v>
      </c>
      <c r="E192" s="17">
        <v>0.223407768433629</v>
      </c>
      <c r="F192" s="17"/>
      <c r="G192" s="17">
        <v>0.193288133418138</v>
      </c>
      <c r="H192" s="17">
        <v>0.231953458653331</v>
      </c>
      <c r="I192" s="17">
        <v>0.226420091605461</v>
      </c>
      <c r="J192" s="17">
        <v>0.24770192106040401</v>
      </c>
      <c r="K192" s="17">
        <v>0.221877990538597</v>
      </c>
      <c r="L192" s="17">
        <v>0.25773503889851002</v>
      </c>
      <c r="M192" s="17"/>
      <c r="N192" s="17">
        <v>0.22615172843807299</v>
      </c>
      <c r="O192" s="17">
        <v>0.26530419480220102</v>
      </c>
      <c r="P192" s="17">
        <v>0.216582335476073</v>
      </c>
      <c r="Q192" s="17">
        <v>0.21992753621298</v>
      </c>
      <c r="R192" s="17"/>
      <c r="S192" s="17">
        <v>0.23635104100026699</v>
      </c>
      <c r="T192" s="17">
        <v>0.22509128058831801</v>
      </c>
      <c r="U192" s="17">
        <v>0.242086807655815</v>
      </c>
      <c r="V192" s="17">
        <v>0.25109720949867798</v>
      </c>
      <c r="W192" s="17">
        <v>0.19760599321561301</v>
      </c>
      <c r="X192" s="17">
        <v>0.22368300737185201</v>
      </c>
      <c r="Y192" s="17">
        <v>0.229241870948177</v>
      </c>
      <c r="Z192" s="17">
        <v>0.22515574277461101</v>
      </c>
      <c r="AA192" s="17">
        <v>0.213725231697834</v>
      </c>
      <c r="AB192" s="17">
        <v>0.24689517342489201</v>
      </c>
      <c r="AC192" s="17">
        <v>0.27762771982303902</v>
      </c>
      <c r="AD192" s="17"/>
      <c r="AE192" s="17">
        <v>0.26884827932622202</v>
      </c>
      <c r="AF192" s="17">
        <v>0.227323673909573</v>
      </c>
      <c r="AG192" s="17">
        <v>0.19906397207715901</v>
      </c>
      <c r="AH192" s="17"/>
      <c r="AI192" s="17">
        <v>0.28131512823056698</v>
      </c>
      <c r="AJ192" s="17">
        <v>0.183982221509226</v>
      </c>
      <c r="AK192" s="17">
        <v>0.24636175082220699</v>
      </c>
      <c r="AL192" s="17">
        <v>0.27688997574976898</v>
      </c>
      <c r="AM192" s="17">
        <v>0.20512249224025</v>
      </c>
      <c r="AN192" s="17"/>
      <c r="AO192" s="17">
        <v>0.25057144611733601</v>
      </c>
      <c r="AP192" s="17">
        <v>0.17605069566968001</v>
      </c>
      <c r="AQ192" s="17">
        <v>0.32934335720205299</v>
      </c>
      <c r="AR192" s="17"/>
      <c r="AS192" s="17">
        <v>0.22312435863381599</v>
      </c>
      <c r="AT192" s="17">
        <v>0.23530457861670101</v>
      </c>
      <c r="AU192" s="17">
        <v>0.233080880872617</v>
      </c>
      <c r="AV192" s="17">
        <v>0.22525115245413899</v>
      </c>
      <c r="AW192" s="17">
        <v>0.245536798193637</v>
      </c>
    </row>
    <row r="193" spans="2:49" x14ac:dyDescent="0.25">
      <c r="B193" t="s">
        <v>174</v>
      </c>
      <c r="C193" s="17">
        <v>0.231388938217055</v>
      </c>
      <c r="D193" s="17">
        <v>0.22851839438754401</v>
      </c>
      <c r="E193" s="17">
        <v>0.234585296589086</v>
      </c>
      <c r="F193" s="17"/>
      <c r="G193" s="17">
        <v>0.28308073518483201</v>
      </c>
      <c r="H193" s="17">
        <v>0.22835382944202001</v>
      </c>
      <c r="I193" s="17">
        <v>0.232189703108474</v>
      </c>
      <c r="J193" s="17">
        <v>0.22438391048595999</v>
      </c>
      <c r="K193" s="17">
        <v>0.21461774158661601</v>
      </c>
      <c r="L193" s="17">
        <v>0.21527901183713799</v>
      </c>
      <c r="M193" s="17"/>
      <c r="N193" s="17">
        <v>0.20857169506436801</v>
      </c>
      <c r="O193" s="17">
        <v>0.213004786463452</v>
      </c>
      <c r="P193" s="17">
        <v>0.26285160012452502</v>
      </c>
      <c r="Q193" s="17">
        <v>0.243800059165804</v>
      </c>
      <c r="R193" s="17"/>
      <c r="S193" s="17">
        <v>0.25024274668570801</v>
      </c>
      <c r="T193" s="17">
        <v>0.23064336240391001</v>
      </c>
      <c r="U193" s="17">
        <v>0.25368390139761499</v>
      </c>
      <c r="V193" s="17">
        <v>0.23063853701447001</v>
      </c>
      <c r="W193" s="17">
        <v>0.23552184355060099</v>
      </c>
      <c r="X193" s="17">
        <v>0.232717940143056</v>
      </c>
      <c r="Y193" s="17">
        <v>0.18718318706869699</v>
      </c>
      <c r="Z193" s="17">
        <v>0.27451245728387302</v>
      </c>
      <c r="AA193" s="17">
        <v>0.23422047787528599</v>
      </c>
      <c r="AB193" s="17">
        <v>0.21301465722747501</v>
      </c>
      <c r="AC193" s="17">
        <v>0.20123763383280999</v>
      </c>
      <c r="AD193" s="17"/>
      <c r="AE193" s="17">
        <v>0.22030219214049501</v>
      </c>
      <c r="AF193" s="17">
        <v>0.21889636123088599</v>
      </c>
      <c r="AG193" s="17">
        <v>0.27895524932593202</v>
      </c>
      <c r="AH193" s="17"/>
      <c r="AI193" s="17">
        <v>0.236471742364395</v>
      </c>
      <c r="AJ193" s="17">
        <v>0.21279914021191901</v>
      </c>
      <c r="AK193" s="17">
        <v>0.19447690709725701</v>
      </c>
      <c r="AL193" s="17">
        <v>0.23678230707234399</v>
      </c>
      <c r="AM193" s="17">
        <v>0.26184513006704802</v>
      </c>
      <c r="AN193" s="17"/>
      <c r="AO193" s="17">
        <v>0.249983908903367</v>
      </c>
      <c r="AP193" s="17">
        <v>0.20128112417340799</v>
      </c>
      <c r="AQ193" s="17">
        <v>0.25454568033299002</v>
      </c>
      <c r="AR193" s="17"/>
      <c r="AS193" s="17">
        <v>0.26617064192496598</v>
      </c>
      <c r="AT193" s="17">
        <v>0.215968098306067</v>
      </c>
      <c r="AU193" s="17">
        <v>0.221288103094743</v>
      </c>
      <c r="AV193" s="17">
        <v>0.18288959994503301</v>
      </c>
      <c r="AW193" s="17">
        <v>0.21642691628094199</v>
      </c>
    </row>
    <row r="194" spans="2:49" x14ac:dyDescent="0.25">
      <c r="B194" t="s">
        <v>175</v>
      </c>
      <c r="C194" s="17">
        <v>0.20996123262465599</v>
      </c>
      <c r="D194" s="17">
        <v>0.211339276955016</v>
      </c>
      <c r="E194" s="17">
        <v>0.20948283920887201</v>
      </c>
      <c r="F194" s="17"/>
      <c r="G194" s="17">
        <v>0.19267198380571199</v>
      </c>
      <c r="H194" s="17">
        <v>0.19745288209407799</v>
      </c>
      <c r="I194" s="17">
        <v>0.19875573017579401</v>
      </c>
      <c r="J194" s="17">
        <v>0.199767224664059</v>
      </c>
      <c r="K194" s="17">
        <v>0.21646202509112999</v>
      </c>
      <c r="L194" s="17">
        <v>0.244849663906587</v>
      </c>
      <c r="M194" s="17"/>
      <c r="N194" s="17">
        <v>0.24772144863033199</v>
      </c>
      <c r="O194" s="17">
        <v>0.21605959970257099</v>
      </c>
      <c r="P194" s="17">
        <v>0.19946190456364801</v>
      </c>
      <c r="Q194" s="17">
        <v>0.17624820872911301</v>
      </c>
      <c r="R194" s="17"/>
      <c r="S194" s="17">
        <v>0.22628789691293599</v>
      </c>
      <c r="T194" s="17">
        <v>0.196574242232709</v>
      </c>
      <c r="U194" s="17">
        <v>0.16583181896451801</v>
      </c>
      <c r="V194" s="17">
        <v>0.18085303849241499</v>
      </c>
      <c r="W194" s="17">
        <v>0.210876543229051</v>
      </c>
      <c r="X194" s="17">
        <v>0.22262315993151999</v>
      </c>
      <c r="Y194" s="17">
        <v>0.248314679677577</v>
      </c>
      <c r="Z194" s="17">
        <v>0.22697523486891399</v>
      </c>
      <c r="AA194" s="17">
        <v>0.21685450665147499</v>
      </c>
      <c r="AB194" s="17">
        <v>0.206947346087065</v>
      </c>
      <c r="AC194" s="17">
        <v>0.213238970870927</v>
      </c>
      <c r="AD194" s="17"/>
      <c r="AE194" s="17">
        <v>0.19534689601800001</v>
      </c>
      <c r="AF194" s="17">
        <v>0.24682849862443099</v>
      </c>
      <c r="AG194" s="17">
        <v>0.155616638575825</v>
      </c>
      <c r="AH194" s="17"/>
      <c r="AI194" s="17">
        <v>0.201483311608041</v>
      </c>
      <c r="AJ194" s="17">
        <v>0.27923028533935801</v>
      </c>
      <c r="AK194" s="17">
        <v>0.23647429729324301</v>
      </c>
      <c r="AL194" s="17">
        <v>8.9725275421952105E-2</v>
      </c>
      <c r="AM194" s="17">
        <v>0.142545644299817</v>
      </c>
      <c r="AN194" s="17"/>
      <c r="AO194" s="17">
        <v>0.239132638743565</v>
      </c>
      <c r="AP194" s="17">
        <v>0.30756685310486498</v>
      </c>
      <c r="AQ194" s="17">
        <v>0.16291899671562099</v>
      </c>
      <c r="AR194" s="17"/>
      <c r="AS194" s="17">
        <v>0.188593280939897</v>
      </c>
      <c r="AT194" s="17">
        <v>0.21642970403928</v>
      </c>
      <c r="AU194" s="17">
        <v>0.231058801932393</v>
      </c>
      <c r="AV194" s="17">
        <v>0.22230640296276599</v>
      </c>
      <c r="AW194" s="17">
        <v>0.24004208613693301</v>
      </c>
    </row>
    <row r="195" spans="2:49" x14ac:dyDescent="0.25">
      <c r="B195" t="s">
        <v>176</v>
      </c>
      <c r="C195" s="17">
        <v>0.11762544556544099</v>
      </c>
      <c r="D195" s="17">
        <v>0.12419982765663901</v>
      </c>
      <c r="E195" s="17">
        <v>0.11107022887437699</v>
      </c>
      <c r="F195" s="17"/>
      <c r="G195" s="17">
        <v>8.3488297989137705E-2</v>
      </c>
      <c r="H195" s="17">
        <v>0.113176129818743</v>
      </c>
      <c r="I195" s="17">
        <v>0.10512127129016501</v>
      </c>
      <c r="J195" s="17">
        <v>0.11815315036428101</v>
      </c>
      <c r="K195" s="17">
        <v>0.13616996433585199</v>
      </c>
      <c r="L195" s="17">
        <v>0.14159278361198799</v>
      </c>
      <c r="M195" s="17"/>
      <c r="N195" s="17">
        <v>0.14922307536041099</v>
      </c>
      <c r="O195" s="17">
        <v>0.114086480598472</v>
      </c>
      <c r="P195" s="17">
        <v>9.9842190563911096E-2</v>
      </c>
      <c r="Q195" s="17">
        <v>0.103449425062813</v>
      </c>
      <c r="R195" s="17"/>
      <c r="S195" s="17">
        <v>9.1443187003270102E-2</v>
      </c>
      <c r="T195" s="17">
        <v>0.13371785677933501</v>
      </c>
      <c r="U195" s="17">
        <v>0.111842316298103</v>
      </c>
      <c r="V195" s="17">
        <v>0.12821181415786301</v>
      </c>
      <c r="W195" s="17">
        <v>0.110500161777077</v>
      </c>
      <c r="X195" s="17">
        <v>0.101139817069718</v>
      </c>
      <c r="Y195" s="17">
        <v>0.13184898502162601</v>
      </c>
      <c r="Z195" s="17">
        <v>0.10295961742446801</v>
      </c>
      <c r="AA195" s="17">
        <v>0.122201538684128</v>
      </c>
      <c r="AB195" s="17">
        <v>0.13549134763634199</v>
      </c>
      <c r="AC195" s="17">
        <v>0.12568858939807501</v>
      </c>
      <c r="AD195" s="17"/>
      <c r="AE195" s="17">
        <v>0.10252851944985</v>
      </c>
      <c r="AF195" s="17">
        <v>0.1564071397158</v>
      </c>
      <c r="AG195" s="17">
        <v>6.2126173171222203E-2</v>
      </c>
      <c r="AH195" s="17"/>
      <c r="AI195" s="17">
        <v>0.112873569394922</v>
      </c>
      <c r="AJ195" s="17">
        <v>0.178310638396393</v>
      </c>
      <c r="AK195" s="17">
        <v>0.14498271612774499</v>
      </c>
      <c r="AL195" s="17">
        <v>4.5993696166674897E-2</v>
      </c>
      <c r="AM195" s="17">
        <v>5.5328383332049098E-2</v>
      </c>
      <c r="AN195" s="17"/>
      <c r="AO195" s="17">
        <v>0.152840209433173</v>
      </c>
      <c r="AP195" s="17">
        <v>0.18925413990649401</v>
      </c>
      <c r="AQ195" s="17">
        <v>5.7675366380176903E-2</v>
      </c>
      <c r="AR195" s="17"/>
      <c r="AS195" s="17">
        <v>0.102121009543111</v>
      </c>
      <c r="AT195" s="17">
        <v>0.107543492056263</v>
      </c>
      <c r="AU195" s="17">
        <v>0.12441501359549099</v>
      </c>
      <c r="AV195" s="17">
        <v>0.17161421396089999</v>
      </c>
      <c r="AW195" s="17">
        <v>0.16813602647961901</v>
      </c>
    </row>
    <row r="196" spans="2:49" x14ac:dyDescent="0.25">
      <c r="B196" t="s">
        <v>74</v>
      </c>
      <c r="C196" s="17">
        <v>0.10217055273181699</v>
      </c>
      <c r="D196" s="17">
        <v>6.1048312454155103E-2</v>
      </c>
      <c r="E196" s="17">
        <v>0.14216170305276499</v>
      </c>
      <c r="F196" s="17"/>
      <c r="G196" s="17">
        <v>0.14290232281377299</v>
      </c>
      <c r="H196" s="17">
        <v>0.121157055494336</v>
      </c>
      <c r="I196" s="17">
        <v>0.119891677928585</v>
      </c>
      <c r="J196" s="17">
        <v>9.6467974071501705E-2</v>
      </c>
      <c r="K196" s="17">
        <v>9.0666545036387602E-2</v>
      </c>
      <c r="L196" s="17">
        <v>5.7169502089302798E-2</v>
      </c>
      <c r="M196" s="17"/>
      <c r="N196" s="17">
        <v>7.78724252774909E-2</v>
      </c>
      <c r="O196" s="17">
        <v>0.102213792375579</v>
      </c>
      <c r="P196" s="17">
        <v>9.2957532480374805E-2</v>
      </c>
      <c r="Q196" s="17">
        <v>0.133424258956268</v>
      </c>
      <c r="R196" s="17"/>
      <c r="S196" s="17">
        <v>8.2412639122372303E-2</v>
      </c>
      <c r="T196" s="17">
        <v>0.111886103427597</v>
      </c>
      <c r="U196" s="17">
        <v>0.11495287191149201</v>
      </c>
      <c r="V196" s="17">
        <v>9.9190467721017195E-2</v>
      </c>
      <c r="W196" s="17">
        <v>0.120960974378445</v>
      </c>
      <c r="X196" s="17">
        <v>0.11864666048643301</v>
      </c>
      <c r="Y196" s="17">
        <v>0.102501020882397</v>
      </c>
      <c r="Z196" s="17">
        <v>6.1971262318431697E-2</v>
      </c>
      <c r="AA196" s="17">
        <v>0.109638280032808</v>
      </c>
      <c r="AB196" s="17">
        <v>9.5915911001982601E-2</v>
      </c>
      <c r="AC196" s="17">
        <v>8.7641031036804998E-2</v>
      </c>
      <c r="AD196" s="17"/>
      <c r="AE196" s="17">
        <v>7.3131095537671803E-2</v>
      </c>
      <c r="AF196" s="17">
        <v>6.8249193647390502E-2</v>
      </c>
      <c r="AG196" s="17">
        <v>0.20337867049021499</v>
      </c>
      <c r="AH196" s="17"/>
      <c r="AI196" s="17">
        <v>5.8463076435836897E-2</v>
      </c>
      <c r="AJ196" s="17">
        <v>6.2104810009776898E-2</v>
      </c>
      <c r="AK196" s="17">
        <v>9.1033951321706705E-2</v>
      </c>
      <c r="AL196" s="17">
        <v>1.7588090203202102E-2</v>
      </c>
      <c r="AM196" s="17">
        <v>0.22815672552732399</v>
      </c>
      <c r="AN196" s="17"/>
      <c r="AO196" s="17">
        <v>3.7255097414282602E-2</v>
      </c>
      <c r="AP196" s="17">
        <v>6.6955361267798705E-2</v>
      </c>
      <c r="AQ196" s="17">
        <v>7.8797793133017796E-2</v>
      </c>
      <c r="AR196" s="17"/>
      <c r="AS196" s="17">
        <v>0.10612146551257901</v>
      </c>
      <c r="AT196" s="17">
        <v>0.114552402508161</v>
      </c>
      <c r="AU196" s="17">
        <v>9.7823960928258097E-2</v>
      </c>
      <c r="AV196" s="17">
        <v>7.6528480483068304E-2</v>
      </c>
      <c r="AW196" s="17">
        <v>7.3099463329521594E-2</v>
      </c>
    </row>
    <row r="197" spans="2:49" x14ac:dyDescent="0.25">
      <c r="B197" t="s">
        <v>177</v>
      </c>
      <c r="C197" s="17">
        <v>0.33885383086102999</v>
      </c>
      <c r="D197" s="17">
        <v>0.37489418854664602</v>
      </c>
      <c r="E197" s="17">
        <v>0.3026999322749</v>
      </c>
      <c r="F197" s="17"/>
      <c r="G197" s="17">
        <v>0.297856660206545</v>
      </c>
      <c r="H197" s="17">
        <v>0.33986010315082199</v>
      </c>
      <c r="I197" s="17">
        <v>0.34404161749698098</v>
      </c>
      <c r="J197" s="17">
        <v>0.36122774041419897</v>
      </c>
      <c r="K197" s="17">
        <v>0.34208372395001402</v>
      </c>
      <c r="L197" s="17">
        <v>0.34110903855498398</v>
      </c>
      <c r="M197" s="17"/>
      <c r="N197" s="17">
        <v>0.31661135566739801</v>
      </c>
      <c r="O197" s="17">
        <v>0.35463534085992698</v>
      </c>
      <c r="P197" s="17">
        <v>0.344886772267541</v>
      </c>
      <c r="Q197" s="17">
        <v>0.34307804808600301</v>
      </c>
      <c r="R197" s="17"/>
      <c r="S197" s="17">
        <v>0.34961353027571401</v>
      </c>
      <c r="T197" s="17">
        <v>0.32717843515644901</v>
      </c>
      <c r="U197" s="17">
        <v>0.35368909142827298</v>
      </c>
      <c r="V197" s="17">
        <v>0.36110614261423601</v>
      </c>
      <c r="W197" s="17">
        <v>0.32214047706482601</v>
      </c>
      <c r="X197" s="17">
        <v>0.324872422369273</v>
      </c>
      <c r="Y197" s="17">
        <v>0.33015212734970301</v>
      </c>
      <c r="Z197" s="17">
        <v>0.33358142810431302</v>
      </c>
      <c r="AA197" s="17">
        <v>0.31708519675630298</v>
      </c>
      <c r="AB197" s="17">
        <v>0.34863073804713501</v>
      </c>
      <c r="AC197" s="17">
        <v>0.372193774861383</v>
      </c>
      <c r="AD197" s="17"/>
      <c r="AE197" s="17">
        <v>0.40869129685398298</v>
      </c>
      <c r="AF197" s="17">
        <v>0.30961880678149301</v>
      </c>
      <c r="AG197" s="17">
        <v>0.299923268436806</v>
      </c>
      <c r="AH197" s="17"/>
      <c r="AI197" s="17">
        <v>0.39070830019680403</v>
      </c>
      <c r="AJ197" s="17">
        <v>0.26755512604255299</v>
      </c>
      <c r="AK197" s="17">
        <v>0.33303212816004901</v>
      </c>
      <c r="AL197" s="17">
        <v>0.609910631135827</v>
      </c>
      <c r="AM197" s="17">
        <v>0.31212411677376201</v>
      </c>
      <c r="AN197" s="17"/>
      <c r="AO197" s="17">
        <v>0.32078814550561302</v>
      </c>
      <c r="AP197" s="17">
        <v>0.234942521547435</v>
      </c>
      <c r="AQ197" s="17">
        <v>0.44606216343819399</v>
      </c>
      <c r="AR197" s="17"/>
      <c r="AS197" s="17">
        <v>0.33699360207944701</v>
      </c>
      <c r="AT197" s="17">
        <v>0.34550630309022801</v>
      </c>
      <c r="AU197" s="17">
        <v>0.325414120449114</v>
      </c>
      <c r="AV197" s="17">
        <v>0.34666130264823303</v>
      </c>
      <c r="AW197" s="17">
        <v>0.30229550777298397</v>
      </c>
    </row>
    <row r="198" spans="2:49" x14ac:dyDescent="0.25">
      <c r="B198" t="s">
        <v>178</v>
      </c>
      <c r="C198" s="17">
        <v>0.32758667819009801</v>
      </c>
      <c r="D198" s="17">
        <v>0.33553910461165498</v>
      </c>
      <c r="E198" s="17">
        <v>0.32055306808324902</v>
      </c>
      <c r="F198" s="17"/>
      <c r="G198" s="17">
        <v>0.27616028179485003</v>
      </c>
      <c r="H198" s="17">
        <v>0.310629011912821</v>
      </c>
      <c r="I198" s="17">
        <v>0.30387700146595897</v>
      </c>
      <c r="J198" s="17">
        <v>0.31792037502833898</v>
      </c>
      <c r="K198" s="17">
        <v>0.35263198942698198</v>
      </c>
      <c r="L198" s="17">
        <v>0.38644244751857498</v>
      </c>
      <c r="M198" s="17"/>
      <c r="N198" s="17">
        <v>0.39694452399074298</v>
      </c>
      <c r="O198" s="17">
        <v>0.33014608030104198</v>
      </c>
      <c r="P198" s="17">
        <v>0.29930409512756001</v>
      </c>
      <c r="Q198" s="17">
        <v>0.27969763379192503</v>
      </c>
      <c r="R198" s="17"/>
      <c r="S198" s="17">
        <v>0.31773108391620603</v>
      </c>
      <c r="T198" s="17">
        <v>0.33029209901204398</v>
      </c>
      <c r="U198" s="17">
        <v>0.27767413526262102</v>
      </c>
      <c r="V198" s="17">
        <v>0.309064852650278</v>
      </c>
      <c r="W198" s="17">
        <v>0.32137670500612803</v>
      </c>
      <c r="X198" s="17">
        <v>0.32376297700123802</v>
      </c>
      <c r="Y198" s="17">
        <v>0.38016366469920299</v>
      </c>
      <c r="Z198" s="17">
        <v>0.32993485229338199</v>
      </c>
      <c r="AA198" s="17">
        <v>0.33905604533560302</v>
      </c>
      <c r="AB198" s="17">
        <v>0.34243869372340702</v>
      </c>
      <c r="AC198" s="17">
        <v>0.338927560269002</v>
      </c>
      <c r="AD198" s="17"/>
      <c r="AE198" s="17">
        <v>0.29787541546785001</v>
      </c>
      <c r="AF198" s="17">
        <v>0.40323563834023002</v>
      </c>
      <c r="AG198" s="17">
        <v>0.21774281174704699</v>
      </c>
      <c r="AH198" s="17"/>
      <c r="AI198" s="17">
        <v>0.31435688100296399</v>
      </c>
      <c r="AJ198" s="17">
        <v>0.457540923735751</v>
      </c>
      <c r="AK198" s="17">
        <v>0.38145701342098798</v>
      </c>
      <c r="AL198" s="17">
        <v>0.135718971588627</v>
      </c>
      <c r="AM198" s="17">
        <v>0.19787402763186701</v>
      </c>
      <c r="AN198" s="17"/>
      <c r="AO198" s="17">
        <v>0.391972848176738</v>
      </c>
      <c r="AP198" s="17">
        <v>0.49682099301135901</v>
      </c>
      <c r="AQ198" s="17">
        <v>0.220594363095798</v>
      </c>
      <c r="AR198" s="17"/>
      <c r="AS198" s="17">
        <v>0.29071429048300801</v>
      </c>
      <c r="AT198" s="17">
        <v>0.32397319609554298</v>
      </c>
      <c r="AU198" s="17">
        <v>0.35547381552788399</v>
      </c>
      <c r="AV198" s="17">
        <v>0.39392061692366598</v>
      </c>
      <c r="AW198" s="17">
        <v>0.40817811261655301</v>
      </c>
    </row>
    <row r="199" spans="2:49" x14ac:dyDescent="0.25">
      <c r="B199" t="s">
        <v>179</v>
      </c>
      <c r="C199" s="17">
        <v>1.12671526709318E-2</v>
      </c>
      <c r="D199" s="17">
        <v>3.9355083934990799E-2</v>
      </c>
      <c r="E199" s="17">
        <v>-1.78531358083494E-2</v>
      </c>
      <c r="F199" s="17"/>
      <c r="G199" s="17">
        <v>2.16963784116944E-2</v>
      </c>
      <c r="H199" s="17">
        <v>2.92310912380008E-2</v>
      </c>
      <c r="I199" s="17">
        <v>4.0164616031021998E-2</v>
      </c>
      <c r="J199" s="17">
        <v>4.3307365385859602E-2</v>
      </c>
      <c r="K199" s="17">
        <v>-1.05482654769676E-2</v>
      </c>
      <c r="L199" s="17">
        <v>-4.5333408963591101E-2</v>
      </c>
      <c r="M199" s="17"/>
      <c r="N199" s="17">
        <v>-8.03331683233455E-2</v>
      </c>
      <c r="O199" s="17">
        <v>2.4489260558884701E-2</v>
      </c>
      <c r="P199" s="17">
        <v>4.5582677139981299E-2</v>
      </c>
      <c r="Q199" s="17">
        <v>6.3380414294078105E-2</v>
      </c>
      <c r="R199" s="17"/>
      <c r="S199" s="17">
        <v>3.1882446359507398E-2</v>
      </c>
      <c r="T199" s="17">
        <v>-3.11366385559458E-3</v>
      </c>
      <c r="U199" s="17">
        <v>7.6014956165651903E-2</v>
      </c>
      <c r="V199" s="17">
        <v>5.2041289963957897E-2</v>
      </c>
      <c r="W199" s="17">
        <v>7.6377205869765396E-4</v>
      </c>
      <c r="X199" s="17">
        <v>1.10944536803481E-3</v>
      </c>
      <c r="Y199" s="17">
        <v>-5.00115373495E-2</v>
      </c>
      <c r="Z199" s="17">
        <v>3.6465758109313598E-3</v>
      </c>
      <c r="AA199" s="17">
        <v>-2.19708485793003E-2</v>
      </c>
      <c r="AB199" s="17">
        <v>6.1920443237278898E-3</v>
      </c>
      <c r="AC199" s="17">
        <v>3.32662145923815E-2</v>
      </c>
      <c r="AD199" s="17"/>
      <c r="AE199" s="17">
        <v>0.11081588138613301</v>
      </c>
      <c r="AF199" s="17">
        <v>-9.3616831558736804E-2</v>
      </c>
      <c r="AG199" s="17">
        <v>8.2180456689758499E-2</v>
      </c>
      <c r="AH199" s="17"/>
      <c r="AI199" s="17">
        <v>7.63514191938406E-2</v>
      </c>
      <c r="AJ199" s="17">
        <v>-0.18998579769319701</v>
      </c>
      <c r="AK199" s="17">
        <v>-4.84248852609395E-2</v>
      </c>
      <c r="AL199" s="17">
        <v>0.4741916595472</v>
      </c>
      <c r="AM199" s="17">
        <v>0.11425008914189499</v>
      </c>
      <c r="AN199" s="17"/>
      <c r="AO199" s="17">
        <v>-7.1184702671125699E-2</v>
      </c>
      <c r="AP199" s="17">
        <v>-0.26187847146392401</v>
      </c>
      <c r="AQ199" s="17">
        <v>0.225467800342396</v>
      </c>
      <c r="AR199" s="17"/>
      <c r="AS199" s="17">
        <v>4.6279311596438097E-2</v>
      </c>
      <c r="AT199" s="17">
        <v>2.15331069946854E-2</v>
      </c>
      <c r="AU199" s="17">
        <v>-3.0059695078769901E-2</v>
      </c>
      <c r="AV199" s="17">
        <v>-4.7259314275433402E-2</v>
      </c>
      <c r="AW199" s="17">
        <v>-0.105882604843569</v>
      </c>
    </row>
    <row r="200" spans="2:49" x14ac:dyDescent="0.25">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row>
    <row r="201" spans="2:49" x14ac:dyDescent="0.25">
      <c r="B201" s="6" t="s">
        <v>183</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row>
    <row r="202" spans="2:49" x14ac:dyDescent="0.25">
      <c r="B202" s="24" t="s">
        <v>76</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row>
    <row r="203" spans="2:49" x14ac:dyDescent="0.25">
      <c r="B203" t="s">
        <v>172</v>
      </c>
      <c r="C203" s="17">
        <v>8.7209029121140494E-2</v>
      </c>
      <c r="D203" s="17">
        <v>0.11158580548559301</v>
      </c>
      <c r="E203" s="17">
        <v>6.2800695252947694E-2</v>
      </c>
      <c r="F203" s="17"/>
      <c r="G203" s="17">
        <v>8.5320491553333294E-2</v>
      </c>
      <c r="H203" s="17">
        <v>9.0928131049889199E-2</v>
      </c>
      <c r="I203" s="17">
        <v>9.5212449329963006E-2</v>
      </c>
      <c r="J203" s="17">
        <v>9.3000334619306901E-2</v>
      </c>
      <c r="K203" s="17">
        <v>9.0004855046488697E-2</v>
      </c>
      <c r="L203" s="17">
        <v>7.2353748915101102E-2</v>
      </c>
      <c r="M203" s="17"/>
      <c r="N203" s="17">
        <v>6.9946740149017098E-2</v>
      </c>
      <c r="O203" s="17">
        <v>8.0668971947126605E-2</v>
      </c>
      <c r="P203" s="17">
        <v>9.1977167313778196E-2</v>
      </c>
      <c r="Q203" s="17">
        <v>0.108167041713842</v>
      </c>
      <c r="R203" s="17"/>
      <c r="S203" s="17">
        <v>9.9199978232590802E-2</v>
      </c>
      <c r="T203" s="17">
        <v>7.7309530537051696E-2</v>
      </c>
      <c r="U203" s="17">
        <v>9.4892173184856599E-2</v>
      </c>
      <c r="V203" s="17">
        <v>8.4650374201116596E-2</v>
      </c>
      <c r="W203" s="17">
        <v>9.0298174673560105E-2</v>
      </c>
      <c r="X203" s="17">
        <v>0.10522136574119099</v>
      </c>
      <c r="Y203" s="17">
        <v>9.0577446370343706E-2</v>
      </c>
      <c r="Z203" s="17">
        <v>8.6267049888566399E-2</v>
      </c>
      <c r="AA203" s="17">
        <v>8.1689782454244103E-2</v>
      </c>
      <c r="AB203" s="17">
        <v>7.2344694493546205E-2</v>
      </c>
      <c r="AC203" s="17">
        <v>6.9189909915415806E-2</v>
      </c>
      <c r="AD203" s="17"/>
      <c r="AE203" s="17">
        <v>0.1131421295376</v>
      </c>
      <c r="AF203" s="17">
        <v>6.9829773834745798E-2</v>
      </c>
      <c r="AG203" s="17">
        <v>7.41504791012704E-2</v>
      </c>
      <c r="AH203" s="17"/>
      <c r="AI203" s="17">
        <v>0.101506303312951</v>
      </c>
      <c r="AJ203" s="17">
        <v>6.6533596468886499E-2</v>
      </c>
      <c r="AK203" s="17">
        <v>5.8793543660360402E-2</v>
      </c>
      <c r="AL203" s="17">
        <v>0.34632143523942399</v>
      </c>
      <c r="AM203" s="17">
        <v>6.3929651755157496E-2</v>
      </c>
      <c r="AN203" s="17"/>
      <c r="AO203" s="17">
        <v>6.5813404450521307E-2</v>
      </c>
      <c r="AP203" s="17">
        <v>4.8566457670303903E-2</v>
      </c>
      <c r="AQ203" s="17">
        <v>8.6569972527349201E-2</v>
      </c>
      <c r="AR203" s="17"/>
      <c r="AS203" s="17">
        <v>9.1253389030048898E-2</v>
      </c>
      <c r="AT203" s="17">
        <v>8.8561843117815398E-2</v>
      </c>
      <c r="AU203" s="17">
        <v>8.0001738523178198E-2</v>
      </c>
      <c r="AV203" s="17">
        <v>0.11738111575000799</v>
      </c>
      <c r="AW203" s="17">
        <v>5.1865369043687097E-2</v>
      </c>
    </row>
    <row r="204" spans="2:49" x14ac:dyDescent="0.25">
      <c r="B204" t="s">
        <v>173</v>
      </c>
      <c r="C204" s="17">
        <v>0.18802737133361699</v>
      </c>
      <c r="D204" s="17">
        <v>0.207066068201748</v>
      </c>
      <c r="E204" s="17">
        <v>0.16867493161726499</v>
      </c>
      <c r="F204" s="17"/>
      <c r="G204" s="17">
        <v>0.20209806596713201</v>
      </c>
      <c r="H204" s="17">
        <v>0.18219297176045299</v>
      </c>
      <c r="I204" s="17">
        <v>0.195605018734788</v>
      </c>
      <c r="J204" s="17">
        <v>0.19954445938791901</v>
      </c>
      <c r="K204" s="17">
        <v>0.18919263757952501</v>
      </c>
      <c r="L204" s="17">
        <v>0.16695975401049601</v>
      </c>
      <c r="M204" s="17"/>
      <c r="N204" s="17">
        <v>0.18262939860171401</v>
      </c>
      <c r="O204" s="17">
        <v>0.193654958959254</v>
      </c>
      <c r="P204" s="17">
        <v>0.19491198516484701</v>
      </c>
      <c r="Q204" s="17">
        <v>0.18333962234443599</v>
      </c>
      <c r="R204" s="17"/>
      <c r="S204" s="17">
        <v>0.19196296781158301</v>
      </c>
      <c r="T204" s="17">
        <v>0.18652846871397599</v>
      </c>
      <c r="U204" s="17">
        <v>0.163041896237545</v>
      </c>
      <c r="V204" s="17">
        <v>0.19532484250495599</v>
      </c>
      <c r="W204" s="17">
        <v>0.175208510263476</v>
      </c>
      <c r="X204" s="17">
        <v>0.176497356076323</v>
      </c>
      <c r="Y204" s="17">
        <v>0.19255757895991801</v>
      </c>
      <c r="Z204" s="17">
        <v>0.23803505798112201</v>
      </c>
      <c r="AA204" s="17">
        <v>0.18229236834614099</v>
      </c>
      <c r="AB204" s="17">
        <v>0.20710007909568001</v>
      </c>
      <c r="AC204" s="17">
        <v>0.17759032116843501</v>
      </c>
      <c r="AD204" s="17"/>
      <c r="AE204" s="17">
        <v>0.21127242474437999</v>
      </c>
      <c r="AF204" s="17">
        <v>0.18628778167372301</v>
      </c>
      <c r="AG204" s="17">
        <v>0.15664811258911901</v>
      </c>
      <c r="AH204" s="17"/>
      <c r="AI204" s="17">
        <v>0.21374904125212299</v>
      </c>
      <c r="AJ204" s="17">
        <v>0.16426820247133</v>
      </c>
      <c r="AK204" s="17">
        <v>0.19232987787168501</v>
      </c>
      <c r="AL204" s="17">
        <v>0.14068414927883499</v>
      </c>
      <c r="AM204" s="17">
        <v>0.1636476356007</v>
      </c>
      <c r="AN204" s="17"/>
      <c r="AO204" s="17">
        <v>0.18210381339926901</v>
      </c>
      <c r="AP204" s="17">
        <v>0.15082970293947301</v>
      </c>
      <c r="AQ204" s="17">
        <v>0.28262835437105699</v>
      </c>
      <c r="AR204" s="17"/>
      <c r="AS204" s="17">
        <v>0.17978722877103301</v>
      </c>
      <c r="AT204" s="17">
        <v>0.181287788434805</v>
      </c>
      <c r="AU204" s="17">
        <v>0.20356475441219299</v>
      </c>
      <c r="AV204" s="17">
        <v>0.20261679885633699</v>
      </c>
      <c r="AW204" s="17">
        <v>0.212230325184185</v>
      </c>
    </row>
    <row r="205" spans="2:49" x14ac:dyDescent="0.25">
      <c r="B205" t="s">
        <v>174</v>
      </c>
      <c r="C205" s="17">
        <v>0.20748384236445999</v>
      </c>
      <c r="D205" s="17">
        <v>0.20104024417476801</v>
      </c>
      <c r="E205" s="17">
        <v>0.21398587081210299</v>
      </c>
      <c r="F205" s="17"/>
      <c r="G205" s="17">
        <v>0.29200752301248101</v>
      </c>
      <c r="H205" s="17">
        <v>0.23235801265078801</v>
      </c>
      <c r="I205" s="17">
        <v>0.203155089830383</v>
      </c>
      <c r="J205" s="17">
        <v>0.17757638494033201</v>
      </c>
      <c r="K205" s="17">
        <v>0.18736271177831301</v>
      </c>
      <c r="L205" s="17">
        <v>0.171584450375455</v>
      </c>
      <c r="M205" s="17"/>
      <c r="N205" s="17">
        <v>0.18990755770228501</v>
      </c>
      <c r="O205" s="17">
        <v>0.20441628384202001</v>
      </c>
      <c r="P205" s="17">
        <v>0.22540874236623201</v>
      </c>
      <c r="Q205" s="17">
        <v>0.21404162247000399</v>
      </c>
      <c r="R205" s="17"/>
      <c r="S205" s="17">
        <v>0.24484756120166001</v>
      </c>
      <c r="T205" s="17">
        <v>0.17657713230032401</v>
      </c>
      <c r="U205" s="17">
        <v>0.22272391753673501</v>
      </c>
      <c r="V205" s="17">
        <v>0.20156876113085301</v>
      </c>
      <c r="W205" s="17">
        <v>0.22919263789847</v>
      </c>
      <c r="X205" s="17">
        <v>0.20382920443753</v>
      </c>
      <c r="Y205" s="17">
        <v>0.18573663519407299</v>
      </c>
      <c r="Z205" s="17">
        <v>0.19096898656556799</v>
      </c>
      <c r="AA205" s="17">
        <v>0.20589747691465299</v>
      </c>
      <c r="AB205" s="17">
        <v>0.20694065044375701</v>
      </c>
      <c r="AC205" s="17">
        <v>0.19807681881556799</v>
      </c>
      <c r="AD205" s="17"/>
      <c r="AE205" s="17">
        <v>0.18065325872381399</v>
      </c>
      <c r="AF205" s="17">
        <v>0.201213152039496</v>
      </c>
      <c r="AG205" s="17">
        <v>0.24020080595842</v>
      </c>
      <c r="AH205" s="17"/>
      <c r="AI205" s="17">
        <v>0.183039412035754</v>
      </c>
      <c r="AJ205" s="17">
        <v>0.20440059604511199</v>
      </c>
      <c r="AK205" s="17">
        <v>0.21385101308281801</v>
      </c>
      <c r="AL205" s="17">
        <v>0.23345659820800299</v>
      </c>
      <c r="AM205" s="17">
        <v>0.236727381025717</v>
      </c>
      <c r="AN205" s="17"/>
      <c r="AO205" s="17">
        <v>0.16644750689179699</v>
      </c>
      <c r="AP205" s="17">
        <v>0.20031769738325</v>
      </c>
      <c r="AQ205" s="17">
        <v>0.209619080634869</v>
      </c>
      <c r="AR205" s="17"/>
      <c r="AS205" s="17">
        <v>0.22865319757383501</v>
      </c>
      <c r="AT205" s="17">
        <v>0.22309331768181601</v>
      </c>
      <c r="AU205" s="17">
        <v>0.177966147420557</v>
      </c>
      <c r="AV205" s="17">
        <v>0.17517617124201801</v>
      </c>
      <c r="AW205" s="17">
        <v>0.18044408993423999</v>
      </c>
    </row>
    <row r="206" spans="2:49" x14ac:dyDescent="0.25">
      <c r="B206" t="s">
        <v>175</v>
      </c>
      <c r="C206" s="17">
        <v>0.237375600881777</v>
      </c>
      <c r="D206" s="17">
        <v>0.23106550398113801</v>
      </c>
      <c r="E206" s="17">
        <v>0.24348914377723399</v>
      </c>
      <c r="F206" s="17"/>
      <c r="G206" s="17">
        <v>0.20587944699430499</v>
      </c>
      <c r="H206" s="17">
        <v>0.21964858941033699</v>
      </c>
      <c r="I206" s="17">
        <v>0.22314012805963099</v>
      </c>
      <c r="J206" s="17">
        <v>0.26676224311339197</v>
      </c>
      <c r="K206" s="17">
        <v>0.24174738053459899</v>
      </c>
      <c r="L206" s="17">
        <v>0.25781565992990702</v>
      </c>
      <c r="M206" s="17"/>
      <c r="N206" s="17">
        <v>0.25690359147061997</v>
      </c>
      <c r="O206" s="17">
        <v>0.256501774650361</v>
      </c>
      <c r="P206" s="17">
        <v>0.229986458191176</v>
      </c>
      <c r="Q206" s="17">
        <v>0.204855397042216</v>
      </c>
      <c r="R206" s="17"/>
      <c r="S206" s="17">
        <v>0.220296840230261</v>
      </c>
      <c r="T206" s="17">
        <v>0.24136773299397099</v>
      </c>
      <c r="U206" s="17">
        <v>0.22302743931227501</v>
      </c>
      <c r="V206" s="17">
        <v>0.22856673642100001</v>
      </c>
      <c r="W206" s="17">
        <v>0.21540198159207499</v>
      </c>
      <c r="X206" s="17">
        <v>0.26670649350307302</v>
      </c>
      <c r="Y206" s="17">
        <v>0.23589847629576599</v>
      </c>
      <c r="Z206" s="17">
        <v>0.23157544097440599</v>
      </c>
      <c r="AA206" s="17">
        <v>0.23607801445507501</v>
      </c>
      <c r="AB206" s="17">
        <v>0.27492160341876098</v>
      </c>
      <c r="AC206" s="17">
        <v>0.233896714318025</v>
      </c>
      <c r="AD206" s="17"/>
      <c r="AE206" s="17">
        <v>0.23078410990512199</v>
      </c>
      <c r="AF206" s="17">
        <v>0.26149261748052699</v>
      </c>
      <c r="AG206" s="17">
        <v>0.195221015641665</v>
      </c>
      <c r="AH206" s="17"/>
      <c r="AI206" s="17">
        <v>0.25478747392902501</v>
      </c>
      <c r="AJ206" s="17">
        <v>0.25961750391716198</v>
      </c>
      <c r="AK206" s="17">
        <v>0.29068798018935399</v>
      </c>
      <c r="AL206" s="17">
        <v>0.111208153964884</v>
      </c>
      <c r="AM206" s="17">
        <v>0.17926017559205901</v>
      </c>
      <c r="AN206" s="17"/>
      <c r="AO206" s="17">
        <v>0.27554615091976298</v>
      </c>
      <c r="AP206" s="17">
        <v>0.28437768542603198</v>
      </c>
      <c r="AQ206" s="17">
        <v>0.25216743207092002</v>
      </c>
      <c r="AR206" s="17"/>
      <c r="AS206" s="17">
        <v>0.21277056067847699</v>
      </c>
      <c r="AT206" s="17">
        <v>0.23591316757352401</v>
      </c>
      <c r="AU206" s="17">
        <v>0.25274617309927</v>
      </c>
      <c r="AV206" s="17">
        <v>0.22859749154079401</v>
      </c>
      <c r="AW206" s="17">
        <v>0.25943271319169697</v>
      </c>
    </row>
    <row r="207" spans="2:49" x14ac:dyDescent="0.25">
      <c r="B207" t="s">
        <v>176</v>
      </c>
      <c r="C207" s="17">
        <v>0.192626108557681</v>
      </c>
      <c r="D207" s="17">
        <v>0.19717516286383999</v>
      </c>
      <c r="E207" s="17">
        <v>0.18924273948848899</v>
      </c>
      <c r="F207" s="17"/>
      <c r="G207" s="17">
        <v>8.9629706044524193E-2</v>
      </c>
      <c r="H207" s="17">
        <v>0.15013634238618001</v>
      </c>
      <c r="I207" s="17">
        <v>0.17786022619307301</v>
      </c>
      <c r="J207" s="17">
        <v>0.18853223900222199</v>
      </c>
      <c r="K207" s="17">
        <v>0.222644094541082</v>
      </c>
      <c r="L207" s="17">
        <v>0.29186674033347998</v>
      </c>
      <c r="M207" s="17"/>
      <c r="N207" s="17">
        <v>0.237277305082053</v>
      </c>
      <c r="O207" s="17">
        <v>0.186728665116461</v>
      </c>
      <c r="P207" s="17">
        <v>0.16304076684524199</v>
      </c>
      <c r="Q207" s="17">
        <v>0.177792890582151</v>
      </c>
      <c r="R207" s="17"/>
      <c r="S207" s="17">
        <v>0.164968700768821</v>
      </c>
      <c r="T207" s="17">
        <v>0.20293529297107299</v>
      </c>
      <c r="U207" s="17">
        <v>0.20893692041683501</v>
      </c>
      <c r="V207" s="17">
        <v>0.21019893811381199</v>
      </c>
      <c r="W207" s="17">
        <v>0.18022409306265799</v>
      </c>
      <c r="X207" s="17">
        <v>0.171533526319463</v>
      </c>
      <c r="Y207" s="17">
        <v>0.21619177802957201</v>
      </c>
      <c r="Z207" s="17">
        <v>0.19965093111145699</v>
      </c>
      <c r="AA207" s="17">
        <v>0.19719955568732001</v>
      </c>
      <c r="AB207" s="17">
        <v>0.16710540594238199</v>
      </c>
      <c r="AC207" s="17">
        <v>0.233326314465992</v>
      </c>
      <c r="AD207" s="17"/>
      <c r="AE207" s="17">
        <v>0.208846981109824</v>
      </c>
      <c r="AF207" s="17">
        <v>0.23187566042607399</v>
      </c>
      <c r="AG207" s="17">
        <v>0.112169846784075</v>
      </c>
      <c r="AH207" s="17"/>
      <c r="AI207" s="17">
        <v>0.21050200841260899</v>
      </c>
      <c r="AJ207" s="17">
        <v>0.25429774599052501</v>
      </c>
      <c r="AK207" s="17">
        <v>0.18719463513831799</v>
      </c>
      <c r="AL207" s="17">
        <v>8.1042780310840098E-2</v>
      </c>
      <c r="AM207" s="17">
        <v>0.12175691072903901</v>
      </c>
      <c r="AN207" s="17"/>
      <c r="AO207" s="17">
        <v>0.28187885242243299</v>
      </c>
      <c r="AP207" s="17">
        <v>0.26563949896936501</v>
      </c>
      <c r="AQ207" s="17">
        <v>0.118017909918295</v>
      </c>
      <c r="AR207" s="17"/>
      <c r="AS207" s="17">
        <v>0.19058937845966201</v>
      </c>
      <c r="AT207" s="17">
        <v>0.17873539098813099</v>
      </c>
      <c r="AU207" s="17">
        <v>0.203017048653299</v>
      </c>
      <c r="AV207" s="17">
        <v>0.19633832183163499</v>
      </c>
      <c r="AW207" s="17">
        <v>0.23773241076163101</v>
      </c>
    </row>
    <row r="208" spans="2:49" x14ac:dyDescent="0.25">
      <c r="B208" t="s">
        <v>74</v>
      </c>
      <c r="C208" s="17">
        <v>8.7278047741324596E-2</v>
      </c>
      <c r="D208" s="17">
        <v>5.2067215292913603E-2</v>
      </c>
      <c r="E208" s="17">
        <v>0.121806619051961</v>
      </c>
      <c r="F208" s="17"/>
      <c r="G208" s="17">
        <v>0.125064766428225</v>
      </c>
      <c r="H208" s="17">
        <v>0.124735952742353</v>
      </c>
      <c r="I208" s="17">
        <v>0.105027087852162</v>
      </c>
      <c r="J208" s="17">
        <v>7.4584338936827796E-2</v>
      </c>
      <c r="K208" s="17">
        <v>6.9048320519991102E-2</v>
      </c>
      <c r="L208" s="17">
        <v>3.9419646435560701E-2</v>
      </c>
      <c r="M208" s="17"/>
      <c r="N208" s="17">
        <v>6.33354069943102E-2</v>
      </c>
      <c r="O208" s="17">
        <v>7.8029345484777496E-2</v>
      </c>
      <c r="P208" s="17">
        <v>9.4674880118725394E-2</v>
      </c>
      <c r="Q208" s="17">
        <v>0.11180342584735101</v>
      </c>
      <c r="R208" s="17"/>
      <c r="S208" s="17">
        <v>7.8723951755084301E-2</v>
      </c>
      <c r="T208" s="17">
        <v>0.115281842483605</v>
      </c>
      <c r="U208" s="17">
        <v>8.7377653311754303E-2</v>
      </c>
      <c r="V208" s="17">
        <v>7.9690347628262201E-2</v>
      </c>
      <c r="W208" s="17">
        <v>0.10967460250976099</v>
      </c>
      <c r="X208" s="17">
        <v>7.6212053922420794E-2</v>
      </c>
      <c r="Y208" s="17">
        <v>7.90380851503273E-2</v>
      </c>
      <c r="Z208" s="17">
        <v>5.3502533478879601E-2</v>
      </c>
      <c r="AA208" s="17">
        <v>9.6842802142567602E-2</v>
      </c>
      <c r="AB208" s="17">
        <v>7.1587566605874106E-2</v>
      </c>
      <c r="AC208" s="17">
        <v>8.7919921316563995E-2</v>
      </c>
      <c r="AD208" s="17"/>
      <c r="AE208" s="17">
        <v>5.5301095979260098E-2</v>
      </c>
      <c r="AF208" s="17">
        <v>4.9301014545433702E-2</v>
      </c>
      <c r="AG208" s="17">
        <v>0.22160973992545099</v>
      </c>
      <c r="AH208" s="17"/>
      <c r="AI208" s="17">
        <v>3.6415761057539103E-2</v>
      </c>
      <c r="AJ208" s="17">
        <v>5.0882355106985203E-2</v>
      </c>
      <c r="AK208" s="17">
        <v>5.7142950057464302E-2</v>
      </c>
      <c r="AL208" s="17">
        <v>8.7286882998014598E-2</v>
      </c>
      <c r="AM208" s="17">
        <v>0.234678245297328</v>
      </c>
      <c r="AN208" s="17"/>
      <c r="AO208" s="17">
        <v>2.8210271916217201E-2</v>
      </c>
      <c r="AP208" s="17">
        <v>5.0268957611575703E-2</v>
      </c>
      <c r="AQ208" s="17">
        <v>5.0997250477509498E-2</v>
      </c>
      <c r="AR208" s="17"/>
      <c r="AS208" s="17">
        <v>9.69462454869435E-2</v>
      </c>
      <c r="AT208" s="17">
        <v>9.2408492203908399E-2</v>
      </c>
      <c r="AU208" s="17">
        <v>8.27041378915023E-2</v>
      </c>
      <c r="AV208" s="17">
        <v>7.9890100779208301E-2</v>
      </c>
      <c r="AW208" s="17">
        <v>5.8295091884560599E-2</v>
      </c>
    </row>
    <row r="209" spans="2:49" x14ac:dyDescent="0.25">
      <c r="B209" t="s">
        <v>177</v>
      </c>
      <c r="C209" s="17">
        <v>0.275236400454758</v>
      </c>
      <c r="D209" s="17">
        <v>0.31865187368734099</v>
      </c>
      <c r="E209" s="17">
        <v>0.231475626870212</v>
      </c>
      <c r="F209" s="17"/>
      <c r="G209" s="17">
        <v>0.28741855752046602</v>
      </c>
      <c r="H209" s="17">
        <v>0.27312110281034202</v>
      </c>
      <c r="I209" s="17">
        <v>0.29081746806475101</v>
      </c>
      <c r="J209" s="17">
        <v>0.29254479400722599</v>
      </c>
      <c r="K209" s="17">
        <v>0.27919749262601401</v>
      </c>
      <c r="L209" s="17">
        <v>0.239313502925597</v>
      </c>
      <c r="M209" s="17"/>
      <c r="N209" s="17">
        <v>0.25257613875073098</v>
      </c>
      <c r="O209" s="17">
        <v>0.27432393090638002</v>
      </c>
      <c r="P209" s="17">
        <v>0.28688915247862501</v>
      </c>
      <c r="Q209" s="17">
        <v>0.29150666405827802</v>
      </c>
      <c r="R209" s="17"/>
      <c r="S209" s="17">
        <v>0.29116294604417398</v>
      </c>
      <c r="T209" s="17">
        <v>0.26383799925102802</v>
      </c>
      <c r="U209" s="17">
        <v>0.25793406942240099</v>
      </c>
      <c r="V209" s="17">
        <v>0.279975216706073</v>
      </c>
      <c r="W209" s="17">
        <v>0.265506684937037</v>
      </c>
      <c r="X209" s="17">
        <v>0.28171872181751301</v>
      </c>
      <c r="Y209" s="17">
        <v>0.28313502533026202</v>
      </c>
      <c r="Z209" s="17">
        <v>0.32430210786968899</v>
      </c>
      <c r="AA209" s="17">
        <v>0.26398215080038501</v>
      </c>
      <c r="AB209" s="17">
        <v>0.27944477358922598</v>
      </c>
      <c r="AC209" s="17">
        <v>0.246780231083851</v>
      </c>
      <c r="AD209" s="17"/>
      <c r="AE209" s="17">
        <v>0.32441455428198002</v>
      </c>
      <c r="AF209" s="17">
        <v>0.25611755550846899</v>
      </c>
      <c r="AG209" s="17">
        <v>0.23079859169038899</v>
      </c>
      <c r="AH209" s="17"/>
      <c r="AI209" s="17">
        <v>0.31525534456507398</v>
      </c>
      <c r="AJ209" s="17">
        <v>0.23080179894021699</v>
      </c>
      <c r="AK209" s="17">
        <v>0.25112342153204598</v>
      </c>
      <c r="AL209" s="17">
        <v>0.48700558451825798</v>
      </c>
      <c r="AM209" s="17">
        <v>0.227577287355858</v>
      </c>
      <c r="AN209" s="17"/>
      <c r="AO209" s="17">
        <v>0.24791721784979101</v>
      </c>
      <c r="AP209" s="17">
        <v>0.199396160609777</v>
      </c>
      <c r="AQ209" s="17">
        <v>0.36919832689840598</v>
      </c>
      <c r="AR209" s="17"/>
      <c r="AS209" s="17">
        <v>0.27104061780108202</v>
      </c>
      <c r="AT209" s="17">
        <v>0.26984963155262098</v>
      </c>
      <c r="AU209" s="17">
        <v>0.28356649293537101</v>
      </c>
      <c r="AV209" s="17">
        <v>0.31999791460634502</v>
      </c>
      <c r="AW209" s="17">
        <v>0.26409569422787199</v>
      </c>
    </row>
    <row r="210" spans="2:49" x14ac:dyDescent="0.25">
      <c r="B210" t="s">
        <v>178</v>
      </c>
      <c r="C210" s="17">
        <v>0.43000170943945798</v>
      </c>
      <c r="D210" s="17">
        <v>0.42824066684497802</v>
      </c>
      <c r="E210" s="17">
        <v>0.43273188326572298</v>
      </c>
      <c r="F210" s="17"/>
      <c r="G210" s="17">
        <v>0.29550915303882902</v>
      </c>
      <c r="H210" s="17">
        <v>0.369784931796517</v>
      </c>
      <c r="I210" s="17">
        <v>0.40100035425270403</v>
      </c>
      <c r="J210" s="17">
        <v>0.45529448211561402</v>
      </c>
      <c r="K210" s="17">
        <v>0.46439147507568201</v>
      </c>
      <c r="L210" s="17">
        <v>0.54968240026338699</v>
      </c>
      <c r="M210" s="17"/>
      <c r="N210" s="17">
        <v>0.494180896552673</v>
      </c>
      <c r="O210" s="17">
        <v>0.44323043976682203</v>
      </c>
      <c r="P210" s="17">
        <v>0.39302722503641702</v>
      </c>
      <c r="Q210" s="17">
        <v>0.38264828762436698</v>
      </c>
      <c r="R210" s="17"/>
      <c r="S210" s="17">
        <v>0.385265540999082</v>
      </c>
      <c r="T210" s="17">
        <v>0.44430302596504401</v>
      </c>
      <c r="U210" s="17">
        <v>0.43196435972911001</v>
      </c>
      <c r="V210" s="17">
        <v>0.43876567453481202</v>
      </c>
      <c r="W210" s="17">
        <v>0.39562607465473298</v>
      </c>
      <c r="X210" s="17">
        <v>0.43824001982253602</v>
      </c>
      <c r="Y210" s="17">
        <v>0.452090254325338</v>
      </c>
      <c r="Z210" s="17">
        <v>0.43122637208586401</v>
      </c>
      <c r="AA210" s="17">
        <v>0.43327757014239499</v>
      </c>
      <c r="AB210" s="17">
        <v>0.44202700936114298</v>
      </c>
      <c r="AC210" s="17">
        <v>0.467223028784017</v>
      </c>
      <c r="AD210" s="17"/>
      <c r="AE210" s="17">
        <v>0.43963109101494602</v>
      </c>
      <c r="AF210" s="17">
        <v>0.49336827790660098</v>
      </c>
      <c r="AG210" s="17">
        <v>0.30739086242573999</v>
      </c>
      <c r="AH210" s="17"/>
      <c r="AI210" s="17">
        <v>0.46528948234163298</v>
      </c>
      <c r="AJ210" s="17">
        <v>0.513915249907686</v>
      </c>
      <c r="AK210" s="17">
        <v>0.47788261532767201</v>
      </c>
      <c r="AL210" s="17">
        <v>0.19225093427572401</v>
      </c>
      <c r="AM210" s="17">
        <v>0.30101708632109703</v>
      </c>
      <c r="AN210" s="17"/>
      <c r="AO210" s="17">
        <v>0.55742500334219502</v>
      </c>
      <c r="AP210" s="17">
        <v>0.55001718439539704</v>
      </c>
      <c r="AQ210" s="17">
        <v>0.37018534198921499</v>
      </c>
      <c r="AR210" s="17"/>
      <c r="AS210" s="17">
        <v>0.403359939138139</v>
      </c>
      <c r="AT210" s="17">
        <v>0.414648558561655</v>
      </c>
      <c r="AU210" s="17">
        <v>0.45576322175257</v>
      </c>
      <c r="AV210" s="17">
        <v>0.42493581337242903</v>
      </c>
      <c r="AW210" s="17">
        <v>0.49716512395332801</v>
      </c>
    </row>
    <row r="211" spans="2:49" x14ac:dyDescent="0.25">
      <c r="B211" t="s">
        <v>179</v>
      </c>
      <c r="C211" s="17">
        <v>-0.15476530898470001</v>
      </c>
      <c r="D211" s="17">
        <v>-0.109588793157637</v>
      </c>
      <c r="E211" s="17">
        <v>-0.20125625639551101</v>
      </c>
      <c r="F211" s="17"/>
      <c r="G211" s="17">
        <v>-8.0905955183632194E-3</v>
      </c>
      <c r="H211" s="17">
        <v>-9.6663828986174802E-2</v>
      </c>
      <c r="I211" s="17">
        <v>-0.11018288618795299</v>
      </c>
      <c r="J211" s="17">
        <v>-0.162749688108388</v>
      </c>
      <c r="K211" s="17">
        <v>-0.185193982449668</v>
      </c>
      <c r="L211" s="17">
        <v>-0.31036889733779</v>
      </c>
      <c r="M211" s="17"/>
      <c r="N211" s="17">
        <v>-0.24160475780194199</v>
      </c>
      <c r="O211" s="17">
        <v>-0.16890650886044201</v>
      </c>
      <c r="P211" s="17">
        <v>-0.10613807255779199</v>
      </c>
      <c r="Q211" s="17">
        <v>-9.1141623566089694E-2</v>
      </c>
      <c r="R211" s="17"/>
      <c r="S211" s="17">
        <v>-9.41025949549079E-2</v>
      </c>
      <c r="T211" s="17">
        <v>-0.18046502671401601</v>
      </c>
      <c r="U211" s="17">
        <v>-0.174030290306708</v>
      </c>
      <c r="V211" s="17">
        <v>-0.15879045782873999</v>
      </c>
      <c r="W211" s="17">
        <v>-0.13011938971769599</v>
      </c>
      <c r="X211" s="17">
        <v>-0.15652129800502301</v>
      </c>
      <c r="Y211" s="17">
        <v>-0.16895522899507601</v>
      </c>
      <c r="Z211" s="17">
        <v>-0.106924264216175</v>
      </c>
      <c r="AA211" s="17">
        <v>-0.16929541934201001</v>
      </c>
      <c r="AB211" s="17">
        <v>-0.16258223577191799</v>
      </c>
      <c r="AC211" s="17">
        <v>-0.220442797700166</v>
      </c>
      <c r="AD211" s="17"/>
      <c r="AE211" s="17">
        <v>-0.115216536732967</v>
      </c>
      <c r="AF211" s="17">
        <v>-0.237250722398133</v>
      </c>
      <c r="AG211" s="17">
        <v>-7.6592270735350299E-2</v>
      </c>
      <c r="AH211" s="17"/>
      <c r="AI211" s="17">
        <v>-0.15003413777655999</v>
      </c>
      <c r="AJ211" s="17">
        <v>-0.28311345096746998</v>
      </c>
      <c r="AK211" s="17">
        <v>-0.22675919379562701</v>
      </c>
      <c r="AL211" s="17">
        <v>0.294754650242535</v>
      </c>
      <c r="AM211" s="17">
        <v>-7.3439798965239694E-2</v>
      </c>
      <c r="AN211" s="17"/>
      <c r="AO211" s="17">
        <v>-0.30950778549240499</v>
      </c>
      <c r="AP211" s="17">
        <v>-0.35062102378562099</v>
      </c>
      <c r="AQ211" s="17">
        <v>-9.8701509080878491E-4</v>
      </c>
      <c r="AR211" s="17"/>
      <c r="AS211" s="17">
        <v>-0.13231932133705701</v>
      </c>
      <c r="AT211" s="17">
        <v>-0.14479892700903399</v>
      </c>
      <c r="AU211" s="17">
        <v>-0.172196728817199</v>
      </c>
      <c r="AV211" s="17">
        <v>-0.104937898766084</v>
      </c>
      <c r="AW211" s="17">
        <v>-0.233069429725456</v>
      </c>
    </row>
    <row r="212" spans="2:49" x14ac:dyDescent="0.25">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row>
    <row r="213" spans="2:49" x14ac:dyDescent="0.25">
      <c r="B213" s="6" t="s">
        <v>184</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row>
    <row r="214" spans="2:49" x14ac:dyDescent="0.25">
      <c r="B214" s="24" t="s">
        <v>76</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row>
    <row r="215" spans="2:49" x14ac:dyDescent="0.25">
      <c r="B215" t="s">
        <v>172</v>
      </c>
      <c r="C215" s="17">
        <v>0.17560268073991001</v>
      </c>
      <c r="D215" s="17">
        <v>0.19762536153107399</v>
      </c>
      <c r="E215" s="17">
        <v>0.15361968723766301</v>
      </c>
      <c r="F215" s="17"/>
      <c r="G215" s="17">
        <v>0.14332202483904899</v>
      </c>
      <c r="H215" s="17">
        <v>0.188871785030963</v>
      </c>
      <c r="I215" s="17">
        <v>0.202256163364746</v>
      </c>
      <c r="J215" s="17">
        <v>0.19641268179718399</v>
      </c>
      <c r="K215" s="17">
        <v>0.19046392175461599</v>
      </c>
      <c r="L215" s="17">
        <v>0.13798313081258801</v>
      </c>
      <c r="M215" s="17"/>
      <c r="N215" s="17">
        <v>0.15106787177848899</v>
      </c>
      <c r="O215" s="17">
        <v>0.172299792156619</v>
      </c>
      <c r="P215" s="17">
        <v>0.18615664714413499</v>
      </c>
      <c r="Q215" s="17">
        <v>0.194245544019928</v>
      </c>
      <c r="R215" s="17"/>
      <c r="S215" s="17">
        <v>0.14286521460236801</v>
      </c>
      <c r="T215" s="17">
        <v>0.18120028344393899</v>
      </c>
      <c r="U215" s="17">
        <v>0.20896756123645999</v>
      </c>
      <c r="V215" s="17">
        <v>0.164495734235273</v>
      </c>
      <c r="W215" s="17">
        <v>0.19959842178720499</v>
      </c>
      <c r="X215" s="17">
        <v>0.159602384825971</v>
      </c>
      <c r="Y215" s="17">
        <v>0.20556427460099599</v>
      </c>
      <c r="Z215" s="17">
        <v>0.18419164423489801</v>
      </c>
      <c r="AA215" s="17">
        <v>0.171722505015202</v>
      </c>
      <c r="AB215" s="17">
        <v>0.183521435698699</v>
      </c>
      <c r="AC215" s="17">
        <v>0.15404992870327799</v>
      </c>
      <c r="AD215" s="17"/>
      <c r="AE215" s="17">
        <v>0.220095504675795</v>
      </c>
      <c r="AF215" s="17">
        <v>0.123820253776164</v>
      </c>
      <c r="AG215" s="17">
        <v>0.21814501164724401</v>
      </c>
      <c r="AH215" s="17"/>
      <c r="AI215" s="17">
        <v>0.173625416616009</v>
      </c>
      <c r="AJ215" s="17">
        <v>0.112327893059724</v>
      </c>
      <c r="AK215" s="17">
        <v>0.117346740749835</v>
      </c>
      <c r="AL215" s="17">
        <v>0.348382777374594</v>
      </c>
      <c r="AM215" s="17">
        <v>0.27658903816841202</v>
      </c>
      <c r="AN215" s="17"/>
      <c r="AO215" s="17">
        <v>8.2001377949079801E-2</v>
      </c>
      <c r="AP215" s="17">
        <v>9.2219119687785595E-2</v>
      </c>
      <c r="AQ215" s="17">
        <v>0.16016041649875101</v>
      </c>
      <c r="AR215" s="17"/>
      <c r="AS215" s="17">
        <v>0.19675798020382801</v>
      </c>
      <c r="AT215" s="17">
        <v>0.176075114505544</v>
      </c>
      <c r="AU215" s="17">
        <v>0.15800996501551501</v>
      </c>
      <c r="AV215" s="17">
        <v>0.16713246155264699</v>
      </c>
      <c r="AW215" s="17">
        <v>8.2178591960331795E-2</v>
      </c>
    </row>
    <row r="216" spans="2:49" x14ac:dyDescent="0.25">
      <c r="B216" t="s">
        <v>173</v>
      </c>
      <c r="C216" s="17">
        <v>0.28401272754316698</v>
      </c>
      <c r="D216" s="17">
        <v>0.27296217377648602</v>
      </c>
      <c r="E216" s="17">
        <v>0.29477401340437598</v>
      </c>
      <c r="F216" s="17"/>
      <c r="G216" s="17">
        <v>0.295184693224947</v>
      </c>
      <c r="H216" s="17">
        <v>0.28112735404926098</v>
      </c>
      <c r="I216" s="17">
        <v>0.29964948376622902</v>
      </c>
      <c r="J216" s="17">
        <v>0.27169519185732299</v>
      </c>
      <c r="K216" s="17">
        <v>0.28669693057444801</v>
      </c>
      <c r="L216" s="17">
        <v>0.27428824718778599</v>
      </c>
      <c r="M216" s="17"/>
      <c r="N216" s="17">
        <v>0.29842793458503097</v>
      </c>
      <c r="O216" s="17">
        <v>0.279595369743324</v>
      </c>
      <c r="P216" s="17">
        <v>0.29937193930179901</v>
      </c>
      <c r="Q216" s="17">
        <v>0.25556268448522501</v>
      </c>
      <c r="R216" s="17"/>
      <c r="S216" s="17">
        <v>0.33953567586038003</v>
      </c>
      <c r="T216" s="17">
        <v>0.28958455763214802</v>
      </c>
      <c r="U216" s="17">
        <v>0.27283764955599998</v>
      </c>
      <c r="V216" s="17">
        <v>0.24998143602737399</v>
      </c>
      <c r="W216" s="17">
        <v>0.28146081470309098</v>
      </c>
      <c r="X216" s="17">
        <v>0.27065374713065699</v>
      </c>
      <c r="Y216" s="17">
        <v>0.25880612895970501</v>
      </c>
      <c r="Z216" s="17">
        <v>0.29459320713413201</v>
      </c>
      <c r="AA216" s="17">
        <v>0.24055377478825499</v>
      </c>
      <c r="AB216" s="17">
        <v>0.31597690939992501</v>
      </c>
      <c r="AC216" s="17">
        <v>0.290814439276954</v>
      </c>
      <c r="AD216" s="17"/>
      <c r="AE216" s="17">
        <v>0.28038483109273898</v>
      </c>
      <c r="AF216" s="17">
        <v>0.29331749739860602</v>
      </c>
      <c r="AG216" s="17">
        <v>0.25197770000222502</v>
      </c>
      <c r="AH216" s="17"/>
      <c r="AI216" s="17">
        <v>0.29126989985329899</v>
      </c>
      <c r="AJ216" s="17">
        <v>0.26708721187089002</v>
      </c>
      <c r="AK216" s="17">
        <v>0.34085436417675002</v>
      </c>
      <c r="AL216" s="17">
        <v>0.27918340179689999</v>
      </c>
      <c r="AM216" s="17">
        <v>0.25832651619924502</v>
      </c>
      <c r="AN216" s="17"/>
      <c r="AO216" s="17">
        <v>0.23932440091062501</v>
      </c>
      <c r="AP216" s="17">
        <v>0.26360268709774998</v>
      </c>
      <c r="AQ216" s="17">
        <v>0.35852853847705002</v>
      </c>
      <c r="AR216" s="17"/>
      <c r="AS216" s="17">
        <v>0.25328712790146302</v>
      </c>
      <c r="AT216" s="17">
        <v>0.29309788591121799</v>
      </c>
      <c r="AU216" s="17">
        <v>0.31399240045428201</v>
      </c>
      <c r="AV216" s="17">
        <v>0.27654275761130498</v>
      </c>
      <c r="AW216" s="17">
        <v>0.39476274562698199</v>
      </c>
    </row>
    <row r="217" spans="2:49" x14ac:dyDescent="0.25">
      <c r="B217" t="s">
        <v>174</v>
      </c>
      <c r="C217" s="17">
        <v>0.223505490779213</v>
      </c>
      <c r="D217" s="17">
        <v>0.20137969750839099</v>
      </c>
      <c r="E217" s="17">
        <v>0.2460692443635</v>
      </c>
      <c r="F217" s="17"/>
      <c r="G217" s="17">
        <v>0.27390121386525301</v>
      </c>
      <c r="H217" s="17">
        <v>0.23352578902266899</v>
      </c>
      <c r="I217" s="17">
        <v>0.19970339739586901</v>
      </c>
      <c r="J217" s="17">
        <v>0.22380881501239999</v>
      </c>
      <c r="K217" s="17">
        <v>0.20102108997257101</v>
      </c>
      <c r="L217" s="17">
        <v>0.21560295842653199</v>
      </c>
      <c r="M217" s="17"/>
      <c r="N217" s="17">
        <v>0.20141390371113799</v>
      </c>
      <c r="O217" s="17">
        <v>0.223024158984131</v>
      </c>
      <c r="P217" s="17">
        <v>0.226805639169397</v>
      </c>
      <c r="Q217" s="17">
        <v>0.248387215908216</v>
      </c>
      <c r="R217" s="17"/>
      <c r="S217" s="17">
        <v>0.23084978186961999</v>
      </c>
      <c r="T217" s="17">
        <v>0.21403883814513799</v>
      </c>
      <c r="U217" s="17">
        <v>0.233419515173174</v>
      </c>
      <c r="V217" s="17">
        <v>0.19995112221247699</v>
      </c>
      <c r="W217" s="17">
        <v>0.240035722706575</v>
      </c>
      <c r="X217" s="17">
        <v>0.21515397393077601</v>
      </c>
      <c r="Y217" s="17">
        <v>0.21818697464626199</v>
      </c>
      <c r="Z217" s="17">
        <v>0.24903718987817999</v>
      </c>
      <c r="AA217" s="17">
        <v>0.21439520430335801</v>
      </c>
      <c r="AB217" s="17">
        <v>0.23305581911008399</v>
      </c>
      <c r="AC217" s="17">
        <v>0.23694322472101301</v>
      </c>
      <c r="AD217" s="17"/>
      <c r="AE217" s="17">
        <v>0.21126524866052501</v>
      </c>
      <c r="AF217" s="17">
        <v>0.22353727184582201</v>
      </c>
      <c r="AG217" s="17">
        <v>0.25119535252416703</v>
      </c>
      <c r="AH217" s="17"/>
      <c r="AI217" s="17">
        <v>0.23733731451491999</v>
      </c>
      <c r="AJ217" s="17">
        <v>0.24168805929051199</v>
      </c>
      <c r="AK217" s="17">
        <v>0.18311128303135901</v>
      </c>
      <c r="AL217" s="17">
        <v>0.16927863342635399</v>
      </c>
      <c r="AM217" s="17">
        <v>0.20351995285934699</v>
      </c>
      <c r="AN217" s="17"/>
      <c r="AO217" s="17">
        <v>0.289006453922249</v>
      </c>
      <c r="AP217" s="17">
        <v>0.24381666541254901</v>
      </c>
      <c r="AQ217" s="17">
        <v>0.208946945994857</v>
      </c>
      <c r="AR217" s="17"/>
      <c r="AS217" s="17">
        <v>0.246047505004231</v>
      </c>
      <c r="AT217" s="17">
        <v>0.210726718898265</v>
      </c>
      <c r="AU217" s="17">
        <v>0.19511581239074199</v>
      </c>
      <c r="AV217" s="17">
        <v>0.21161528101668201</v>
      </c>
      <c r="AW217" s="17">
        <v>0.237544858054203</v>
      </c>
    </row>
    <row r="218" spans="2:49" x14ac:dyDescent="0.25">
      <c r="B218" t="s">
        <v>175</v>
      </c>
      <c r="C218" s="17">
        <v>0.180664979667569</v>
      </c>
      <c r="D218" s="17">
        <v>0.196001454328351</v>
      </c>
      <c r="E218" s="17">
        <v>0.16508786547836199</v>
      </c>
      <c r="F218" s="17"/>
      <c r="G218" s="17">
        <v>0.16133463859286601</v>
      </c>
      <c r="H218" s="17">
        <v>0.16451238100413201</v>
      </c>
      <c r="I218" s="17">
        <v>0.16078091576679601</v>
      </c>
      <c r="J218" s="17">
        <v>0.17001510434338399</v>
      </c>
      <c r="K218" s="17">
        <v>0.17775221830620699</v>
      </c>
      <c r="L218" s="17">
        <v>0.233651039484501</v>
      </c>
      <c r="M218" s="17"/>
      <c r="N218" s="17">
        <v>0.206583376491912</v>
      </c>
      <c r="O218" s="17">
        <v>0.19764572094878799</v>
      </c>
      <c r="P218" s="17">
        <v>0.15828956694353599</v>
      </c>
      <c r="Q218" s="17">
        <v>0.15730234992519701</v>
      </c>
      <c r="R218" s="17"/>
      <c r="S218" s="17">
        <v>0.15948589060517199</v>
      </c>
      <c r="T218" s="17">
        <v>0.18073627530855901</v>
      </c>
      <c r="U218" s="17">
        <v>0.17286919900125999</v>
      </c>
      <c r="V218" s="17">
        <v>0.207968873016939</v>
      </c>
      <c r="W218" s="17">
        <v>0.13734081898348</v>
      </c>
      <c r="X218" s="17">
        <v>0.21056364148328399</v>
      </c>
      <c r="Y218" s="17">
        <v>0.17941081908345499</v>
      </c>
      <c r="Z218" s="17">
        <v>0.16278779730584</v>
      </c>
      <c r="AA218" s="17">
        <v>0.22681870257735501</v>
      </c>
      <c r="AB218" s="17">
        <v>0.157348776425527</v>
      </c>
      <c r="AC218" s="17">
        <v>0.16658175073499701</v>
      </c>
      <c r="AD218" s="17"/>
      <c r="AE218" s="17">
        <v>0.17156509460838601</v>
      </c>
      <c r="AF218" s="17">
        <v>0.22020041184675801</v>
      </c>
      <c r="AG218" s="17">
        <v>0.11251413358091</v>
      </c>
      <c r="AH218" s="17"/>
      <c r="AI218" s="17">
        <v>0.19629996217335399</v>
      </c>
      <c r="AJ218" s="17">
        <v>0.21757747211745801</v>
      </c>
      <c r="AK218" s="17">
        <v>0.22519029658592801</v>
      </c>
      <c r="AL218" s="17">
        <v>8.9728027150631703E-2</v>
      </c>
      <c r="AM218" s="17">
        <v>9.6301977107838693E-2</v>
      </c>
      <c r="AN218" s="17"/>
      <c r="AO218" s="17">
        <v>0.257132061473755</v>
      </c>
      <c r="AP218" s="17">
        <v>0.23721698255193299</v>
      </c>
      <c r="AQ218" s="17">
        <v>0.185849917459257</v>
      </c>
      <c r="AR218" s="17"/>
      <c r="AS218" s="17">
        <v>0.16309809470336301</v>
      </c>
      <c r="AT218" s="17">
        <v>0.19469188166418799</v>
      </c>
      <c r="AU218" s="17">
        <v>0.19786876635439499</v>
      </c>
      <c r="AV218" s="17">
        <v>0.18503761952680201</v>
      </c>
      <c r="AW218" s="17">
        <v>0.14902732844489999</v>
      </c>
    </row>
    <row r="219" spans="2:49" x14ac:dyDescent="0.25">
      <c r="B219" t="s">
        <v>176</v>
      </c>
      <c r="C219" s="17">
        <v>8.4603433465026301E-2</v>
      </c>
      <c r="D219" s="17">
        <v>0.10158537929304801</v>
      </c>
      <c r="E219" s="17">
        <v>6.8204391650176804E-2</v>
      </c>
      <c r="F219" s="17"/>
      <c r="G219" s="17">
        <v>5.6571569573244801E-2</v>
      </c>
      <c r="H219" s="17">
        <v>6.9396728413350095E-2</v>
      </c>
      <c r="I219" s="17">
        <v>7.8420347080109698E-2</v>
      </c>
      <c r="J219" s="17">
        <v>7.98521214149331E-2</v>
      </c>
      <c r="K219" s="17">
        <v>0.10395136568887101</v>
      </c>
      <c r="L219" s="17">
        <v>0.111796579834832</v>
      </c>
      <c r="M219" s="17"/>
      <c r="N219" s="17">
        <v>0.10596512255981499</v>
      </c>
      <c r="O219" s="17">
        <v>7.9890106087662102E-2</v>
      </c>
      <c r="P219" s="17">
        <v>6.7864931315122903E-2</v>
      </c>
      <c r="Q219" s="17">
        <v>8.1133957243879798E-2</v>
      </c>
      <c r="R219" s="17"/>
      <c r="S219" s="17">
        <v>8.4809708422586103E-2</v>
      </c>
      <c r="T219" s="17">
        <v>6.9084617362538694E-2</v>
      </c>
      <c r="U219" s="17">
        <v>5.4535492024996503E-2</v>
      </c>
      <c r="V219" s="17">
        <v>9.0178527817973503E-2</v>
      </c>
      <c r="W219" s="17">
        <v>8.8701272576469203E-2</v>
      </c>
      <c r="X219" s="17">
        <v>8.8438588657860098E-2</v>
      </c>
      <c r="Y219" s="17">
        <v>9.7611895493467396E-2</v>
      </c>
      <c r="Z219" s="17">
        <v>6.0735639174595402E-2</v>
      </c>
      <c r="AA219" s="17">
        <v>0.108282507907217</v>
      </c>
      <c r="AB219" s="17">
        <v>7.9658715665832894E-2</v>
      </c>
      <c r="AC219" s="17">
        <v>0.104794190410332</v>
      </c>
      <c r="AD219" s="17"/>
      <c r="AE219" s="17">
        <v>8.0938516785977702E-2</v>
      </c>
      <c r="AF219" s="17">
        <v>0.11104826717768899</v>
      </c>
      <c r="AG219" s="17">
        <v>3.9817148171693503E-2</v>
      </c>
      <c r="AH219" s="17"/>
      <c r="AI219" s="17">
        <v>7.4717393032716503E-2</v>
      </c>
      <c r="AJ219" s="17">
        <v>0.13759511854277801</v>
      </c>
      <c r="AK219" s="17">
        <v>7.9556444199638504E-2</v>
      </c>
      <c r="AL219" s="17">
        <v>5.8970999439957802E-2</v>
      </c>
      <c r="AM219" s="17">
        <v>4.2489721841774103E-2</v>
      </c>
      <c r="AN219" s="17"/>
      <c r="AO219" s="17">
        <v>0.110521908327952</v>
      </c>
      <c r="AP219" s="17">
        <v>0.13382261468263801</v>
      </c>
      <c r="AQ219" s="17">
        <v>5.6447318462568501E-2</v>
      </c>
      <c r="AR219" s="17"/>
      <c r="AS219" s="17">
        <v>8.2106813586358504E-2</v>
      </c>
      <c r="AT219" s="17">
        <v>6.6085037043565803E-2</v>
      </c>
      <c r="AU219" s="17">
        <v>8.96788714302061E-2</v>
      </c>
      <c r="AV219" s="17">
        <v>0.119138964027243</v>
      </c>
      <c r="AW219" s="17">
        <v>0.10819348587348999</v>
      </c>
    </row>
    <row r="220" spans="2:49" x14ac:dyDescent="0.25">
      <c r="B220" t="s">
        <v>74</v>
      </c>
      <c r="C220" s="17">
        <v>5.1610687805114797E-2</v>
      </c>
      <c r="D220" s="17">
        <v>3.0445933562649699E-2</v>
      </c>
      <c r="E220" s="17">
        <v>7.2244797865922597E-2</v>
      </c>
      <c r="F220" s="17"/>
      <c r="G220" s="17">
        <v>6.9685859904639505E-2</v>
      </c>
      <c r="H220" s="17">
        <v>6.2565962479624801E-2</v>
      </c>
      <c r="I220" s="17">
        <v>5.9189692626249998E-2</v>
      </c>
      <c r="J220" s="17">
        <v>5.8216085574776602E-2</v>
      </c>
      <c r="K220" s="17">
        <v>4.0114473703286899E-2</v>
      </c>
      <c r="L220" s="17">
        <v>2.6678044253760198E-2</v>
      </c>
      <c r="M220" s="17"/>
      <c r="N220" s="17">
        <v>3.6541790873614803E-2</v>
      </c>
      <c r="O220" s="17">
        <v>4.7544852079476001E-2</v>
      </c>
      <c r="P220" s="17">
        <v>6.1511276126010997E-2</v>
      </c>
      <c r="Q220" s="17">
        <v>6.3368248417553799E-2</v>
      </c>
      <c r="R220" s="17"/>
      <c r="S220" s="17">
        <v>4.2453728639874101E-2</v>
      </c>
      <c r="T220" s="17">
        <v>6.5355428107677097E-2</v>
      </c>
      <c r="U220" s="17">
        <v>5.7370583008109398E-2</v>
      </c>
      <c r="V220" s="17">
        <v>8.7424306689963205E-2</v>
      </c>
      <c r="W220" s="17">
        <v>5.2862949243180503E-2</v>
      </c>
      <c r="X220" s="17">
        <v>5.5587663971452601E-2</v>
      </c>
      <c r="Y220" s="17">
        <v>4.0419907216114603E-2</v>
      </c>
      <c r="Z220" s="17">
        <v>4.8654522272355498E-2</v>
      </c>
      <c r="AA220" s="17">
        <v>3.8227305408612897E-2</v>
      </c>
      <c r="AB220" s="17">
        <v>3.04383436999319E-2</v>
      </c>
      <c r="AC220" s="17">
        <v>4.6816466153426703E-2</v>
      </c>
      <c r="AD220" s="17"/>
      <c r="AE220" s="17">
        <v>3.5750804176577E-2</v>
      </c>
      <c r="AF220" s="17">
        <v>2.8076297954961901E-2</v>
      </c>
      <c r="AG220" s="17">
        <v>0.12635065407376</v>
      </c>
      <c r="AH220" s="17"/>
      <c r="AI220" s="17">
        <v>2.6750013809701899E-2</v>
      </c>
      <c r="AJ220" s="17">
        <v>2.3724245118638101E-2</v>
      </c>
      <c r="AK220" s="17">
        <v>5.3940871256490101E-2</v>
      </c>
      <c r="AL220" s="17">
        <v>5.4456160811561898E-2</v>
      </c>
      <c r="AM220" s="17">
        <v>0.12277279382338301</v>
      </c>
      <c r="AN220" s="17"/>
      <c r="AO220" s="17">
        <v>2.2013797416339999E-2</v>
      </c>
      <c r="AP220" s="17">
        <v>2.93219305673438E-2</v>
      </c>
      <c r="AQ220" s="17">
        <v>3.0066863107515902E-2</v>
      </c>
      <c r="AR220" s="17"/>
      <c r="AS220" s="17">
        <v>5.8702478600757002E-2</v>
      </c>
      <c r="AT220" s="17">
        <v>5.9323361977219997E-2</v>
      </c>
      <c r="AU220" s="17">
        <v>4.5334184354859801E-2</v>
      </c>
      <c r="AV220" s="17">
        <v>4.0532916265320601E-2</v>
      </c>
      <c r="AW220" s="17">
        <v>2.8292990040093599E-2</v>
      </c>
    </row>
    <row r="221" spans="2:49" x14ac:dyDescent="0.25">
      <c r="B221" t="s">
        <v>177</v>
      </c>
      <c r="C221" s="17">
        <v>0.45961540828307701</v>
      </c>
      <c r="D221" s="17">
        <v>0.47058753530755998</v>
      </c>
      <c r="E221" s="17">
        <v>0.44839370064203898</v>
      </c>
      <c r="F221" s="17"/>
      <c r="G221" s="17">
        <v>0.43850671806399599</v>
      </c>
      <c r="H221" s="17">
        <v>0.469999139080224</v>
      </c>
      <c r="I221" s="17">
        <v>0.50190564713097496</v>
      </c>
      <c r="J221" s="17">
        <v>0.46810787365450701</v>
      </c>
      <c r="K221" s="17">
        <v>0.47716085232906402</v>
      </c>
      <c r="L221" s="17">
        <v>0.412271378000375</v>
      </c>
      <c r="M221" s="17"/>
      <c r="N221" s="17">
        <v>0.44949580636351999</v>
      </c>
      <c r="O221" s="17">
        <v>0.451895161899943</v>
      </c>
      <c r="P221" s="17">
        <v>0.485528586445934</v>
      </c>
      <c r="Q221" s="17">
        <v>0.44980822850515401</v>
      </c>
      <c r="R221" s="17"/>
      <c r="S221" s="17">
        <v>0.48240089046274798</v>
      </c>
      <c r="T221" s="17">
        <v>0.47078484107608698</v>
      </c>
      <c r="U221" s="17">
        <v>0.48180521079246003</v>
      </c>
      <c r="V221" s="17">
        <v>0.41447717026264802</v>
      </c>
      <c r="W221" s="17">
        <v>0.48105923649029603</v>
      </c>
      <c r="X221" s="17">
        <v>0.43025613195662799</v>
      </c>
      <c r="Y221" s="17">
        <v>0.46437040356070097</v>
      </c>
      <c r="Z221" s="17">
        <v>0.47878485136902998</v>
      </c>
      <c r="AA221" s="17">
        <v>0.41227627980345799</v>
      </c>
      <c r="AB221" s="17">
        <v>0.49949834509862401</v>
      </c>
      <c r="AC221" s="17">
        <v>0.44486436798023099</v>
      </c>
      <c r="AD221" s="17"/>
      <c r="AE221" s="17">
        <v>0.50048033576853401</v>
      </c>
      <c r="AF221" s="17">
        <v>0.41713775117476998</v>
      </c>
      <c r="AG221" s="17">
        <v>0.47012271164946901</v>
      </c>
      <c r="AH221" s="17"/>
      <c r="AI221" s="17">
        <v>0.46489531646930798</v>
      </c>
      <c r="AJ221" s="17">
        <v>0.37941510493061398</v>
      </c>
      <c r="AK221" s="17">
        <v>0.458201104926585</v>
      </c>
      <c r="AL221" s="17">
        <v>0.62756617917149504</v>
      </c>
      <c r="AM221" s="17">
        <v>0.53491555436765703</v>
      </c>
      <c r="AN221" s="17"/>
      <c r="AO221" s="17">
        <v>0.32132577885970398</v>
      </c>
      <c r="AP221" s="17">
        <v>0.35582180678553599</v>
      </c>
      <c r="AQ221" s="17">
        <v>0.51868895497580103</v>
      </c>
      <c r="AR221" s="17"/>
      <c r="AS221" s="17">
        <v>0.45004510810529103</v>
      </c>
      <c r="AT221" s="17">
        <v>0.46917300041676202</v>
      </c>
      <c r="AU221" s="17">
        <v>0.47200236546979701</v>
      </c>
      <c r="AV221" s="17">
        <v>0.44367521916395303</v>
      </c>
      <c r="AW221" s="17">
        <v>0.476941337587313</v>
      </c>
    </row>
    <row r="222" spans="2:49" x14ac:dyDescent="0.25">
      <c r="B222" t="s">
        <v>178</v>
      </c>
      <c r="C222" s="17">
        <v>0.26526841313259503</v>
      </c>
      <c r="D222" s="17">
        <v>0.29758683362139898</v>
      </c>
      <c r="E222" s="17">
        <v>0.23329225712853899</v>
      </c>
      <c r="F222" s="17"/>
      <c r="G222" s="17">
        <v>0.217906208166111</v>
      </c>
      <c r="H222" s="17">
        <v>0.233909109417482</v>
      </c>
      <c r="I222" s="17">
        <v>0.23920126284690599</v>
      </c>
      <c r="J222" s="17">
        <v>0.24986722575831699</v>
      </c>
      <c r="K222" s="17">
        <v>0.281703583995078</v>
      </c>
      <c r="L222" s="17">
        <v>0.34544761931933299</v>
      </c>
      <c r="M222" s="17"/>
      <c r="N222" s="17">
        <v>0.31254849905172699</v>
      </c>
      <c r="O222" s="17">
        <v>0.27753582703645002</v>
      </c>
      <c r="P222" s="17">
        <v>0.22615449825865899</v>
      </c>
      <c r="Q222" s="17">
        <v>0.23843630716907699</v>
      </c>
      <c r="R222" s="17"/>
      <c r="S222" s="17">
        <v>0.24429559902775799</v>
      </c>
      <c r="T222" s="17">
        <v>0.249820892671098</v>
      </c>
      <c r="U222" s="17">
        <v>0.22740469102625599</v>
      </c>
      <c r="V222" s="17">
        <v>0.29814740083491198</v>
      </c>
      <c r="W222" s="17">
        <v>0.226042091559949</v>
      </c>
      <c r="X222" s="17">
        <v>0.29900223014114402</v>
      </c>
      <c r="Y222" s="17">
        <v>0.27702271457692201</v>
      </c>
      <c r="Z222" s="17">
        <v>0.22352343648043499</v>
      </c>
      <c r="AA222" s="17">
        <v>0.33510121048457198</v>
      </c>
      <c r="AB222" s="17">
        <v>0.23700749209135999</v>
      </c>
      <c r="AC222" s="17">
        <v>0.27137594114532898</v>
      </c>
      <c r="AD222" s="17"/>
      <c r="AE222" s="17">
        <v>0.252503611394364</v>
      </c>
      <c r="AF222" s="17">
        <v>0.33124867902444599</v>
      </c>
      <c r="AG222" s="17">
        <v>0.15233128175260399</v>
      </c>
      <c r="AH222" s="17"/>
      <c r="AI222" s="17">
        <v>0.27101735520607101</v>
      </c>
      <c r="AJ222" s="17">
        <v>0.35517259066023599</v>
      </c>
      <c r="AK222" s="17">
        <v>0.30474674078556702</v>
      </c>
      <c r="AL222" s="17">
        <v>0.14869902659059001</v>
      </c>
      <c r="AM222" s="17">
        <v>0.13879169894961299</v>
      </c>
      <c r="AN222" s="17"/>
      <c r="AO222" s="17">
        <v>0.367653969801707</v>
      </c>
      <c r="AP222" s="17">
        <v>0.37103959723457097</v>
      </c>
      <c r="AQ222" s="17">
        <v>0.242297235921825</v>
      </c>
      <c r="AR222" s="17"/>
      <c r="AS222" s="17">
        <v>0.245204908289721</v>
      </c>
      <c r="AT222" s="17">
        <v>0.26077691870775299</v>
      </c>
      <c r="AU222" s="17">
        <v>0.28754763778460102</v>
      </c>
      <c r="AV222" s="17">
        <v>0.30417658355404398</v>
      </c>
      <c r="AW222" s="17">
        <v>0.25722081431839</v>
      </c>
    </row>
    <row r="223" spans="2:49" x14ac:dyDescent="0.25">
      <c r="B223" t="s">
        <v>179</v>
      </c>
      <c r="C223" s="17">
        <v>0.19434699515048201</v>
      </c>
      <c r="D223" s="17">
        <v>0.173000701686161</v>
      </c>
      <c r="E223" s="17">
        <v>0.215101443513501</v>
      </c>
      <c r="F223" s="17"/>
      <c r="G223" s="17">
        <v>0.22060050989788599</v>
      </c>
      <c r="H223" s="17">
        <v>0.23609002966274101</v>
      </c>
      <c r="I223" s="17">
        <v>0.262704384284069</v>
      </c>
      <c r="J223" s="17">
        <v>0.21824064789618999</v>
      </c>
      <c r="K223" s="17">
        <v>0.195457268333986</v>
      </c>
      <c r="L223" s="17">
        <v>6.6823758681041706E-2</v>
      </c>
      <c r="M223" s="17"/>
      <c r="N223" s="17">
        <v>0.136947307311793</v>
      </c>
      <c r="O223" s="17">
        <v>0.174359334863493</v>
      </c>
      <c r="P223" s="17">
        <v>0.25937408818727498</v>
      </c>
      <c r="Q223" s="17">
        <v>0.21137192133607699</v>
      </c>
      <c r="R223" s="17"/>
      <c r="S223" s="17">
        <v>0.23810529143499001</v>
      </c>
      <c r="T223" s="17">
        <v>0.22096394840498901</v>
      </c>
      <c r="U223" s="17">
        <v>0.25440051976620398</v>
      </c>
      <c r="V223" s="17">
        <v>0.116329769427735</v>
      </c>
      <c r="W223" s="17">
        <v>0.255017144930346</v>
      </c>
      <c r="X223" s="17">
        <v>0.13125390181548399</v>
      </c>
      <c r="Y223" s="17">
        <v>0.18734768898377899</v>
      </c>
      <c r="Z223" s="17">
        <v>0.255261414888594</v>
      </c>
      <c r="AA223" s="17">
        <v>7.7175069318886097E-2</v>
      </c>
      <c r="AB223" s="17">
        <v>0.26249085300726399</v>
      </c>
      <c r="AC223" s="17">
        <v>0.17348842683490301</v>
      </c>
      <c r="AD223" s="17"/>
      <c r="AE223" s="17">
        <v>0.24797672437417001</v>
      </c>
      <c r="AF223" s="17">
        <v>8.5889072150323806E-2</v>
      </c>
      <c r="AG223" s="17">
        <v>0.31779142989686598</v>
      </c>
      <c r="AH223" s="17"/>
      <c r="AI223" s="17">
        <v>0.193877961263237</v>
      </c>
      <c r="AJ223" s="17">
        <v>2.4242514270377501E-2</v>
      </c>
      <c r="AK223" s="17">
        <v>0.15345436414101801</v>
      </c>
      <c r="AL223" s="17">
        <v>0.47886715258090501</v>
      </c>
      <c r="AM223" s="17">
        <v>0.39612385541804401</v>
      </c>
      <c r="AN223" s="17"/>
      <c r="AO223" s="17">
        <v>-4.6328190942002502E-2</v>
      </c>
      <c r="AP223" s="17">
        <v>-1.52177904490353E-2</v>
      </c>
      <c r="AQ223" s="17">
        <v>0.27639171905397603</v>
      </c>
      <c r="AR223" s="17"/>
      <c r="AS223" s="17">
        <v>0.20484019981557</v>
      </c>
      <c r="AT223" s="17">
        <v>0.208396081709008</v>
      </c>
      <c r="AU223" s="17">
        <v>0.184454727685196</v>
      </c>
      <c r="AV223" s="17">
        <v>0.13949863560990899</v>
      </c>
      <c r="AW223" s="17">
        <v>0.219720523268923</v>
      </c>
    </row>
    <row r="224" spans="2:49" x14ac:dyDescent="0.25">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row>
    <row r="225" spans="2:49" x14ac:dyDescent="0.25">
      <c r="B225" s="6" t="s">
        <v>189</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row>
    <row r="226" spans="2:49" x14ac:dyDescent="0.25">
      <c r="B226" s="24" t="s">
        <v>190</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row>
    <row r="227" spans="2:49" x14ac:dyDescent="0.25">
      <c r="B227" t="s">
        <v>185</v>
      </c>
      <c r="C227" s="17">
        <v>0.48083013918311501</v>
      </c>
      <c r="D227" s="17">
        <v>0.490087244796653</v>
      </c>
      <c r="E227" s="17">
        <v>0.46835042848945602</v>
      </c>
      <c r="F227" s="17"/>
      <c r="G227" s="17">
        <v>0.514233070982693</v>
      </c>
      <c r="H227" s="17">
        <v>0.46781349552534202</v>
      </c>
      <c r="I227" s="17">
        <v>0.52227255861938904</v>
      </c>
      <c r="J227" s="17">
        <v>0.501855988164286</v>
      </c>
      <c r="K227" s="17">
        <v>0.43045950392821702</v>
      </c>
      <c r="L227" s="17">
        <v>0.413446807687816</v>
      </c>
      <c r="M227" s="17"/>
      <c r="N227" s="17">
        <v>0.48138197768823099</v>
      </c>
      <c r="O227" s="17">
        <v>0.493196982572156</v>
      </c>
      <c r="P227" s="17">
        <v>0.47642292550854498</v>
      </c>
      <c r="Q227" s="17">
        <v>0.47364653555924402</v>
      </c>
      <c r="R227" s="17"/>
      <c r="S227" s="17">
        <v>0.47426970427908799</v>
      </c>
      <c r="T227" s="17">
        <v>0.55726712001414003</v>
      </c>
      <c r="U227" s="17">
        <v>0.55576448203006701</v>
      </c>
      <c r="V227" s="17">
        <v>0.51695342888152895</v>
      </c>
      <c r="W227" s="17">
        <v>0.41856016478064001</v>
      </c>
      <c r="X227" s="17">
        <v>0.47477438013449602</v>
      </c>
      <c r="Y227" s="17">
        <v>0.44465783150274402</v>
      </c>
      <c r="Z227" s="17">
        <v>0.47652438175193201</v>
      </c>
      <c r="AA227" s="17">
        <v>0.42281134699526901</v>
      </c>
      <c r="AB227" s="17">
        <v>0.48616314373618702</v>
      </c>
      <c r="AC227" s="17">
        <v>0.488769488249929</v>
      </c>
      <c r="AD227" s="17"/>
      <c r="AE227" s="17">
        <v>0.457578134892695</v>
      </c>
      <c r="AF227" s="17">
        <v>0.48360414568311499</v>
      </c>
      <c r="AG227" s="17">
        <v>0.43538312447079602</v>
      </c>
      <c r="AH227" s="17"/>
      <c r="AI227" s="17">
        <v>0.58892545187277501</v>
      </c>
      <c r="AJ227" s="17">
        <v>0.447417837846115</v>
      </c>
      <c r="AK227" s="17">
        <v>0.57715287600218501</v>
      </c>
      <c r="AL227" s="17">
        <v>0.65159767498037702</v>
      </c>
      <c r="AM227" s="17">
        <v>0.45176778532001199</v>
      </c>
      <c r="AN227" s="17"/>
      <c r="AO227" s="17" t="s">
        <v>188</v>
      </c>
      <c r="AP227" s="17">
        <v>0.48083013918311501</v>
      </c>
      <c r="AQ227" s="17" t="s">
        <v>188</v>
      </c>
      <c r="AR227" s="17"/>
      <c r="AS227" s="17">
        <v>0.44600310427232098</v>
      </c>
      <c r="AT227" s="17">
        <v>0.48848158848555701</v>
      </c>
      <c r="AU227" s="17">
        <v>0.50885106686242898</v>
      </c>
      <c r="AV227" s="17">
        <v>0.50174970720693701</v>
      </c>
      <c r="AW227" s="17">
        <v>0.45698751411030702</v>
      </c>
    </row>
    <row r="228" spans="2:49" x14ac:dyDescent="0.25">
      <c r="B228" t="s">
        <v>186</v>
      </c>
      <c r="C228" s="17">
        <v>0.47273079870470103</v>
      </c>
      <c r="D228" s="17">
        <v>0.46504631515206701</v>
      </c>
      <c r="E228" s="17">
        <v>0.48338858727457401</v>
      </c>
      <c r="F228" s="17"/>
      <c r="G228" s="17">
        <v>0.42160484948318599</v>
      </c>
      <c r="H228" s="17">
        <v>0.475768463092479</v>
      </c>
      <c r="I228" s="17">
        <v>0.429647784956117</v>
      </c>
      <c r="J228" s="17">
        <v>0.44551360921160599</v>
      </c>
      <c r="K228" s="17">
        <v>0.55580622612469699</v>
      </c>
      <c r="L228" s="17">
        <v>0.56293637727147905</v>
      </c>
      <c r="M228" s="17"/>
      <c r="N228" s="17">
        <v>0.48511603100358502</v>
      </c>
      <c r="O228" s="17">
        <v>0.46101625328910301</v>
      </c>
      <c r="P228" s="17">
        <v>0.46647886405862199</v>
      </c>
      <c r="Q228" s="17">
        <v>0.47519872176642403</v>
      </c>
      <c r="R228" s="17"/>
      <c r="S228" s="17">
        <v>0.48719779311852801</v>
      </c>
      <c r="T228" s="17">
        <v>0.39742681836083099</v>
      </c>
      <c r="U228" s="17">
        <v>0.404453944100165</v>
      </c>
      <c r="V228" s="17">
        <v>0.40518847583601503</v>
      </c>
      <c r="W228" s="17">
        <v>0.52428935944230504</v>
      </c>
      <c r="X228" s="17">
        <v>0.49729620571798799</v>
      </c>
      <c r="Y228" s="17">
        <v>0.48836016250861602</v>
      </c>
      <c r="Z228" s="17">
        <v>0.49009591238723799</v>
      </c>
      <c r="AA228" s="17">
        <v>0.52548638403075598</v>
      </c>
      <c r="AB228" s="17">
        <v>0.482932256235864</v>
      </c>
      <c r="AC228" s="17">
        <v>0.47353928522425498</v>
      </c>
      <c r="AD228" s="17"/>
      <c r="AE228" s="17">
        <v>0.50539284309926802</v>
      </c>
      <c r="AF228" s="17">
        <v>0.47911820548669598</v>
      </c>
      <c r="AG228" s="17">
        <v>0.48078117773630602</v>
      </c>
      <c r="AH228" s="17"/>
      <c r="AI228" s="17">
        <v>0.37310476029316803</v>
      </c>
      <c r="AJ228" s="17">
        <v>0.51137419865934397</v>
      </c>
      <c r="AK228" s="17">
        <v>0.380424983917174</v>
      </c>
      <c r="AL228" s="17">
        <v>0.26662242063736002</v>
      </c>
      <c r="AM228" s="17">
        <v>0.47605551866288098</v>
      </c>
      <c r="AN228" s="17"/>
      <c r="AO228" s="17" t="s">
        <v>188</v>
      </c>
      <c r="AP228" s="17">
        <v>0.47273079870470103</v>
      </c>
      <c r="AQ228" s="17" t="s">
        <v>188</v>
      </c>
      <c r="AR228" s="17"/>
      <c r="AS228" s="17">
        <v>0.49471527502374302</v>
      </c>
      <c r="AT228" s="17">
        <v>0.46533442434794797</v>
      </c>
      <c r="AU228" s="17">
        <v>0.45330293650894199</v>
      </c>
      <c r="AV228" s="17">
        <v>0.45406342889946999</v>
      </c>
      <c r="AW228" s="17">
        <v>0.54301248588969298</v>
      </c>
    </row>
    <row r="229" spans="2:49" x14ac:dyDescent="0.25">
      <c r="B229" t="s">
        <v>104</v>
      </c>
      <c r="C229" s="17">
        <v>4.6439062112184203E-2</v>
      </c>
      <c r="D229" s="17">
        <v>4.4866440051280002E-2</v>
      </c>
      <c r="E229" s="17">
        <v>4.826098423597E-2</v>
      </c>
      <c r="F229" s="17"/>
      <c r="G229" s="17">
        <v>6.4162079534121799E-2</v>
      </c>
      <c r="H229" s="17">
        <v>5.6418041382178298E-2</v>
      </c>
      <c r="I229" s="17">
        <v>4.8079656424494202E-2</v>
      </c>
      <c r="J229" s="17">
        <v>5.2630402624108702E-2</v>
      </c>
      <c r="K229" s="17">
        <v>1.37342699470857E-2</v>
      </c>
      <c r="L229" s="17">
        <v>2.3616815040705501E-2</v>
      </c>
      <c r="M229" s="17"/>
      <c r="N229" s="17">
        <v>3.3501991308184001E-2</v>
      </c>
      <c r="O229" s="17">
        <v>4.5786764138741602E-2</v>
      </c>
      <c r="P229" s="17">
        <v>5.70982104328326E-2</v>
      </c>
      <c r="Q229" s="17">
        <v>5.1154742674332003E-2</v>
      </c>
      <c r="R229" s="17"/>
      <c r="S229" s="17">
        <v>3.8532502602383799E-2</v>
      </c>
      <c r="T229" s="17">
        <v>4.5306061625029002E-2</v>
      </c>
      <c r="U229" s="17">
        <v>3.97815738697683E-2</v>
      </c>
      <c r="V229" s="17">
        <v>7.7858095282456102E-2</v>
      </c>
      <c r="W229" s="17">
        <v>5.71504757770551E-2</v>
      </c>
      <c r="X229" s="17">
        <v>2.7929414147515999E-2</v>
      </c>
      <c r="Y229" s="17">
        <v>6.6982005988640694E-2</v>
      </c>
      <c r="Z229" s="17">
        <v>3.3379705860829501E-2</v>
      </c>
      <c r="AA229" s="17">
        <v>5.1702268973975E-2</v>
      </c>
      <c r="AB229" s="17">
        <v>3.0904600027948901E-2</v>
      </c>
      <c r="AC229" s="17">
        <v>3.7691226525816003E-2</v>
      </c>
      <c r="AD229" s="17"/>
      <c r="AE229" s="17">
        <v>3.7029022008036802E-2</v>
      </c>
      <c r="AF229" s="17">
        <v>3.72776488301894E-2</v>
      </c>
      <c r="AG229" s="17">
        <v>8.3835697792898803E-2</v>
      </c>
      <c r="AH229" s="17"/>
      <c r="AI229" s="17">
        <v>3.7969787834057397E-2</v>
      </c>
      <c r="AJ229" s="17">
        <v>4.1207963494541297E-2</v>
      </c>
      <c r="AK229" s="17">
        <v>4.2422140080640797E-2</v>
      </c>
      <c r="AL229" s="17">
        <v>8.1779904382262805E-2</v>
      </c>
      <c r="AM229" s="17">
        <v>7.2176696017107106E-2</v>
      </c>
      <c r="AN229" s="17"/>
      <c r="AO229" s="17" t="s">
        <v>188</v>
      </c>
      <c r="AP229" s="17">
        <v>4.6439062112184203E-2</v>
      </c>
      <c r="AQ229" s="17" t="s">
        <v>188</v>
      </c>
      <c r="AR229" s="17"/>
      <c r="AS229" s="17">
        <v>5.9281620703936402E-2</v>
      </c>
      <c r="AT229" s="17">
        <v>4.6183987166495001E-2</v>
      </c>
      <c r="AU229" s="17">
        <v>3.7845996628628899E-2</v>
      </c>
      <c r="AV229" s="17">
        <v>4.4186863893593303E-2</v>
      </c>
      <c r="AW229" s="17">
        <v>0</v>
      </c>
    </row>
    <row r="230" spans="2:49" x14ac:dyDescent="0.25">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row>
    <row r="231" spans="2:49" x14ac:dyDescent="0.25">
      <c r="B231" s="6" t="s">
        <v>193</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row>
    <row r="232" spans="2:49" x14ac:dyDescent="0.25">
      <c r="B232" s="24" t="s">
        <v>194</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row>
    <row r="233" spans="2:49" x14ac:dyDescent="0.25">
      <c r="B233" t="s">
        <v>191</v>
      </c>
      <c r="C233" s="17">
        <v>0.458248961497145</v>
      </c>
      <c r="D233" s="17">
        <v>0.44910536643261201</v>
      </c>
      <c r="E233" s="17">
        <v>0.47101858699437099</v>
      </c>
      <c r="F233" s="17"/>
      <c r="G233" s="17">
        <v>0.38598778845148402</v>
      </c>
      <c r="H233" s="17">
        <v>0.38298901289432502</v>
      </c>
      <c r="I233" s="17">
        <v>0.39098331557016702</v>
      </c>
      <c r="J233" s="17">
        <v>0.47691835193688598</v>
      </c>
      <c r="K233" s="17">
        <v>0.490385239746923</v>
      </c>
      <c r="L233" s="17">
        <v>0.50517027858200902</v>
      </c>
      <c r="M233" s="17"/>
      <c r="N233" s="17">
        <v>0.45321991836805198</v>
      </c>
      <c r="O233" s="17">
        <v>0.473829643713717</v>
      </c>
      <c r="P233" s="17">
        <v>0.46949282359737798</v>
      </c>
      <c r="Q233" s="17">
        <v>0.428766559278142</v>
      </c>
      <c r="R233" s="17"/>
      <c r="S233" s="17">
        <v>0.423477000667486</v>
      </c>
      <c r="T233" s="17">
        <v>0.45313548329887199</v>
      </c>
      <c r="U233" s="17">
        <v>0.40786083299370701</v>
      </c>
      <c r="V233" s="17">
        <v>0.56609732208256003</v>
      </c>
      <c r="W233" s="17">
        <v>0.471090561367558</v>
      </c>
      <c r="X233" s="17">
        <v>0.35981142324752402</v>
      </c>
      <c r="Y233" s="17">
        <v>0.554183340538005</v>
      </c>
      <c r="Z233" s="17">
        <v>0.53214492812733205</v>
      </c>
      <c r="AA233" s="17">
        <v>0.35251970441200903</v>
      </c>
      <c r="AB233" s="17">
        <v>0.44735071821609101</v>
      </c>
      <c r="AC233" s="17">
        <v>0.58456187703971996</v>
      </c>
      <c r="AD233" s="17"/>
      <c r="AE233" s="17">
        <v>0.47175060800323199</v>
      </c>
      <c r="AF233" s="17">
        <v>0.47094761544466801</v>
      </c>
      <c r="AG233" s="17">
        <v>0.337269559310092</v>
      </c>
      <c r="AH233" s="17"/>
      <c r="AI233" s="17">
        <v>0.47625325916005801</v>
      </c>
      <c r="AJ233" s="17">
        <v>0.3460013802843</v>
      </c>
      <c r="AK233" s="17">
        <v>0.489844668842353</v>
      </c>
      <c r="AL233" s="17">
        <v>0.60502699748282596</v>
      </c>
      <c r="AM233" s="17">
        <v>0.28986698062324001</v>
      </c>
      <c r="AN233" s="17"/>
      <c r="AO233" s="17">
        <v>0.458248961497145</v>
      </c>
      <c r="AP233" s="17" t="s">
        <v>188</v>
      </c>
      <c r="AQ233" s="17" t="s">
        <v>188</v>
      </c>
      <c r="AR233" s="17"/>
      <c r="AS233" s="17">
        <v>0.45522063901648202</v>
      </c>
      <c r="AT233" s="17">
        <v>0.45838524475812797</v>
      </c>
      <c r="AU233" s="17">
        <v>0.44522309657738002</v>
      </c>
      <c r="AV233" s="17">
        <v>0.335517179689999</v>
      </c>
      <c r="AW233" s="17">
        <v>0.48194866756882698</v>
      </c>
    </row>
    <row r="234" spans="2:49" x14ac:dyDescent="0.25">
      <c r="B234" t="s">
        <v>192</v>
      </c>
      <c r="C234" s="17">
        <v>0.48270971669334201</v>
      </c>
      <c r="D234" s="17">
        <v>0.50148449697895403</v>
      </c>
      <c r="E234" s="17">
        <v>0.46073333830327901</v>
      </c>
      <c r="F234" s="17"/>
      <c r="G234" s="17">
        <v>0.47122781976129802</v>
      </c>
      <c r="H234" s="17">
        <v>0.53429725945464901</v>
      </c>
      <c r="I234" s="17">
        <v>0.478721956156683</v>
      </c>
      <c r="J234" s="17">
        <v>0.477304691784108</v>
      </c>
      <c r="K234" s="17">
        <v>0.465875467681589</v>
      </c>
      <c r="L234" s="17">
        <v>0.480842628161949</v>
      </c>
      <c r="M234" s="17"/>
      <c r="N234" s="17">
        <v>0.51033081655386403</v>
      </c>
      <c r="O234" s="17">
        <v>0.46549291250249297</v>
      </c>
      <c r="P234" s="17">
        <v>0.46186190169818703</v>
      </c>
      <c r="Q234" s="17">
        <v>0.487347483936037</v>
      </c>
      <c r="R234" s="17"/>
      <c r="S234" s="17">
        <v>0.494545097625187</v>
      </c>
      <c r="T234" s="17">
        <v>0.50573701783474001</v>
      </c>
      <c r="U234" s="17">
        <v>0.487220782372976</v>
      </c>
      <c r="V234" s="17">
        <v>0.36032895171592</v>
      </c>
      <c r="W234" s="17">
        <v>0.48387860393133802</v>
      </c>
      <c r="X234" s="17">
        <v>0.61093103550391603</v>
      </c>
      <c r="Y234" s="17">
        <v>0.40326318658762</v>
      </c>
      <c r="Z234" s="17">
        <v>0.45127239358922899</v>
      </c>
      <c r="AA234" s="17">
        <v>0.60230882900081495</v>
      </c>
      <c r="AB234" s="17">
        <v>0.48157711181271301</v>
      </c>
      <c r="AC234" s="17">
        <v>0.33561685940939101</v>
      </c>
      <c r="AD234" s="17"/>
      <c r="AE234" s="17">
        <v>0.48278433716954799</v>
      </c>
      <c r="AF234" s="17">
        <v>0.47984376277659102</v>
      </c>
      <c r="AG234" s="17">
        <v>0.52124973805820396</v>
      </c>
      <c r="AH234" s="17"/>
      <c r="AI234" s="17">
        <v>0.480687776421996</v>
      </c>
      <c r="AJ234" s="17">
        <v>0.46260573107338099</v>
      </c>
      <c r="AK234" s="17">
        <v>0.510155331157647</v>
      </c>
      <c r="AL234" s="17">
        <v>0.18425806840015099</v>
      </c>
      <c r="AM234" s="17">
        <v>0.48913484304216698</v>
      </c>
      <c r="AN234" s="17"/>
      <c r="AO234" s="17">
        <v>0.48270971669334201</v>
      </c>
      <c r="AP234" s="17" t="s">
        <v>188</v>
      </c>
      <c r="AQ234" s="17" t="s">
        <v>188</v>
      </c>
      <c r="AR234" s="17"/>
      <c r="AS234" s="17">
        <v>0.48702972403160799</v>
      </c>
      <c r="AT234" s="17">
        <v>0.47660867450466399</v>
      </c>
      <c r="AU234" s="17">
        <v>0.48087971683195702</v>
      </c>
      <c r="AV234" s="17">
        <v>0.60396150512660096</v>
      </c>
      <c r="AW234" s="17">
        <v>0.51805133243117296</v>
      </c>
    </row>
    <row r="235" spans="2:49" x14ac:dyDescent="0.25">
      <c r="B235" t="s">
        <v>104</v>
      </c>
      <c r="C235" s="17">
        <v>5.9041321809513402E-2</v>
      </c>
      <c r="D235" s="17">
        <v>4.9410136588433698E-2</v>
      </c>
      <c r="E235" s="17">
        <v>6.8248074702350101E-2</v>
      </c>
      <c r="F235" s="17"/>
      <c r="G235" s="17">
        <v>0.142784391787218</v>
      </c>
      <c r="H235" s="17">
        <v>8.2713727651025401E-2</v>
      </c>
      <c r="I235" s="17">
        <v>0.13029472827315</v>
      </c>
      <c r="J235" s="17">
        <v>4.5776956279005701E-2</v>
      </c>
      <c r="K235" s="17">
        <v>4.3739292571487898E-2</v>
      </c>
      <c r="L235" s="17">
        <v>1.3987093256041701E-2</v>
      </c>
      <c r="M235" s="17"/>
      <c r="N235" s="17">
        <v>3.6449265078083999E-2</v>
      </c>
      <c r="O235" s="17">
        <v>6.06774437837901E-2</v>
      </c>
      <c r="P235" s="17">
        <v>6.8645274704434794E-2</v>
      </c>
      <c r="Q235" s="17">
        <v>8.3885956785820101E-2</v>
      </c>
      <c r="R235" s="17"/>
      <c r="S235" s="17">
        <v>8.1977901707326495E-2</v>
      </c>
      <c r="T235" s="17">
        <v>4.1127498866387703E-2</v>
      </c>
      <c r="U235" s="17">
        <v>0.104918384633316</v>
      </c>
      <c r="V235" s="17">
        <v>7.3573726201519696E-2</v>
      </c>
      <c r="W235" s="17">
        <v>4.5030834701104298E-2</v>
      </c>
      <c r="X235" s="17">
        <v>2.9257541248560101E-2</v>
      </c>
      <c r="Y235" s="17">
        <v>4.2553472874374797E-2</v>
      </c>
      <c r="Z235" s="17">
        <v>1.6582678283438301E-2</v>
      </c>
      <c r="AA235" s="17">
        <v>4.5171466587176301E-2</v>
      </c>
      <c r="AB235" s="17">
        <v>7.1072169971196003E-2</v>
      </c>
      <c r="AC235" s="17">
        <v>7.9821263550889004E-2</v>
      </c>
      <c r="AD235" s="17"/>
      <c r="AE235" s="17">
        <v>4.5465054827219797E-2</v>
      </c>
      <c r="AF235" s="17">
        <v>4.9208621778741399E-2</v>
      </c>
      <c r="AG235" s="17">
        <v>0.14148070263170401</v>
      </c>
      <c r="AH235" s="17"/>
      <c r="AI235" s="17">
        <v>4.3058964417945801E-2</v>
      </c>
      <c r="AJ235" s="17">
        <v>0.19139288864231899</v>
      </c>
      <c r="AK235" s="17">
        <v>0</v>
      </c>
      <c r="AL235" s="17">
        <v>0.21071493411702399</v>
      </c>
      <c r="AM235" s="17">
        <v>0.22099817633459301</v>
      </c>
      <c r="AN235" s="17"/>
      <c r="AO235" s="17">
        <v>5.9041321809513402E-2</v>
      </c>
      <c r="AP235" s="17" t="s">
        <v>188</v>
      </c>
      <c r="AQ235" s="17" t="s">
        <v>188</v>
      </c>
      <c r="AR235" s="17"/>
      <c r="AS235" s="17">
        <v>5.7749636951909801E-2</v>
      </c>
      <c r="AT235" s="17">
        <v>6.5006080737208205E-2</v>
      </c>
      <c r="AU235" s="17">
        <v>7.3897186590663202E-2</v>
      </c>
      <c r="AV235" s="17">
        <v>6.0521315183399801E-2</v>
      </c>
      <c r="AW235" s="17">
        <v>0</v>
      </c>
    </row>
    <row r="236" spans="2:49" x14ac:dyDescent="0.25">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row>
    <row r="237" spans="2:49" x14ac:dyDescent="0.25">
      <c r="B237" s="6" t="s">
        <v>211</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row>
    <row r="238" spans="2:49" x14ac:dyDescent="0.25">
      <c r="B238" s="24" t="s">
        <v>76</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row>
    <row r="239" spans="2:49" x14ac:dyDescent="0.25">
      <c r="B239" t="s">
        <v>195</v>
      </c>
      <c r="C239" s="17">
        <v>0.47713777616786901</v>
      </c>
      <c r="D239" s="17">
        <v>0.44595736233231598</v>
      </c>
      <c r="E239" s="17">
        <v>0.50570425074807002</v>
      </c>
      <c r="F239" s="17"/>
      <c r="G239" s="17">
        <v>0.334195966391579</v>
      </c>
      <c r="H239" s="17">
        <v>0.41087259302969198</v>
      </c>
      <c r="I239" s="17">
        <v>0.48287154918394598</v>
      </c>
      <c r="J239" s="17">
        <v>0.529861268912589</v>
      </c>
      <c r="K239" s="17">
        <v>0.55304080251380605</v>
      </c>
      <c r="L239" s="17">
        <v>0.53146098070027203</v>
      </c>
      <c r="M239" s="17"/>
      <c r="N239" s="17">
        <v>0.42629106739634298</v>
      </c>
      <c r="O239" s="17">
        <v>0.514977558568535</v>
      </c>
      <c r="P239" s="17">
        <v>0.47194353018775698</v>
      </c>
      <c r="Q239" s="17">
        <v>0.48474462513439898</v>
      </c>
      <c r="R239" s="17"/>
      <c r="S239" s="17">
        <v>0.42835054323804</v>
      </c>
      <c r="T239" s="17">
        <v>0.47574745417305703</v>
      </c>
      <c r="U239" s="17">
        <v>0.59123493115876702</v>
      </c>
      <c r="V239" s="17">
        <v>0.43448443934535902</v>
      </c>
      <c r="W239" s="17">
        <v>0.49041452749835801</v>
      </c>
      <c r="X239" s="17">
        <v>0.36423315837900999</v>
      </c>
      <c r="Y239" s="17">
        <v>0.46936460339574698</v>
      </c>
      <c r="Z239" s="17">
        <v>0.48159486170196802</v>
      </c>
      <c r="AA239" s="17">
        <v>0.51916779620011</v>
      </c>
      <c r="AB239" s="17">
        <v>0.56406564563608397</v>
      </c>
      <c r="AC239" s="17">
        <v>0.46210868243905101</v>
      </c>
      <c r="AD239" s="17"/>
      <c r="AE239" s="17">
        <v>0.49867397326754698</v>
      </c>
      <c r="AF239" s="17">
        <v>0.49897723005718703</v>
      </c>
      <c r="AG239" s="17">
        <v>0.39945618759617302</v>
      </c>
      <c r="AH239" s="17"/>
      <c r="AI239" s="17">
        <v>0.40294095182960399</v>
      </c>
      <c r="AJ239" s="17">
        <v>0.54095829634275905</v>
      </c>
      <c r="AK239" s="17">
        <v>0.56953049897978103</v>
      </c>
      <c r="AL239" s="17">
        <v>0.59622532132150496</v>
      </c>
      <c r="AM239" s="17">
        <v>0.44033567655460998</v>
      </c>
      <c r="AN239" s="17"/>
      <c r="AO239" s="17">
        <v>0.18183150231412701</v>
      </c>
      <c r="AP239" s="17">
        <v>0.57461150386823001</v>
      </c>
      <c r="AQ239" s="17">
        <v>0.62540085685675295</v>
      </c>
      <c r="AR239" s="17"/>
      <c r="AS239" s="17">
        <v>0.53814369387699901</v>
      </c>
      <c r="AT239" s="17">
        <v>0.45412475095558902</v>
      </c>
      <c r="AU239" s="17">
        <v>0.44868942363452502</v>
      </c>
      <c r="AV239" s="17">
        <v>0.50261605852366198</v>
      </c>
      <c r="AW239" s="17">
        <v>0.45890950959462201</v>
      </c>
    </row>
    <row r="240" spans="2:49" x14ac:dyDescent="0.25">
      <c r="B240" t="s">
        <v>196</v>
      </c>
      <c r="C240" s="17">
        <v>0.39197483829036101</v>
      </c>
      <c r="D240" s="17">
        <v>0.37134673240643001</v>
      </c>
      <c r="E240" s="17">
        <v>0.40950073016251398</v>
      </c>
      <c r="F240" s="17"/>
      <c r="G240" s="17">
        <v>0.29436320440956798</v>
      </c>
      <c r="H240" s="17">
        <v>0.395603670413324</v>
      </c>
      <c r="I240" s="17">
        <v>0.46793368132514401</v>
      </c>
      <c r="J240" s="17">
        <v>0.48636155509609702</v>
      </c>
      <c r="K240" s="17">
        <v>0.36636103384114099</v>
      </c>
      <c r="L240" s="17">
        <v>0.34185556780616499</v>
      </c>
      <c r="M240" s="17"/>
      <c r="N240" s="17">
        <v>0.33765544560601202</v>
      </c>
      <c r="O240" s="17">
        <v>0.41069566664597101</v>
      </c>
      <c r="P240" s="17">
        <v>0.40815274333649998</v>
      </c>
      <c r="Q240" s="17">
        <v>0.41297019489131798</v>
      </c>
      <c r="R240" s="17"/>
      <c r="S240" s="17">
        <v>0.29098915389381902</v>
      </c>
      <c r="T240" s="17">
        <v>0.34320467045139103</v>
      </c>
      <c r="U240" s="17">
        <v>0.432217169161492</v>
      </c>
      <c r="V240" s="17">
        <v>0.376553790157516</v>
      </c>
      <c r="W240" s="17">
        <v>0.40832375316258102</v>
      </c>
      <c r="X240" s="17">
        <v>0.30512503576111</v>
      </c>
      <c r="Y240" s="17">
        <v>0.456042572374739</v>
      </c>
      <c r="Z240" s="17">
        <v>0.45554255369565899</v>
      </c>
      <c r="AA240" s="17">
        <v>0.413784721704966</v>
      </c>
      <c r="AB240" s="17">
        <v>0.51394465250865895</v>
      </c>
      <c r="AC240" s="17">
        <v>0.469558513144749</v>
      </c>
      <c r="AD240" s="17"/>
      <c r="AE240" s="17">
        <v>0.31843029945655099</v>
      </c>
      <c r="AF240" s="17">
        <v>0.460860645006056</v>
      </c>
      <c r="AG240" s="17">
        <v>0.42710767793954002</v>
      </c>
      <c r="AH240" s="17"/>
      <c r="AI240" s="17">
        <v>0.187160623562276</v>
      </c>
      <c r="AJ240" s="17">
        <v>0.56708135062545195</v>
      </c>
      <c r="AK240" s="17">
        <v>0.40678389894379702</v>
      </c>
      <c r="AL240" s="17">
        <v>0.36221696536905001</v>
      </c>
      <c r="AM240" s="17">
        <v>0.43190083875500201</v>
      </c>
      <c r="AN240" s="17"/>
      <c r="AO240" s="17">
        <v>4.0236103562984703E-2</v>
      </c>
      <c r="AP240" s="17">
        <v>0.58389028471245696</v>
      </c>
      <c r="AQ240" s="17">
        <v>0.42207994780283598</v>
      </c>
      <c r="AR240" s="17"/>
      <c r="AS240" s="17">
        <v>0.402726152002157</v>
      </c>
      <c r="AT240" s="17">
        <v>0.413858715777356</v>
      </c>
      <c r="AU240" s="17">
        <v>0.40625228247587097</v>
      </c>
      <c r="AV240" s="17">
        <v>0.296360048994742</v>
      </c>
      <c r="AW240" s="17">
        <v>0.32778755693742001</v>
      </c>
    </row>
    <row r="241" spans="2:49" x14ac:dyDescent="0.25">
      <c r="B241" t="s">
        <v>197</v>
      </c>
      <c r="C241" s="17">
        <v>0.325845455569167</v>
      </c>
      <c r="D241" s="17">
        <v>0.32294537068340001</v>
      </c>
      <c r="E241" s="17">
        <v>0.33118657522969902</v>
      </c>
      <c r="F241" s="17"/>
      <c r="G241" s="17">
        <v>0.19519949173752801</v>
      </c>
      <c r="H241" s="17">
        <v>0.37536407508910502</v>
      </c>
      <c r="I241" s="17">
        <v>0.34768502519360101</v>
      </c>
      <c r="J241" s="17">
        <v>0.42804685037520102</v>
      </c>
      <c r="K241" s="17">
        <v>0.294160329919812</v>
      </c>
      <c r="L241" s="17">
        <v>0.31043411905220603</v>
      </c>
      <c r="M241" s="17"/>
      <c r="N241" s="17">
        <v>0.31611742258310299</v>
      </c>
      <c r="O241" s="17">
        <v>0.32428200393739698</v>
      </c>
      <c r="P241" s="17">
        <v>0.310129404338291</v>
      </c>
      <c r="Q241" s="17">
        <v>0.34709113007130099</v>
      </c>
      <c r="R241" s="17"/>
      <c r="S241" s="17">
        <v>0.32776834567736601</v>
      </c>
      <c r="T241" s="17">
        <v>0.337613988586146</v>
      </c>
      <c r="U241" s="17">
        <v>0.34928801259338799</v>
      </c>
      <c r="V241" s="17">
        <v>0.25640616319401699</v>
      </c>
      <c r="W241" s="17">
        <v>0.29352876935116801</v>
      </c>
      <c r="X241" s="17">
        <v>0.32086339952189002</v>
      </c>
      <c r="Y241" s="17">
        <v>0.32558258928657702</v>
      </c>
      <c r="Z241" s="17">
        <v>0.34619455914484198</v>
      </c>
      <c r="AA241" s="17">
        <v>0.290295761568441</v>
      </c>
      <c r="AB241" s="17">
        <v>0.39530358648066799</v>
      </c>
      <c r="AC241" s="17">
        <v>0.377087099819921</v>
      </c>
      <c r="AD241" s="17"/>
      <c r="AE241" s="17">
        <v>0.30546632564183002</v>
      </c>
      <c r="AF241" s="17">
        <v>0.368550564587801</v>
      </c>
      <c r="AG241" s="17">
        <v>0.31083333384709899</v>
      </c>
      <c r="AH241" s="17"/>
      <c r="AI241" s="17">
        <v>0.22854710794840599</v>
      </c>
      <c r="AJ241" s="17">
        <v>0.44633028106286399</v>
      </c>
      <c r="AK241" s="17">
        <v>0.35097836305724001</v>
      </c>
      <c r="AL241" s="17">
        <v>0.37765127973533502</v>
      </c>
      <c r="AM241" s="17">
        <v>0.31140501839547302</v>
      </c>
      <c r="AN241" s="17"/>
      <c r="AO241" s="17">
        <v>8.7728243868709102E-2</v>
      </c>
      <c r="AP241" s="17">
        <v>0.43839021219448598</v>
      </c>
      <c r="AQ241" s="17">
        <v>0.36702743595395299</v>
      </c>
      <c r="AR241" s="17"/>
      <c r="AS241" s="17">
        <v>0.33462727432375</v>
      </c>
      <c r="AT241" s="17">
        <v>0.33246207433953801</v>
      </c>
      <c r="AU241" s="17">
        <v>0.392502094539595</v>
      </c>
      <c r="AV241" s="17">
        <v>0.25977458797567998</v>
      </c>
      <c r="AW241" s="17">
        <v>0.26618842898512801</v>
      </c>
    </row>
    <row r="242" spans="2:49" x14ac:dyDescent="0.25">
      <c r="B242" t="s">
        <v>198</v>
      </c>
      <c r="C242" s="17">
        <v>0.293686540993498</v>
      </c>
      <c r="D242" s="17">
        <v>0.27658309865013397</v>
      </c>
      <c r="E242" s="17">
        <v>0.30699195893813402</v>
      </c>
      <c r="F242" s="17"/>
      <c r="G242" s="17">
        <v>0.25880501100051601</v>
      </c>
      <c r="H242" s="17">
        <v>0.32856916310456202</v>
      </c>
      <c r="I242" s="17">
        <v>0.309110112377947</v>
      </c>
      <c r="J242" s="17">
        <v>0.27420845517023701</v>
      </c>
      <c r="K242" s="17">
        <v>0.27871231150749598</v>
      </c>
      <c r="L242" s="17">
        <v>0.31034808274749598</v>
      </c>
      <c r="M242" s="17"/>
      <c r="N242" s="17">
        <v>0.344599588684809</v>
      </c>
      <c r="O242" s="17">
        <v>0.33892663753931102</v>
      </c>
      <c r="P242" s="17">
        <v>0.26667990626075799</v>
      </c>
      <c r="Q242" s="17">
        <v>0.22353822659585201</v>
      </c>
      <c r="R242" s="17"/>
      <c r="S242" s="17">
        <v>0.29313225834719903</v>
      </c>
      <c r="T242" s="17">
        <v>0.316221935116065</v>
      </c>
      <c r="U242" s="17">
        <v>0.350309792367823</v>
      </c>
      <c r="V242" s="17">
        <v>0.263351709375927</v>
      </c>
      <c r="W242" s="17">
        <v>0.23324768093115</v>
      </c>
      <c r="X242" s="17">
        <v>0.24482702529443201</v>
      </c>
      <c r="Y242" s="17">
        <v>0.21867223247915801</v>
      </c>
      <c r="Z242" s="17">
        <v>0.23184876084822201</v>
      </c>
      <c r="AA242" s="17">
        <v>0.282370319825965</v>
      </c>
      <c r="AB242" s="17">
        <v>0.42761607946358698</v>
      </c>
      <c r="AC242" s="17">
        <v>0.33628768505596102</v>
      </c>
      <c r="AD242" s="17"/>
      <c r="AE242" s="17">
        <v>0.228237060630926</v>
      </c>
      <c r="AF242" s="17">
        <v>0.36838512237012599</v>
      </c>
      <c r="AG242" s="17">
        <v>0.22654822496851801</v>
      </c>
      <c r="AH242" s="17"/>
      <c r="AI242" s="17">
        <v>0.18437376433555899</v>
      </c>
      <c r="AJ242" s="17">
        <v>0.38203489501517801</v>
      </c>
      <c r="AK242" s="17">
        <v>0.46870276173632403</v>
      </c>
      <c r="AL242" s="17">
        <v>0.291538913334981</v>
      </c>
      <c r="AM242" s="17">
        <v>0.25981456360973798</v>
      </c>
      <c r="AN242" s="17"/>
      <c r="AO242" s="17">
        <v>0.108627078426923</v>
      </c>
      <c r="AP242" s="17">
        <v>0.36762646247423902</v>
      </c>
      <c r="AQ242" s="17">
        <v>0.502951841909417</v>
      </c>
      <c r="AR242" s="17"/>
      <c r="AS242" s="17">
        <v>0.234927897094276</v>
      </c>
      <c r="AT242" s="17">
        <v>0.28822812699144801</v>
      </c>
      <c r="AU242" s="17">
        <v>0.37286292497016899</v>
      </c>
      <c r="AV242" s="17">
        <v>0.28147660424494902</v>
      </c>
      <c r="AW242" s="17">
        <v>0.44289139268827299</v>
      </c>
    </row>
    <row r="243" spans="2:49" x14ac:dyDescent="0.25">
      <c r="B243" t="s">
        <v>199</v>
      </c>
      <c r="C243" s="17">
        <v>0.133401486308524</v>
      </c>
      <c r="D243" s="17">
        <v>0.142426097004693</v>
      </c>
      <c r="E243" s="17">
        <v>0.12553233460520699</v>
      </c>
      <c r="F243" s="17"/>
      <c r="G243" s="17">
        <v>0.11976766362056999</v>
      </c>
      <c r="H243" s="17">
        <v>0.128994598663697</v>
      </c>
      <c r="I243" s="17">
        <v>0.100212308537136</v>
      </c>
      <c r="J243" s="17">
        <v>0.126215730428932</v>
      </c>
      <c r="K243" s="17">
        <v>0.172730301529919</v>
      </c>
      <c r="L243" s="17">
        <v>0.15062350745966799</v>
      </c>
      <c r="M243" s="17"/>
      <c r="N243" s="17">
        <v>0.13714648750335401</v>
      </c>
      <c r="O243" s="17">
        <v>0.15968965377898001</v>
      </c>
      <c r="P243" s="17">
        <v>0.126667180645856</v>
      </c>
      <c r="Q243" s="17">
        <v>0.113479080501986</v>
      </c>
      <c r="R243" s="17"/>
      <c r="S243" s="17">
        <v>9.22211681728244E-2</v>
      </c>
      <c r="T243" s="17">
        <v>0.16589537273799701</v>
      </c>
      <c r="U243" s="17">
        <v>8.6803704812028301E-2</v>
      </c>
      <c r="V243" s="17">
        <v>0.147897112038687</v>
      </c>
      <c r="W243" s="17">
        <v>0.214362616444639</v>
      </c>
      <c r="X243" s="17">
        <v>9.8491655748721901E-2</v>
      </c>
      <c r="Y243" s="17">
        <v>8.7705405166026595E-2</v>
      </c>
      <c r="Z243" s="17">
        <v>0.117409261844814</v>
      </c>
      <c r="AA243" s="17">
        <v>0.17358053705927901</v>
      </c>
      <c r="AB243" s="17">
        <v>0.19333086253704099</v>
      </c>
      <c r="AC243" s="17">
        <v>3.7230819947382102E-2</v>
      </c>
      <c r="AD243" s="17"/>
      <c r="AE243" s="17">
        <v>0.13361793194957999</v>
      </c>
      <c r="AF243" s="17">
        <v>0.14032613623069601</v>
      </c>
      <c r="AG243" s="17">
        <v>0.11848707695538301</v>
      </c>
      <c r="AH243" s="17"/>
      <c r="AI243" s="17">
        <v>9.57255034379043E-2</v>
      </c>
      <c r="AJ243" s="17">
        <v>0.16743361131095399</v>
      </c>
      <c r="AK243" s="17">
        <v>0.16745314823997501</v>
      </c>
      <c r="AL243" s="17">
        <v>0.16032616169840699</v>
      </c>
      <c r="AM243" s="17">
        <v>0.14800629112040201</v>
      </c>
      <c r="AN243" s="17"/>
      <c r="AO243" s="17">
        <v>7.92808502286904E-2</v>
      </c>
      <c r="AP243" s="17">
        <v>0.18554061778088499</v>
      </c>
      <c r="AQ243" s="17">
        <v>0.13706529493776501</v>
      </c>
      <c r="AR243" s="17"/>
      <c r="AS243" s="17">
        <v>9.6890186815645707E-2</v>
      </c>
      <c r="AT243" s="17">
        <v>0.16533161518862599</v>
      </c>
      <c r="AU243" s="17">
        <v>0.13309657165903899</v>
      </c>
      <c r="AV243" s="17">
        <v>0.19692299095610599</v>
      </c>
      <c r="AW243" s="17">
        <v>0.30299510647872702</v>
      </c>
    </row>
    <row r="244" spans="2:49" x14ac:dyDescent="0.25">
      <c r="B244" t="s">
        <v>200</v>
      </c>
      <c r="C244" s="17">
        <v>0.11169189489102201</v>
      </c>
      <c r="D244" s="17">
        <v>0.119980999299397</v>
      </c>
      <c r="E244" s="17">
        <v>0.10253064430440301</v>
      </c>
      <c r="F244" s="17"/>
      <c r="G244" s="17">
        <v>0.10760294446133301</v>
      </c>
      <c r="H244" s="17">
        <v>0.103491844483054</v>
      </c>
      <c r="I244" s="17">
        <v>0.100937676542704</v>
      </c>
      <c r="J244" s="17">
        <v>0.117168477032097</v>
      </c>
      <c r="K244" s="17">
        <v>0.117969671502181</v>
      </c>
      <c r="L244" s="17">
        <v>0.12060977248353</v>
      </c>
      <c r="M244" s="17"/>
      <c r="N244" s="17">
        <v>0.104584527834459</v>
      </c>
      <c r="O244" s="17">
        <v>0.11968945335893</v>
      </c>
      <c r="P244" s="17">
        <v>0.114409323734759</v>
      </c>
      <c r="Q244" s="17">
        <v>0.10686471336857201</v>
      </c>
      <c r="R244" s="17"/>
      <c r="S244" s="17">
        <v>0.15307594106613501</v>
      </c>
      <c r="T244" s="17">
        <v>9.0252703886459604E-2</v>
      </c>
      <c r="U244" s="17">
        <v>0.139510211767785</v>
      </c>
      <c r="V244" s="17">
        <v>7.9354884876830498E-2</v>
      </c>
      <c r="W244" s="17">
        <v>9.70438968429196E-2</v>
      </c>
      <c r="X244" s="17">
        <v>0.17878041492777</v>
      </c>
      <c r="Y244" s="17">
        <v>0.117239267474886</v>
      </c>
      <c r="Z244" s="17">
        <v>0.155442156301383</v>
      </c>
      <c r="AA244" s="17">
        <v>7.9706831961394095E-2</v>
      </c>
      <c r="AB244" s="17">
        <v>9.3764115454345306E-2</v>
      </c>
      <c r="AC244" s="17">
        <v>3.5131490701051898E-2</v>
      </c>
      <c r="AD244" s="17"/>
      <c r="AE244" s="17">
        <v>0.14540003464637299</v>
      </c>
      <c r="AF244" s="17">
        <v>8.7263574587834403E-2</v>
      </c>
      <c r="AG244" s="17">
        <v>0.148870521890861</v>
      </c>
      <c r="AH244" s="17"/>
      <c r="AI244" s="17">
        <v>0.13047905334902901</v>
      </c>
      <c r="AJ244" s="17">
        <v>0.119540498522058</v>
      </c>
      <c r="AK244" s="17">
        <v>8.3741806034957594E-2</v>
      </c>
      <c r="AL244" s="17">
        <v>0.16016398568642901</v>
      </c>
      <c r="AM244" s="17">
        <v>0.105402875048764</v>
      </c>
      <c r="AN244" s="17"/>
      <c r="AO244" s="17">
        <v>5.8079845360140499E-2</v>
      </c>
      <c r="AP244" s="17">
        <v>0.12637077456433601</v>
      </c>
      <c r="AQ244" s="17">
        <v>3.69277786493118E-2</v>
      </c>
      <c r="AR244" s="17"/>
      <c r="AS244" s="17">
        <v>9.5984728009780099E-2</v>
      </c>
      <c r="AT244" s="17">
        <v>0.11917953261478299</v>
      </c>
      <c r="AU244" s="17">
        <v>0.100062024156946</v>
      </c>
      <c r="AV244" s="17">
        <v>0.192721697315416</v>
      </c>
      <c r="AW244" s="17">
        <v>0.12693226289364801</v>
      </c>
    </row>
    <row r="245" spans="2:49" x14ac:dyDescent="0.25">
      <c r="B245" t="s">
        <v>201</v>
      </c>
      <c r="C245" s="17">
        <v>9.8372908680414803E-2</v>
      </c>
      <c r="D245" s="17">
        <v>0.115114142878937</v>
      </c>
      <c r="E245" s="17">
        <v>8.2637909684745006E-2</v>
      </c>
      <c r="F245" s="17"/>
      <c r="G245" s="17">
        <v>0.16153074322075101</v>
      </c>
      <c r="H245" s="17">
        <v>6.4718113582432901E-2</v>
      </c>
      <c r="I245" s="17">
        <v>5.7001954987038403E-2</v>
      </c>
      <c r="J245" s="17">
        <v>7.2847261017006906E-2</v>
      </c>
      <c r="K245" s="17">
        <v>0.12750238294715199</v>
      </c>
      <c r="L245" s="17">
        <v>0.10769522955816201</v>
      </c>
      <c r="M245" s="17"/>
      <c r="N245" s="17">
        <v>7.9680768506495497E-2</v>
      </c>
      <c r="O245" s="17">
        <v>0.104203118004688</v>
      </c>
      <c r="P245" s="17">
        <v>0.114843199031447</v>
      </c>
      <c r="Q245" s="17">
        <v>9.4159672179381898E-2</v>
      </c>
      <c r="R245" s="17"/>
      <c r="S245" s="17">
        <v>0.12088156677737399</v>
      </c>
      <c r="T245" s="17">
        <v>0.107704261228905</v>
      </c>
      <c r="U245" s="17">
        <v>0.15646627422291301</v>
      </c>
      <c r="V245" s="17">
        <v>4.5543538054944599E-2</v>
      </c>
      <c r="W245" s="17">
        <v>0.17799963606958799</v>
      </c>
      <c r="X245" s="17">
        <v>0.110122552540449</v>
      </c>
      <c r="Y245" s="17">
        <v>9.2805966857692407E-2</v>
      </c>
      <c r="Z245" s="17">
        <v>1.9295623893722299E-2</v>
      </c>
      <c r="AA245" s="17">
        <v>7.6066095614127402E-2</v>
      </c>
      <c r="AB245" s="17">
        <v>4.7684601847829099E-2</v>
      </c>
      <c r="AC245" s="17">
        <v>9.1536226528342299E-2</v>
      </c>
      <c r="AD245" s="17"/>
      <c r="AE245" s="17">
        <v>0.104144671207936</v>
      </c>
      <c r="AF245" s="17">
        <v>8.2855812042988003E-2</v>
      </c>
      <c r="AG245" s="17">
        <v>8.8453682937852093E-2</v>
      </c>
      <c r="AH245" s="17"/>
      <c r="AI245" s="17">
        <v>0.119321484676328</v>
      </c>
      <c r="AJ245" s="17">
        <v>8.7265925552387505E-2</v>
      </c>
      <c r="AK245" s="17">
        <v>7.7763517440296304E-2</v>
      </c>
      <c r="AL245" s="17">
        <v>7.6782007213215403E-2</v>
      </c>
      <c r="AM245" s="17">
        <v>7.5104151097105207E-2</v>
      </c>
      <c r="AN245" s="17"/>
      <c r="AO245" s="17">
        <v>6.7171524631212107E-2</v>
      </c>
      <c r="AP245" s="17">
        <v>9.6372603128958401E-2</v>
      </c>
      <c r="AQ245" s="17">
        <v>6.7639955493731294E-2</v>
      </c>
      <c r="AR245" s="17"/>
      <c r="AS245" s="17">
        <v>0.117089364939994</v>
      </c>
      <c r="AT245" s="17">
        <v>8.9402435555550594E-2</v>
      </c>
      <c r="AU245" s="17">
        <v>9.4920315318695006E-2</v>
      </c>
      <c r="AV245" s="17">
        <v>7.6616471009642501E-2</v>
      </c>
      <c r="AW245" s="17">
        <v>5.5468956735293298E-2</v>
      </c>
    </row>
    <row r="246" spans="2:49" x14ac:dyDescent="0.25">
      <c r="B246" t="s">
        <v>202</v>
      </c>
      <c r="C246" s="17">
        <v>9.36720515746991E-2</v>
      </c>
      <c r="D246" s="17">
        <v>9.2858174799507004E-2</v>
      </c>
      <c r="E246" s="17">
        <v>9.5187965035723202E-2</v>
      </c>
      <c r="F246" s="17"/>
      <c r="G246" s="17">
        <v>9.6937223373392306E-2</v>
      </c>
      <c r="H246" s="17">
        <v>8.8578493435892094E-2</v>
      </c>
      <c r="I246" s="17">
        <v>5.1324162510265399E-2</v>
      </c>
      <c r="J246" s="17">
        <v>7.1181939763481195E-2</v>
      </c>
      <c r="K246" s="17">
        <v>0.12283256796662199</v>
      </c>
      <c r="L246" s="17">
        <v>0.126938151320686</v>
      </c>
      <c r="M246" s="17"/>
      <c r="N246" s="17">
        <v>0.13075601663769101</v>
      </c>
      <c r="O246" s="17">
        <v>7.6659201250070599E-2</v>
      </c>
      <c r="P246" s="17">
        <v>9.4394203414610106E-2</v>
      </c>
      <c r="Q246" s="17">
        <v>7.6685431631405995E-2</v>
      </c>
      <c r="R246" s="17"/>
      <c r="S246" s="17">
        <v>0.13776537298629599</v>
      </c>
      <c r="T246" s="17">
        <v>5.70595878631198E-2</v>
      </c>
      <c r="U246" s="17">
        <v>7.2271465541332805E-2</v>
      </c>
      <c r="V246" s="17">
        <v>0.116833422067811</v>
      </c>
      <c r="W246" s="17">
        <v>7.858609295782E-2</v>
      </c>
      <c r="X246" s="17">
        <v>8.2333997970208905E-2</v>
      </c>
      <c r="Y246" s="17">
        <v>8.7647613196165805E-2</v>
      </c>
      <c r="Z246" s="17">
        <v>7.0280964279487101E-2</v>
      </c>
      <c r="AA246" s="17">
        <v>9.4571280865947099E-2</v>
      </c>
      <c r="AB246" s="17">
        <v>7.0574033262977301E-2</v>
      </c>
      <c r="AC246" s="17">
        <v>0.15622503017196401</v>
      </c>
      <c r="AD246" s="17"/>
      <c r="AE246" s="17">
        <v>0.10971673488655199</v>
      </c>
      <c r="AF246" s="17">
        <v>0.113155766462064</v>
      </c>
      <c r="AG246" s="17">
        <v>2.6327124280297601E-2</v>
      </c>
      <c r="AH246" s="17"/>
      <c r="AI246" s="17">
        <v>0.19526674826677301</v>
      </c>
      <c r="AJ246" s="17">
        <v>3.6360523709012202E-2</v>
      </c>
      <c r="AK246" s="17">
        <v>8.4503769281958296E-2</v>
      </c>
      <c r="AL246" s="17">
        <v>0</v>
      </c>
      <c r="AM246" s="17">
        <v>3.8949059230947401E-2</v>
      </c>
      <c r="AN246" s="17"/>
      <c r="AO246" s="17">
        <v>0.31674845259491302</v>
      </c>
      <c r="AP246" s="17">
        <v>2.2150923088686401E-2</v>
      </c>
      <c r="AQ246" s="17">
        <v>6.7724875948052293E-2</v>
      </c>
      <c r="AR246" s="17"/>
      <c r="AS246" s="17">
        <v>9.1766078265532097E-2</v>
      </c>
      <c r="AT246" s="17">
        <v>6.6959403813708504E-2</v>
      </c>
      <c r="AU246" s="17">
        <v>0.114758635087087</v>
      </c>
      <c r="AV246" s="17">
        <v>9.1931974480964601E-2</v>
      </c>
      <c r="AW246" s="17">
        <v>0.195558816790459</v>
      </c>
    </row>
    <row r="247" spans="2:49" x14ac:dyDescent="0.25">
      <c r="B247" t="s">
        <v>203</v>
      </c>
      <c r="C247" s="17">
        <v>8.2208908542876893E-2</v>
      </c>
      <c r="D247" s="17">
        <v>9.26994169276147E-2</v>
      </c>
      <c r="E247" s="17">
        <v>7.2505798482073905E-2</v>
      </c>
      <c r="F247" s="17"/>
      <c r="G247" s="17">
        <v>0.152009437426678</v>
      </c>
      <c r="H247" s="17">
        <v>0.109194739636993</v>
      </c>
      <c r="I247" s="17">
        <v>8.4118319399120595E-2</v>
      </c>
      <c r="J247" s="17">
        <v>9.6313158034257398E-2</v>
      </c>
      <c r="K247" s="17">
        <v>3.9274155801885702E-2</v>
      </c>
      <c r="L247" s="17">
        <v>2.6122937361217E-2</v>
      </c>
      <c r="M247" s="17"/>
      <c r="N247" s="17">
        <v>6.2593828012220104E-2</v>
      </c>
      <c r="O247" s="17">
        <v>7.3788538105512197E-2</v>
      </c>
      <c r="P247" s="17">
        <v>8.7424415520174395E-2</v>
      </c>
      <c r="Q247" s="17">
        <v>0.10248559321379801</v>
      </c>
      <c r="R247" s="17"/>
      <c r="S247" s="17">
        <v>8.6524017673753298E-2</v>
      </c>
      <c r="T247" s="17">
        <v>7.8143372667486902E-2</v>
      </c>
      <c r="U247" s="17">
        <v>5.84600891076806E-2</v>
      </c>
      <c r="V247" s="17">
        <v>6.85800217921579E-2</v>
      </c>
      <c r="W247" s="17">
        <v>8.4033263014399395E-2</v>
      </c>
      <c r="X247" s="17">
        <v>0.14089733245090399</v>
      </c>
      <c r="Y247" s="17">
        <v>5.54733143461454E-2</v>
      </c>
      <c r="Z247" s="17">
        <v>0.124466861579654</v>
      </c>
      <c r="AA247" s="17">
        <v>8.3675818186312298E-2</v>
      </c>
      <c r="AB247" s="17">
        <v>7.9677122989416496E-2</v>
      </c>
      <c r="AC247" s="17">
        <v>4.9456032280773998E-2</v>
      </c>
      <c r="AD247" s="17"/>
      <c r="AE247" s="17">
        <v>6.9221627698901098E-2</v>
      </c>
      <c r="AF247" s="17">
        <v>8.46174703953331E-2</v>
      </c>
      <c r="AG247" s="17">
        <v>6.2625471078967807E-2</v>
      </c>
      <c r="AH247" s="17"/>
      <c r="AI247" s="17">
        <v>3.8895202135382299E-2</v>
      </c>
      <c r="AJ247" s="17">
        <v>0.113409659900817</v>
      </c>
      <c r="AK247" s="17">
        <v>9.9304863827003806E-2</v>
      </c>
      <c r="AL247" s="17">
        <v>0</v>
      </c>
      <c r="AM247" s="17">
        <v>9.2798219392821693E-2</v>
      </c>
      <c r="AN247" s="17"/>
      <c r="AO247" s="17">
        <v>1.6399069322222199E-2</v>
      </c>
      <c r="AP247" s="17">
        <v>0.121667090332909</v>
      </c>
      <c r="AQ247" s="17">
        <v>0.102108415693317</v>
      </c>
      <c r="AR247" s="17"/>
      <c r="AS247" s="17">
        <v>8.6200569623946899E-2</v>
      </c>
      <c r="AT247" s="17">
        <v>7.4952977367602897E-2</v>
      </c>
      <c r="AU247" s="17">
        <v>8.7340953243734795E-2</v>
      </c>
      <c r="AV247" s="17">
        <v>6.9980242644380505E-2</v>
      </c>
      <c r="AW247" s="17">
        <v>6.4707415408276098E-2</v>
      </c>
    </row>
    <row r="248" spans="2:49" x14ac:dyDescent="0.25">
      <c r="B248" t="s">
        <v>204</v>
      </c>
      <c r="C248" s="17">
        <v>8.2160099219127897E-2</v>
      </c>
      <c r="D248" s="17">
        <v>9.5002083107108407E-2</v>
      </c>
      <c r="E248" s="17">
        <v>7.0141085432061295E-2</v>
      </c>
      <c r="F248" s="17"/>
      <c r="G248" s="17">
        <v>0.114750445101923</v>
      </c>
      <c r="H248" s="17">
        <v>5.6944075505170701E-2</v>
      </c>
      <c r="I248" s="17">
        <v>4.6489214564061902E-2</v>
      </c>
      <c r="J248" s="17">
        <v>4.7713256355877899E-2</v>
      </c>
      <c r="K248" s="17">
        <v>6.1040764332712702E-2</v>
      </c>
      <c r="L248" s="17">
        <v>0.15208717615089601</v>
      </c>
      <c r="M248" s="17"/>
      <c r="N248" s="17">
        <v>0.118508537107508</v>
      </c>
      <c r="O248" s="17">
        <v>5.6731304386759197E-2</v>
      </c>
      <c r="P248" s="17">
        <v>8.74617589180125E-2</v>
      </c>
      <c r="Q248" s="17">
        <v>6.9717390008966498E-2</v>
      </c>
      <c r="R248" s="17"/>
      <c r="S248" s="17">
        <v>6.6263561125783202E-2</v>
      </c>
      <c r="T248" s="17">
        <v>0.101182688024232</v>
      </c>
      <c r="U248" s="17">
        <v>1.15568780690741E-2</v>
      </c>
      <c r="V248" s="17">
        <v>0.16212960007754701</v>
      </c>
      <c r="W248" s="17">
        <v>7.7435106675089696E-2</v>
      </c>
      <c r="X248" s="17">
        <v>0.11238614382812601</v>
      </c>
      <c r="Y248" s="17">
        <v>5.8309941672805003E-2</v>
      </c>
      <c r="Z248" s="17">
        <v>0.120024201617472</v>
      </c>
      <c r="AA248" s="17">
        <v>8.4532395753983997E-2</v>
      </c>
      <c r="AB248" s="17">
        <v>3.3415598630136399E-2</v>
      </c>
      <c r="AC248" s="17">
        <v>8.6079054950692194E-2</v>
      </c>
      <c r="AD248" s="17"/>
      <c r="AE248" s="17">
        <v>0.117956707131172</v>
      </c>
      <c r="AF248" s="17">
        <v>6.6886738185793895E-2</v>
      </c>
      <c r="AG248" s="17">
        <v>6.0202570645585103E-2</v>
      </c>
      <c r="AH248" s="17"/>
      <c r="AI248" s="17">
        <v>0.17083434263915601</v>
      </c>
      <c r="AJ248" s="17">
        <v>3.1122214847775002E-2</v>
      </c>
      <c r="AK248" s="17">
        <v>5.5150468537624099E-2</v>
      </c>
      <c r="AL248" s="17">
        <v>0</v>
      </c>
      <c r="AM248" s="17">
        <v>4.3112771232083798E-2</v>
      </c>
      <c r="AN248" s="17"/>
      <c r="AO248" s="17">
        <v>0.269470872312431</v>
      </c>
      <c r="AP248" s="17">
        <v>1.9149972821207801E-2</v>
      </c>
      <c r="AQ248" s="17">
        <v>5.2853734386277301E-2</v>
      </c>
      <c r="AR248" s="17"/>
      <c r="AS248" s="17">
        <v>9.9632543942704099E-2</v>
      </c>
      <c r="AT248" s="17">
        <v>6.2251018704142902E-2</v>
      </c>
      <c r="AU248" s="17">
        <v>7.46100052273036E-2</v>
      </c>
      <c r="AV248" s="17">
        <v>0.12511061935585099</v>
      </c>
      <c r="AW248" s="17">
        <v>4.8862010832659203E-2</v>
      </c>
    </row>
    <row r="249" spans="2:49" x14ac:dyDescent="0.25">
      <c r="B249" t="s">
        <v>205</v>
      </c>
      <c r="C249" s="17">
        <v>7.7533856903706497E-2</v>
      </c>
      <c r="D249" s="17">
        <v>8.4987614830015601E-2</v>
      </c>
      <c r="E249" s="17">
        <v>7.0785419644332201E-2</v>
      </c>
      <c r="F249" s="17"/>
      <c r="G249" s="17">
        <v>0.12700249596733301</v>
      </c>
      <c r="H249" s="17">
        <v>6.6778991713879493E-2</v>
      </c>
      <c r="I249" s="17">
        <v>0.107547027806807</v>
      </c>
      <c r="J249" s="17">
        <v>5.6644910056781503E-2</v>
      </c>
      <c r="K249" s="17">
        <v>3.7812316526004301E-2</v>
      </c>
      <c r="L249" s="17">
        <v>7.0620940801963003E-2</v>
      </c>
      <c r="M249" s="17"/>
      <c r="N249" s="17">
        <v>0.116947997115318</v>
      </c>
      <c r="O249" s="17">
        <v>5.5101403251970299E-2</v>
      </c>
      <c r="P249" s="17">
        <v>6.3138870506258299E-2</v>
      </c>
      <c r="Q249" s="17">
        <v>7.6544700846755506E-2</v>
      </c>
      <c r="R249" s="17"/>
      <c r="S249" s="17">
        <v>9.2023007857061107E-2</v>
      </c>
      <c r="T249" s="17">
        <v>7.9484200333385505E-2</v>
      </c>
      <c r="U249" s="17">
        <v>7.0549348052025895E-2</v>
      </c>
      <c r="V249" s="17">
        <v>9.6253777970764301E-2</v>
      </c>
      <c r="W249" s="17">
        <v>9.3687350775650796E-2</v>
      </c>
      <c r="X249" s="17">
        <v>0.12077072879442199</v>
      </c>
      <c r="Y249" s="17">
        <v>8.4259852359927806E-2</v>
      </c>
      <c r="Z249" s="17">
        <v>6.6722033600438199E-2</v>
      </c>
      <c r="AA249" s="17">
        <v>4.0749496645742102E-2</v>
      </c>
      <c r="AB249" s="17">
        <v>5.2859290700500702E-2</v>
      </c>
      <c r="AC249" s="17">
        <v>3.2685388368521799E-2</v>
      </c>
      <c r="AD249" s="17"/>
      <c r="AE249" s="17">
        <v>8.5591809589347603E-2</v>
      </c>
      <c r="AF249" s="17">
        <v>7.2431194931335499E-2</v>
      </c>
      <c r="AG249" s="17">
        <v>5.2193682141469903E-2</v>
      </c>
      <c r="AH249" s="17"/>
      <c r="AI249" s="17">
        <v>0.13217254016522301</v>
      </c>
      <c r="AJ249" s="17">
        <v>3.0416053772932002E-2</v>
      </c>
      <c r="AK249" s="17">
        <v>4.6452063020622901E-2</v>
      </c>
      <c r="AL249" s="17">
        <v>8.7777893535053206E-2</v>
      </c>
      <c r="AM249" s="17">
        <v>6.4563573580927597E-2</v>
      </c>
      <c r="AN249" s="17"/>
      <c r="AO249" s="17">
        <v>0.247924495882622</v>
      </c>
      <c r="AP249" s="17">
        <v>1.64122547517291E-2</v>
      </c>
      <c r="AQ249" s="17">
        <v>1.40892577254682E-2</v>
      </c>
      <c r="AR249" s="17"/>
      <c r="AS249" s="17">
        <v>5.1900991411264502E-2</v>
      </c>
      <c r="AT249" s="17">
        <v>7.5740815626017796E-2</v>
      </c>
      <c r="AU249" s="17">
        <v>7.2272872891313206E-2</v>
      </c>
      <c r="AV249" s="17">
        <v>0.152913681050414</v>
      </c>
      <c r="AW249" s="17">
        <v>4.6651838657636301E-2</v>
      </c>
    </row>
    <row r="250" spans="2:49" x14ac:dyDescent="0.25">
      <c r="B250" t="s">
        <v>206</v>
      </c>
      <c r="C250" s="17">
        <v>7.1516310012287407E-2</v>
      </c>
      <c r="D250" s="17">
        <v>7.9285808435705499E-2</v>
      </c>
      <c r="E250" s="17">
        <v>6.4411060143621995E-2</v>
      </c>
      <c r="F250" s="17"/>
      <c r="G250" s="17">
        <v>9.6500903984873806E-2</v>
      </c>
      <c r="H250" s="17">
        <v>7.1928386695913504E-2</v>
      </c>
      <c r="I250" s="17">
        <v>3.8994630867381502E-2</v>
      </c>
      <c r="J250" s="17">
        <v>4.18547900979361E-2</v>
      </c>
      <c r="K250" s="17">
        <v>7.7041076140695802E-2</v>
      </c>
      <c r="L250" s="17">
        <v>9.9896307583806604E-2</v>
      </c>
      <c r="M250" s="17"/>
      <c r="N250" s="17">
        <v>0.10797795376801</v>
      </c>
      <c r="O250" s="17">
        <v>5.6598054011199397E-2</v>
      </c>
      <c r="P250" s="17">
        <v>7.4863264764104695E-2</v>
      </c>
      <c r="Q250" s="17">
        <v>5.02464637701883E-2</v>
      </c>
      <c r="R250" s="17"/>
      <c r="S250" s="17">
        <v>0.100702190548676</v>
      </c>
      <c r="T250" s="17">
        <v>5.2170124226420901E-2</v>
      </c>
      <c r="U250" s="17">
        <v>2.6668015217372901E-2</v>
      </c>
      <c r="V250" s="17">
        <v>9.5153130957067594E-2</v>
      </c>
      <c r="W250" s="17">
        <v>6.08324040641781E-2</v>
      </c>
      <c r="X250" s="17">
        <v>9.9610355040700801E-2</v>
      </c>
      <c r="Y250" s="17">
        <v>7.4195519576831501E-2</v>
      </c>
      <c r="Z250" s="17">
        <v>7.5819979748070296E-2</v>
      </c>
      <c r="AA250" s="17">
        <v>7.1364706317200793E-2</v>
      </c>
      <c r="AB250" s="17">
        <v>4.3950786726338599E-2</v>
      </c>
      <c r="AC250" s="17">
        <v>6.9807674489660299E-2</v>
      </c>
      <c r="AD250" s="17"/>
      <c r="AE250" s="17">
        <v>7.5796561296394796E-2</v>
      </c>
      <c r="AF250" s="17">
        <v>6.5107567855218304E-2</v>
      </c>
      <c r="AG250" s="17">
        <v>6.5171025974048905E-2</v>
      </c>
      <c r="AH250" s="17"/>
      <c r="AI250" s="17">
        <v>0.138253865151267</v>
      </c>
      <c r="AJ250" s="17">
        <v>1.9582395479522199E-2</v>
      </c>
      <c r="AK250" s="17">
        <v>3.0527146373928098E-2</v>
      </c>
      <c r="AL250" s="17">
        <v>7.9768114749034405E-2</v>
      </c>
      <c r="AM250" s="17">
        <v>4.39318537080517E-2</v>
      </c>
      <c r="AN250" s="17"/>
      <c r="AO250" s="17">
        <v>0.22713231341760501</v>
      </c>
      <c r="AP250" s="17">
        <v>2.15132650479175E-2</v>
      </c>
      <c r="AQ250" s="17">
        <v>4.0799504784919498E-2</v>
      </c>
      <c r="AR250" s="17"/>
      <c r="AS250" s="17">
        <v>6.8396387783083601E-2</v>
      </c>
      <c r="AT250" s="17">
        <v>6.1418595120757702E-2</v>
      </c>
      <c r="AU250" s="17">
        <v>8.5260997374233399E-2</v>
      </c>
      <c r="AV250" s="17">
        <v>7.2916816938310994E-2</v>
      </c>
      <c r="AW250" s="17">
        <v>5.1135157785718498E-2</v>
      </c>
    </row>
    <row r="251" spans="2:49" x14ac:dyDescent="0.25">
      <c r="B251" t="s">
        <v>207</v>
      </c>
      <c r="C251" s="17">
        <v>7.0583847435737798E-2</v>
      </c>
      <c r="D251" s="17">
        <v>7.8719083405899407E-2</v>
      </c>
      <c r="E251" s="17">
        <v>6.3111338296188896E-2</v>
      </c>
      <c r="F251" s="17"/>
      <c r="G251" s="17">
        <v>8.8640666628690495E-2</v>
      </c>
      <c r="H251" s="17">
        <v>9.2118578642315901E-2</v>
      </c>
      <c r="I251" s="17">
        <v>8.2634459232385493E-2</v>
      </c>
      <c r="J251" s="17">
        <v>1.09649052976149E-2</v>
      </c>
      <c r="K251" s="17">
        <v>9.7105271692612696E-2</v>
      </c>
      <c r="L251" s="17">
        <v>5.9894032613606998E-2</v>
      </c>
      <c r="M251" s="17"/>
      <c r="N251" s="17">
        <v>9.8173097524141106E-2</v>
      </c>
      <c r="O251" s="17">
        <v>5.3330214386478898E-2</v>
      </c>
      <c r="P251" s="17">
        <v>6.8530987072542501E-2</v>
      </c>
      <c r="Q251" s="17">
        <v>6.47083066072041E-2</v>
      </c>
      <c r="R251" s="17"/>
      <c r="S251" s="17">
        <v>0.100924060674255</v>
      </c>
      <c r="T251" s="17">
        <v>5.36470696914585E-2</v>
      </c>
      <c r="U251" s="17">
        <v>3.7787844166153002E-2</v>
      </c>
      <c r="V251" s="17">
        <v>0.100062054912541</v>
      </c>
      <c r="W251" s="17">
        <v>9.1641644430576194E-2</v>
      </c>
      <c r="X251" s="17">
        <v>7.4646558701442794E-2</v>
      </c>
      <c r="Y251" s="17">
        <v>7.0880214338500697E-2</v>
      </c>
      <c r="Z251" s="17">
        <v>4.8261184370822899E-2</v>
      </c>
      <c r="AA251" s="17">
        <v>4.6805894573575597E-2</v>
      </c>
      <c r="AB251" s="17">
        <v>7.8917434227054606E-2</v>
      </c>
      <c r="AC251" s="17">
        <v>3.4485668154302797E-2</v>
      </c>
      <c r="AD251" s="17"/>
      <c r="AE251" s="17">
        <v>6.8382495277645394E-2</v>
      </c>
      <c r="AF251" s="17">
        <v>7.8121875695288806E-2</v>
      </c>
      <c r="AG251" s="17">
        <v>4.9204647322122E-2</v>
      </c>
      <c r="AH251" s="17"/>
      <c r="AI251" s="17">
        <v>0.127284527465997</v>
      </c>
      <c r="AJ251" s="17">
        <v>3.1862399473454997E-2</v>
      </c>
      <c r="AK251" s="17">
        <v>2.8642051833212698E-2</v>
      </c>
      <c r="AL251" s="17">
        <v>7.1089192949703006E-2</v>
      </c>
      <c r="AM251" s="17">
        <v>2.2016033699339299E-2</v>
      </c>
      <c r="AN251" s="17"/>
      <c r="AO251" s="17">
        <v>0.218656658184046</v>
      </c>
      <c r="AP251" s="17">
        <v>2.8345370390741701E-2</v>
      </c>
      <c r="AQ251" s="17">
        <v>5.1760165805360497E-2</v>
      </c>
      <c r="AR251" s="17"/>
      <c r="AS251" s="17">
        <v>4.5451199162064103E-2</v>
      </c>
      <c r="AT251" s="17">
        <v>6.4523822376843898E-2</v>
      </c>
      <c r="AU251" s="17">
        <v>6.9543130485222399E-2</v>
      </c>
      <c r="AV251" s="17">
        <v>0.129351072641717</v>
      </c>
      <c r="AW251" s="17">
        <v>0.16702495433043599</v>
      </c>
    </row>
    <row r="252" spans="2:49" x14ac:dyDescent="0.25">
      <c r="B252" t="s">
        <v>208</v>
      </c>
      <c r="C252" s="17">
        <v>6.8365748002346696E-2</v>
      </c>
      <c r="D252" s="17">
        <v>7.8331194074327204E-2</v>
      </c>
      <c r="E252" s="17">
        <v>5.9074086487890899E-2</v>
      </c>
      <c r="F252" s="17"/>
      <c r="G252" s="17">
        <v>8.4712360005218201E-2</v>
      </c>
      <c r="H252" s="17">
        <v>6.3501529567602702E-2</v>
      </c>
      <c r="I252" s="17">
        <v>5.7179436818930597E-2</v>
      </c>
      <c r="J252" s="17">
        <v>8.3446212389478303E-2</v>
      </c>
      <c r="K252" s="17">
        <v>4.8321227023824097E-2</v>
      </c>
      <c r="L252" s="17">
        <v>7.1388819939379497E-2</v>
      </c>
      <c r="M252" s="17"/>
      <c r="N252" s="17">
        <v>6.4763449907639797E-2</v>
      </c>
      <c r="O252" s="17">
        <v>5.02944956373855E-2</v>
      </c>
      <c r="P252" s="17">
        <v>8.94132894807355E-2</v>
      </c>
      <c r="Q252" s="17">
        <v>7.2359216708266505E-2</v>
      </c>
      <c r="R252" s="17"/>
      <c r="S252" s="17">
        <v>8.85497022271136E-2</v>
      </c>
      <c r="T252" s="17">
        <v>4.6460918315610597E-2</v>
      </c>
      <c r="U252" s="17">
        <v>7.4799640845101295E-2</v>
      </c>
      <c r="V252" s="17">
        <v>4.2936117966176003E-2</v>
      </c>
      <c r="W252" s="17">
        <v>7.7956106851429896E-2</v>
      </c>
      <c r="X252" s="17">
        <v>8.8704114588071703E-2</v>
      </c>
      <c r="Y252" s="17">
        <v>0.10357674611976</v>
      </c>
      <c r="Z252" s="17">
        <v>8.1247404352502203E-2</v>
      </c>
      <c r="AA252" s="17">
        <v>4.8945795308898497E-2</v>
      </c>
      <c r="AB252" s="17">
        <v>5.4074760230901103E-2</v>
      </c>
      <c r="AC252" s="17">
        <v>5.4905846951038298E-2</v>
      </c>
      <c r="AD252" s="17"/>
      <c r="AE252" s="17">
        <v>7.4577703401152204E-2</v>
      </c>
      <c r="AF252" s="17">
        <v>6.85402779976194E-2</v>
      </c>
      <c r="AG252" s="17">
        <v>4.3617520108463599E-2</v>
      </c>
      <c r="AH252" s="17"/>
      <c r="AI252" s="17">
        <v>0.12759769353210401</v>
      </c>
      <c r="AJ252" s="17">
        <v>2.4891855676494101E-2</v>
      </c>
      <c r="AK252" s="17">
        <v>6.0886614856476402E-2</v>
      </c>
      <c r="AL252" s="17">
        <v>0</v>
      </c>
      <c r="AM252" s="17">
        <v>4.0291008894864498E-2</v>
      </c>
      <c r="AN252" s="17"/>
      <c r="AO252" s="17">
        <v>0.209704782554367</v>
      </c>
      <c r="AP252" s="17">
        <v>3.1722864386078999E-2</v>
      </c>
      <c r="AQ252" s="17">
        <v>3.1416691400371101E-2</v>
      </c>
      <c r="AR252" s="17"/>
      <c r="AS252" s="17">
        <v>7.5016388277917401E-2</v>
      </c>
      <c r="AT252" s="17">
        <v>7.4227136758925505E-2</v>
      </c>
      <c r="AU252" s="17">
        <v>5.77602106594335E-2</v>
      </c>
      <c r="AV252" s="17">
        <v>3.3189237699954299E-2</v>
      </c>
      <c r="AW252" s="17">
        <v>4.8862010832659203E-2</v>
      </c>
    </row>
    <row r="253" spans="2:49" x14ac:dyDescent="0.25">
      <c r="B253" t="s">
        <v>209</v>
      </c>
      <c r="C253" s="17">
        <v>5.80623014890575E-2</v>
      </c>
      <c r="D253" s="17">
        <v>6.1637090380551499E-2</v>
      </c>
      <c r="E253" s="17">
        <v>5.49850223069797E-2</v>
      </c>
      <c r="F253" s="17"/>
      <c r="G253" s="17">
        <v>6.8403561207082797E-2</v>
      </c>
      <c r="H253" s="17">
        <v>5.9961740359787699E-2</v>
      </c>
      <c r="I253" s="17">
        <v>4.00814975764128E-2</v>
      </c>
      <c r="J253" s="17">
        <v>3.2921658821851801E-2</v>
      </c>
      <c r="K253" s="17">
        <v>6.01337546620326E-2</v>
      </c>
      <c r="L253" s="17">
        <v>8.3554927197281498E-2</v>
      </c>
      <c r="M253" s="17"/>
      <c r="N253" s="17">
        <v>8.6783490016679704E-2</v>
      </c>
      <c r="O253" s="17">
        <v>4.2050468070970903E-2</v>
      </c>
      <c r="P253" s="17">
        <v>5.2525278548424301E-2</v>
      </c>
      <c r="Q253" s="17">
        <v>5.2686975005783503E-2</v>
      </c>
      <c r="R253" s="17"/>
      <c r="S253" s="17">
        <v>7.7325066310498999E-2</v>
      </c>
      <c r="T253" s="17">
        <v>5.81636358621632E-2</v>
      </c>
      <c r="U253" s="17">
        <v>7.4948849651375798E-2</v>
      </c>
      <c r="V253" s="17">
        <v>0.100000138629665</v>
      </c>
      <c r="W253" s="17">
        <v>3.8944911037125399E-2</v>
      </c>
      <c r="X253" s="17">
        <v>6.8939925182459602E-2</v>
      </c>
      <c r="Y253" s="17">
        <v>4.4701573741808498E-2</v>
      </c>
      <c r="Z253" s="17">
        <v>2.06146407792583E-2</v>
      </c>
      <c r="AA253" s="17">
        <v>3.8803813356316802E-2</v>
      </c>
      <c r="AB253" s="17">
        <v>1.9135771316018801E-2</v>
      </c>
      <c r="AC253" s="17">
        <v>7.5502820149977903E-2</v>
      </c>
      <c r="AD253" s="17"/>
      <c r="AE253" s="17">
        <v>7.0496052332666995E-2</v>
      </c>
      <c r="AF253" s="17">
        <v>5.5737927187786099E-2</v>
      </c>
      <c r="AG253" s="17">
        <v>4.0554438490699E-2</v>
      </c>
      <c r="AH253" s="17"/>
      <c r="AI253" s="17">
        <v>0.104068841528888</v>
      </c>
      <c r="AJ253" s="17">
        <v>2.5975226737134399E-2</v>
      </c>
      <c r="AK253" s="17">
        <v>8.1427548768222002E-2</v>
      </c>
      <c r="AL253" s="17">
        <v>0</v>
      </c>
      <c r="AM253" s="17">
        <v>3.9523144483877802E-2</v>
      </c>
      <c r="AN253" s="17"/>
      <c r="AO253" s="17">
        <v>0.17835733630101699</v>
      </c>
      <c r="AP253" s="17">
        <v>2.2095176802649E-2</v>
      </c>
      <c r="AQ253" s="17">
        <v>6.01211788839097E-2</v>
      </c>
      <c r="AR253" s="17"/>
      <c r="AS253" s="17">
        <v>6.7756793914890603E-2</v>
      </c>
      <c r="AT253" s="17">
        <v>3.9569443953887902E-2</v>
      </c>
      <c r="AU253" s="17">
        <v>6.4878600041600704E-2</v>
      </c>
      <c r="AV253" s="17">
        <v>6.9614751133626002E-2</v>
      </c>
      <c r="AW253" s="17">
        <v>0</v>
      </c>
    </row>
    <row r="254" spans="2:49" x14ac:dyDescent="0.25">
      <c r="B254" t="s">
        <v>210</v>
      </c>
      <c r="C254" s="17">
        <v>3.0458715293286798E-2</v>
      </c>
      <c r="D254" s="17">
        <v>4.0628736645318103E-2</v>
      </c>
      <c r="E254" s="17">
        <v>2.067647219049E-2</v>
      </c>
      <c r="F254" s="17"/>
      <c r="G254" s="17">
        <v>6.9626514646155699E-2</v>
      </c>
      <c r="H254" s="17">
        <v>3.7073784490100202E-2</v>
      </c>
      <c r="I254" s="17">
        <v>3.08494776856174E-2</v>
      </c>
      <c r="J254" s="17">
        <v>2.36342777420958E-2</v>
      </c>
      <c r="K254" s="17">
        <v>1.18231852550799E-2</v>
      </c>
      <c r="L254" s="17">
        <v>1.4502554732738201E-2</v>
      </c>
      <c r="M254" s="17"/>
      <c r="N254" s="17">
        <v>3.5483512183066397E-2</v>
      </c>
      <c r="O254" s="17">
        <v>2.4358859266077199E-2</v>
      </c>
      <c r="P254" s="17">
        <v>3.7349093272653199E-2</v>
      </c>
      <c r="Q254" s="17">
        <v>2.6268946568970299E-2</v>
      </c>
      <c r="R254" s="17"/>
      <c r="S254" s="17">
        <v>2.5511395115168201E-2</v>
      </c>
      <c r="T254" s="17">
        <v>8.2591671144410794E-3</v>
      </c>
      <c r="U254" s="17">
        <v>1.37997403342627E-2</v>
      </c>
      <c r="V254" s="17">
        <v>1.0215713213401E-2</v>
      </c>
      <c r="W254" s="17">
        <v>2.39825225717352E-2</v>
      </c>
      <c r="X254" s="17">
        <v>5.3194280334099397E-2</v>
      </c>
      <c r="Y254" s="17">
        <v>5.5462395192554102E-2</v>
      </c>
      <c r="Z254" s="17">
        <v>4.8261184370822899E-2</v>
      </c>
      <c r="AA254" s="17">
        <v>4.5568229801131399E-2</v>
      </c>
      <c r="AB254" s="17">
        <v>3.4110773761117E-2</v>
      </c>
      <c r="AC254" s="17">
        <v>3.8297119979194799E-2</v>
      </c>
      <c r="AD254" s="17"/>
      <c r="AE254" s="17">
        <v>2.47524990634275E-2</v>
      </c>
      <c r="AF254" s="17">
        <v>3.37274006541258E-2</v>
      </c>
      <c r="AG254" s="17">
        <v>2.3057988149667401E-2</v>
      </c>
      <c r="AH254" s="17"/>
      <c r="AI254" s="17">
        <v>3.5389756179734201E-2</v>
      </c>
      <c r="AJ254" s="17">
        <v>2.0285740931237601E-2</v>
      </c>
      <c r="AK254" s="17">
        <v>2.6988549474495999E-2</v>
      </c>
      <c r="AL254" s="17">
        <v>0</v>
      </c>
      <c r="AM254" s="17">
        <v>2.0415081585041E-2</v>
      </c>
      <c r="AN254" s="17"/>
      <c r="AO254" s="17">
        <v>8.3200247206213607E-2</v>
      </c>
      <c r="AP254" s="17">
        <v>1.5555403987944E-2</v>
      </c>
      <c r="AQ254" s="17">
        <v>3.0663671623615999E-2</v>
      </c>
      <c r="AR254" s="17"/>
      <c r="AS254" s="17">
        <v>1.7888797920795299E-2</v>
      </c>
      <c r="AT254" s="17">
        <v>3.3952206390052399E-2</v>
      </c>
      <c r="AU254" s="17">
        <v>3.3409583772668401E-2</v>
      </c>
      <c r="AV254" s="17">
        <v>2.4296228548407298E-2</v>
      </c>
      <c r="AW254" s="17">
        <v>0</v>
      </c>
    </row>
    <row r="255" spans="2:49" x14ac:dyDescent="0.25">
      <c r="B255" t="s">
        <v>73</v>
      </c>
      <c r="C255" s="17">
        <v>3.3168681808997798E-2</v>
      </c>
      <c r="D255" s="17">
        <v>3.7574494586396903E-2</v>
      </c>
      <c r="E255" s="17">
        <v>2.90832071201883E-2</v>
      </c>
      <c r="F255" s="17"/>
      <c r="G255" s="17">
        <v>2.7883719946634002E-2</v>
      </c>
      <c r="H255" s="17">
        <v>4.1588466712789797E-2</v>
      </c>
      <c r="I255" s="17">
        <v>2.9807808055205699E-2</v>
      </c>
      <c r="J255" s="17">
        <v>3.3048037513269499E-2</v>
      </c>
      <c r="K255" s="17">
        <v>3.6145262932419701E-2</v>
      </c>
      <c r="L255" s="17">
        <v>3.1482446946395098E-2</v>
      </c>
      <c r="M255" s="17"/>
      <c r="N255" s="17">
        <v>2.62214167529864E-2</v>
      </c>
      <c r="O255" s="17">
        <v>1.6814075264153801E-2</v>
      </c>
      <c r="P255" s="17">
        <v>5.4261283414941699E-2</v>
      </c>
      <c r="Q255" s="17">
        <v>3.7785096629246798E-2</v>
      </c>
      <c r="R255" s="17"/>
      <c r="S255" s="17">
        <v>3.4723097762741198E-2</v>
      </c>
      <c r="T255" s="17">
        <v>6.4624626340692007E-2</v>
      </c>
      <c r="U255" s="17">
        <v>3.26663374755762E-2</v>
      </c>
      <c r="V255" s="17">
        <v>1.59271037293684E-2</v>
      </c>
      <c r="W255" s="17">
        <v>3.2345440708986699E-2</v>
      </c>
      <c r="X255" s="17">
        <v>2.5866649208820699E-2</v>
      </c>
      <c r="Y255" s="17">
        <v>2.2218454541256701E-2</v>
      </c>
      <c r="Z255" s="17">
        <v>2.0022949222427401E-2</v>
      </c>
      <c r="AA255" s="17">
        <v>4.6712512411959499E-2</v>
      </c>
      <c r="AB255" s="17">
        <v>2.1090965890855701E-2</v>
      </c>
      <c r="AC255" s="17">
        <v>1.7304530959092901E-2</v>
      </c>
      <c r="AD255" s="17"/>
      <c r="AE255" s="17">
        <v>4.49390150953317E-2</v>
      </c>
      <c r="AF255" s="17">
        <v>1.7786163128946798E-2</v>
      </c>
      <c r="AG255" s="17">
        <v>5.6054935543653102E-2</v>
      </c>
      <c r="AH255" s="17"/>
      <c r="AI255" s="17">
        <v>4.3539162055785903E-2</v>
      </c>
      <c r="AJ255" s="17">
        <v>1.9919749237261399E-2</v>
      </c>
      <c r="AK255" s="17">
        <v>2.5768167960069099E-2</v>
      </c>
      <c r="AL255" s="17">
        <v>0</v>
      </c>
      <c r="AM255" s="17">
        <v>4.7754390266534399E-2</v>
      </c>
      <c r="AN255" s="17"/>
      <c r="AO255" s="17">
        <v>3.1997503792113198E-2</v>
      </c>
      <c r="AP255" s="17">
        <v>1.7683316409166601E-2</v>
      </c>
      <c r="AQ255" s="17">
        <v>2.9145431954719001E-2</v>
      </c>
      <c r="AR255" s="17"/>
      <c r="AS255" s="17">
        <v>4.1684542878489397E-2</v>
      </c>
      <c r="AT255" s="17">
        <v>2.84772598386503E-2</v>
      </c>
      <c r="AU255" s="17">
        <v>1.6339496754809502E-2</v>
      </c>
      <c r="AV255" s="17">
        <v>3.6970575904924502E-2</v>
      </c>
      <c r="AW255" s="17">
        <v>4.6651838657636301E-2</v>
      </c>
    </row>
    <row r="256" spans="2:49" x14ac:dyDescent="0.25">
      <c r="B256" t="s">
        <v>104</v>
      </c>
      <c r="C256" s="17">
        <v>4.86923475325289E-2</v>
      </c>
      <c r="D256" s="17">
        <v>3.2316569684021502E-2</v>
      </c>
      <c r="E256" s="17">
        <v>6.5189207006585301E-2</v>
      </c>
      <c r="F256" s="17"/>
      <c r="G256" s="17">
        <v>6.7592051529389102E-2</v>
      </c>
      <c r="H256" s="17">
        <v>6.8851160279748302E-2</v>
      </c>
      <c r="I256" s="17">
        <v>3.9025536189384202E-2</v>
      </c>
      <c r="J256" s="17">
        <v>6.0669893601142097E-2</v>
      </c>
      <c r="K256" s="17">
        <v>3.7534526563387099E-2</v>
      </c>
      <c r="L256" s="17">
        <v>2.47974652415359E-2</v>
      </c>
      <c r="M256" s="17"/>
      <c r="N256" s="17">
        <v>3.8590378964014099E-2</v>
      </c>
      <c r="O256" s="17">
        <v>5.3814788238916701E-2</v>
      </c>
      <c r="P256" s="17">
        <v>4.4135470204628199E-2</v>
      </c>
      <c r="Q256" s="17">
        <v>5.8454341157189497E-2</v>
      </c>
      <c r="R256" s="17"/>
      <c r="S256" s="17">
        <v>3.4948075121968597E-2</v>
      </c>
      <c r="T256" s="17">
        <v>4.3741259519924303E-2</v>
      </c>
      <c r="U256" s="17">
        <v>4.96707091382982E-2</v>
      </c>
      <c r="V256" s="17">
        <v>8.5750499063647095E-2</v>
      </c>
      <c r="W256" s="17">
        <v>5.9084101025760602E-2</v>
      </c>
      <c r="X256" s="17">
        <v>5.23827756875462E-2</v>
      </c>
      <c r="Y256" s="17">
        <v>7.1722498185602293E-2</v>
      </c>
      <c r="Z256" s="17">
        <v>4.4513885524956297E-2</v>
      </c>
      <c r="AA256" s="17">
        <v>3.5994290619558597E-2</v>
      </c>
      <c r="AB256" s="17">
        <v>1.30011353068457E-2</v>
      </c>
      <c r="AC256" s="17">
        <v>6.7470155564929093E-2</v>
      </c>
      <c r="AD256" s="17"/>
      <c r="AE256" s="17">
        <v>4.25885363154569E-2</v>
      </c>
      <c r="AF256" s="17">
        <v>2.0257284310953999E-2</v>
      </c>
      <c r="AG256" s="17">
        <v>0.104258879313431</v>
      </c>
      <c r="AH256" s="17"/>
      <c r="AI256" s="17">
        <v>3.8067842442291798E-2</v>
      </c>
      <c r="AJ256" s="17">
        <v>2.4100145094790699E-2</v>
      </c>
      <c r="AK256" s="17">
        <v>0</v>
      </c>
      <c r="AL256" s="17">
        <v>0</v>
      </c>
      <c r="AM256" s="17">
        <v>0.11491174784013999</v>
      </c>
      <c r="AN256" s="17"/>
      <c r="AO256" s="17">
        <v>4.85292047663421E-2</v>
      </c>
      <c r="AP256" s="17">
        <v>2.43622943092245E-2</v>
      </c>
      <c r="AQ256" s="17">
        <v>1.22331960382663E-2</v>
      </c>
      <c r="AR256" s="17"/>
      <c r="AS256" s="17">
        <v>4.9307299773771802E-2</v>
      </c>
      <c r="AT256" s="17">
        <v>6.7026794884774393E-2</v>
      </c>
      <c r="AU256" s="17">
        <v>3.5539880032736497E-2</v>
      </c>
      <c r="AV256" s="17">
        <v>1.16473350310537E-2</v>
      </c>
      <c r="AW256" s="17">
        <v>0</v>
      </c>
    </row>
    <row r="257" spans="2:49" x14ac:dyDescent="0.2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row>
    <row r="258" spans="2:49" x14ac:dyDescent="0.25">
      <c r="B258" s="6" t="s">
        <v>212</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row>
    <row r="259" spans="2:49" x14ac:dyDescent="0.25">
      <c r="B259" s="24" t="s">
        <v>76</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row>
    <row r="260" spans="2:49" x14ac:dyDescent="0.25">
      <c r="B260" t="s">
        <v>195</v>
      </c>
      <c r="C260" s="17">
        <v>0.21353297401707899</v>
      </c>
      <c r="D260" s="17">
        <v>0.23470407445159799</v>
      </c>
      <c r="E260" s="17">
        <v>0.193753323745014</v>
      </c>
      <c r="F260" s="17"/>
      <c r="G260" s="17">
        <v>9.5030036141158195E-2</v>
      </c>
      <c r="H260" s="17">
        <v>0.14582227117236299</v>
      </c>
      <c r="I260" s="17">
        <v>0.17205408781444201</v>
      </c>
      <c r="J260" s="17">
        <v>0.21590381269110601</v>
      </c>
      <c r="K260" s="17">
        <v>0.29353575125990899</v>
      </c>
      <c r="L260" s="17">
        <v>0.34501233329296199</v>
      </c>
      <c r="M260" s="17"/>
      <c r="N260" s="17">
        <v>0.20697991647024899</v>
      </c>
      <c r="O260" s="17">
        <v>0.19499779156602501</v>
      </c>
      <c r="P260" s="17">
        <v>0.22677727601300399</v>
      </c>
      <c r="Q260" s="17">
        <v>0.22525689230204601</v>
      </c>
      <c r="R260" s="17"/>
      <c r="S260" s="17">
        <v>0.20794089386488701</v>
      </c>
      <c r="T260" s="17">
        <v>0.201322171607631</v>
      </c>
      <c r="U260" s="17">
        <v>0.25972009627009801</v>
      </c>
      <c r="V260" s="17">
        <v>0.28154611767455301</v>
      </c>
      <c r="W260" s="17">
        <v>0.18325868199058901</v>
      </c>
      <c r="X260" s="17">
        <v>0.18723517431319101</v>
      </c>
      <c r="Y260" s="17">
        <v>0.174087355348054</v>
      </c>
      <c r="Z260" s="17">
        <v>0.11504781342327</v>
      </c>
      <c r="AA260" s="17">
        <v>0.181816535731639</v>
      </c>
      <c r="AB260" s="17">
        <v>0.24320051033010701</v>
      </c>
      <c r="AC260" s="17">
        <v>0.28467295528895997</v>
      </c>
      <c r="AD260" s="17"/>
      <c r="AE260" s="17">
        <v>0.33616876086230102</v>
      </c>
      <c r="AF260" s="17">
        <v>0.130043079872082</v>
      </c>
      <c r="AG260" s="17">
        <v>0.23169416812401</v>
      </c>
      <c r="AH260" s="17"/>
      <c r="AI260" s="17">
        <v>0.38339793360032898</v>
      </c>
      <c r="AJ260" s="17">
        <v>6.5739587915648198E-2</v>
      </c>
      <c r="AK260" s="17">
        <v>0.100919128201771</v>
      </c>
      <c r="AL260" s="17">
        <v>0.35135949892400897</v>
      </c>
      <c r="AM260" s="17">
        <v>0.198508779390655</v>
      </c>
      <c r="AN260" s="17"/>
      <c r="AO260" s="17">
        <v>0.39188789770559701</v>
      </c>
      <c r="AP260" s="17">
        <v>3.9653849943300998E-2</v>
      </c>
      <c r="AQ260" s="17">
        <v>0.173234696291897</v>
      </c>
      <c r="AR260" s="17"/>
      <c r="AS260" s="17">
        <v>0.272283681545198</v>
      </c>
      <c r="AT260" s="17">
        <v>0.20241883660601701</v>
      </c>
      <c r="AU260" s="17">
        <v>0.160876135456098</v>
      </c>
      <c r="AV260" s="17">
        <v>0.14166453324026901</v>
      </c>
      <c r="AW260" s="17">
        <v>0.140207381304883</v>
      </c>
    </row>
    <row r="261" spans="2:49" x14ac:dyDescent="0.25">
      <c r="B261" t="s">
        <v>210</v>
      </c>
      <c r="C261" s="17">
        <v>0.20452227302295001</v>
      </c>
      <c r="D261" s="17">
        <v>0.18006063772550299</v>
      </c>
      <c r="E261" s="17">
        <v>0.222964741571999</v>
      </c>
      <c r="F261" s="17"/>
      <c r="G261" s="17">
        <v>0.25080323480872302</v>
      </c>
      <c r="H261" s="17">
        <v>0.19636606087523301</v>
      </c>
      <c r="I261" s="17">
        <v>0.220279242766107</v>
      </c>
      <c r="J261" s="17">
        <v>0.19138592991041301</v>
      </c>
      <c r="K261" s="17">
        <v>0.19452997606249101</v>
      </c>
      <c r="L261" s="17">
        <v>0.17896793896660301</v>
      </c>
      <c r="M261" s="17"/>
      <c r="N261" s="17">
        <v>0.174793769045852</v>
      </c>
      <c r="O261" s="17">
        <v>0.20202949107698101</v>
      </c>
      <c r="P261" s="17">
        <v>0.23648071697176601</v>
      </c>
      <c r="Q261" s="17">
        <v>0.21723844256171901</v>
      </c>
      <c r="R261" s="17"/>
      <c r="S261" s="17">
        <v>0.172058679718987</v>
      </c>
      <c r="T261" s="17">
        <v>0.18331109475723301</v>
      </c>
      <c r="U261" s="17">
        <v>0.19361866939660399</v>
      </c>
      <c r="V261" s="17">
        <v>0.157654645885178</v>
      </c>
      <c r="W261" s="17">
        <v>0.23208174454694599</v>
      </c>
      <c r="X261" s="17">
        <v>0.216581528445872</v>
      </c>
      <c r="Y261" s="17">
        <v>0.16858293187652801</v>
      </c>
      <c r="Z261" s="17">
        <v>0.24826700111718</v>
      </c>
      <c r="AA261" s="17">
        <v>0.24848181432671801</v>
      </c>
      <c r="AB261" s="17">
        <v>0.24939420115181299</v>
      </c>
      <c r="AC261" s="17">
        <v>0.24002461436617001</v>
      </c>
      <c r="AD261" s="17"/>
      <c r="AE261" s="17">
        <v>0.123635437651875</v>
      </c>
      <c r="AF261" s="17">
        <v>0.28025472817449598</v>
      </c>
      <c r="AG261" s="17">
        <v>0.15207936906959699</v>
      </c>
      <c r="AH261" s="17"/>
      <c r="AI261" s="17">
        <v>9.4776998354298495E-2</v>
      </c>
      <c r="AJ261" s="17">
        <v>0.36984251577447202</v>
      </c>
      <c r="AK261" s="17">
        <v>0.205892255377916</v>
      </c>
      <c r="AL261" s="17">
        <v>6.6551611770637398E-2</v>
      </c>
      <c r="AM261" s="17">
        <v>0.16217988078818599</v>
      </c>
      <c r="AN261" s="17"/>
      <c r="AO261" s="17">
        <v>6.7477067960775503E-2</v>
      </c>
      <c r="AP261" s="17">
        <v>0.412183046765695</v>
      </c>
      <c r="AQ261" s="17">
        <v>0.125680709580655</v>
      </c>
      <c r="AR261" s="17"/>
      <c r="AS261" s="17">
        <v>0.18104247809318999</v>
      </c>
      <c r="AT261" s="17">
        <v>0.247668679304721</v>
      </c>
      <c r="AU261" s="17">
        <v>0.208529783418159</v>
      </c>
      <c r="AV261" s="17">
        <v>0.20145839063653201</v>
      </c>
      <c r="AW261" s="17">
        <v>0.104884266604873</v>
      </c>
    </row>
    <row r="262" spans="2:49" x14ac:dyDescent="0.25">
      <c r="B262" t="s">
        <v>206</v>
      </c>
      <c r="C262" s="17">
        <v>0.20411047213128899</v>
      </c>
      <c r="D262" s="17">
        <v>0.18657800004810701</v>
      </c>
      <c r="E262" s="17">
        <v>0.22451547082503401</v>
      </c>
      <c r="F262" s="17"/>
      <c r="G262" s="17">
        <v>0.29961364456018702</v>
      </c>
      <c r="H262" s="17">
        <v>0.21379745073381601</v>
      </c>
      <c r="I262" s="17">
        <v>0.243411431333654</v>
      </c>
      <c r="J262" s="17">
        <v>0.17024789976150201</v>
      </c>
      <c r="K262" s="17">
        <v>0.17398391107493599</v>
      </c>
      <c r="L262" s="17">
        <v>0.13394783584537001</v>
      </c>
      <c r="M262" s="17"/>
      <c r="N262" s="17">
        <v>0.220537777966649</v>
      </c>
      <c r="O262" s="17">
        <v>0.201429877809954</v>
      </c>
      <c r="P262" s="17">
        <v>0.18040826156006801</v>
      </c>
      <c r="Q262" s="17">
        <v>0.21663456857820901</v>
      </c>
      <c r="R262" s="17"/>
      <c r="S262" s="17">
        <v>0.183605454621346</v>
      </c>
      <c r="T262" s="17">
        <v>0.21794854861609</v>
      </c>
      <c r="U262" s="17">
        <v>0.13593959151486701</v>
      </c>
      <c r="V262" s="17">
        <v>0.16893272397224099</v>
      </c>
      <c r="W262" s="17">
        <v>0.22791569599363701</v>
      </c>
      <c r="X262" s="17">
        <v>0.20880365329285899</v>
      </c>
      <c r="Y262" s="17">
        <v>0.22991772025919499</v>
      </c>
      <c r="Z262" s="17">
        <v>0.14390389439308701</v>
      </c>
      <c r="AA262" s="17">
        <v>0.32029083011762899</v>
      </c>
      <c r="AB262" s="17">
        <v>0.18674565096418899</v>
      </c>
      <c r="AC262" s="17">
        <v>0.135566070662757</v>
      </c>
      <c r="AD262" s="17"/>
      <c r="AE262" s="17">
        <v>0.124851205730505</v>
      </c>
      <c r="AF262" s="17">
        <v>0.26866519959887902</v>
      </c>
      <c r="AG262" s="17">
        <v>0.14266416028857201</v>
      </c>
      <c r="AH262" s="17"/>
      <c r="AI262" s="17">
        <v>5.7956349512768297E-2</v>
      </c>
      <c r="AJ262" s="17">
        <v>0.39543660732013203</v>
      </c>
      <c r="AK262" s="17">
        <v>0.28063810054573801</v>
      </c>
      <c r="AL262" s="17">
        <v>4.9194524705277097E-2</v>
      </c>
      <c r="AM262" s="17">
        <v>0.15797114019271899</v>
      </c>
      <c r="AN262" s="17"/>
      <c r="AO262" s="17">
        <v>4.3027266125010302E-2</v>
      </c>
      <c r="AP262" s="17">
        <v>0.44580048720096299</v>
      </c>
      <c r="AQ262" s="17">
        <v>0.16255554872453401</v>
      </c>
      <c r="AR262" s="17"/>
      <c r="AS262" s="17">
        <v>0.16322306418000701</v>
      </c>
      <c r="AT262" s="17">
        <v>0.22762739856338099</v>
      </c>
      <c r="AU262" s="17">
        <v>0.21783390843935499</v>
      </c>
      <c r="AV262" s="17">
        <v>0.247327704242016</v>
      </c>
      <c r="AW262" s="17">
        <v>0.39586883041034598</v>
      </c>
    </row>
    <row r="263" spans="2:49" x14ac:dyDescent="0.25">
      <c r="B263" t="s">
        <v>196</v>
      </c>
      <c r="C263" s="17">
        <v>0.201077667557164</v>
      </c>
      <c r="D263" s="17">
        <v>0.224837596364098</v>
      </c>
      <c r="E263" s="17">
        <v>0.178546117612711</v>
      </c>
      <c r="F263" s="17"/>
      <c r="G263" s="17">
        <v>0.11249519244202399</v>
      </c>
      <c r="H263" s="17">
        <v>0.10479379580016999</v>
      </c>
      <c r="I263" s="17">
        <v>0.11557020394148899</v>
      </c>
      <c r="J263" s="17">
        <v>0.221506237655235</v>
      </c>
      <c r="K263" s="17">
        <v>0.32122728717583698</v>
      </c>
      <c r="L263" s="17">
        <v>0.32860463738117601</v>
      </c>
      <c r="M263" s="17"/>
      <c r="N263" s="17">
        <v>0.20884191303761701</v>
      </c>
      <c r="O263" s="17">
        <v>0.185481202333968</v>
      </c>
      <c r="P263" s="17">
        <v>0.23187296331826299</v>
      </c>
      <c r="Q263" s="17">
        <v>0.17290714518472999</v>
      </c>
      <c r="R263" s="17"/>
      <c r="S263" s="17">
        <v>0.17838604682223599</v>
      </c>
      <c r="T263" s="17">
        <v>0.198351965003537</v>
      </c>
      <c r="U263" s="17">
        <v>0.21484335618269801</v>
      </c>
      <c r="V263" s="17">
        <v>0.31502760745501002</v>
      </c>
      <c r="W263" s="17">
        <v>0.202742904823632</v>
      </c>
      <c r="X263" s="17">
        <v>0.170292629280094</v>
      </c>
      <c r="Y263" s="17">
        <v>0.17098447553291601</v>
      </c>
      <c r="Z263" s="17">
        <v>0.426736428545192</v>
      </c>
      <c r="AA263" s="17">
        <v>0.17669199166265201</v>
      </c>
      <c r="AB263" s="17">
        <v>0.121006387716852</v>
      </c>
      <c r="AC263" s="17">
        <v>0.18857837349428799</v>
      </c>
      <c r="AD263" s="17"/>
      <c r="AE263" s="17">
        <v>0.37026105323131703</v>
      </c>
      <c r="AF263" s="17">
        <v>0.108166768389503</v>
      </c>
      <c r="AG263" s="17">
        <v>0.14453355289900199</v>
      </c>
      <c r="AH263" s="17"/>
      <c r="AI263" s="17">
        <v>0.38707071527110798</v>
      </c>
      <c r="AJ263" s="17">
        <v>3.99275152325319E-2</v>
      </c>
      <c r="AK263" s="17">
        <v>9.8437976314499798E-2</v>
      </c>
      <c r="AL263" s="17">
        <v>0.45201697314892703</v>
      </c>
      <c r="AM263" s="17">
        <v>0.14244193948039499</v>
      </c>
      <c r="AN263" s="17"/>
      <c r="AO263" s="17">
        <v>0.40479449852497701</v>
      </c>
      <c r="AP263" s="17">
        <v>1.4690686540527201E-2</v>
      </c>
      <c r="AQ263" s="17">
        <v>0.19307785746216499</v>
      </c>
      <c r="AR263" s="17"/>
      <c r="AS263" s="17">
        <v>0.22520155157577401</v>
      </c>
      <c r="AT263" s="17">
        <v>0.199767722477006</v>
      </c>
      <c r="AU263" s="17">
        <v>0.157907627946307</v>
      </c>
      <c r="AV263" s="17">
        <v>0.15635450582308399</v>
      </c>
      <c r="AW263" s="17">
        <v>9.6629130145901396E-2</v>
      </c>
    </row>
    <row r="264" spans="2:49" x14ac:dyDescent="0.25">
      <c r="B264" t="s">
        <v>201</v>
      </c>
      <c r="C264" s="17">
        <v>0.17994719218361699</v>
      </c>
      <c r="D264" s="17">
        <v>0.21800977610352301</v>
      </c>
      <c r="E264" s="17">
        <v>0.142666260641786</v>
      </c>
      <c r="F264" s="17"/>
      <c r="G264" s="17">
        <v>9.5184491889777095E-2</v>
      </c>
      <c r="H264" s="17">
        <v>0.108317083076263</v>
      </c>
      <c r="I264" s="17">
        <v>0.12206062588665299</v>
      </c>
      <c r="J264" s="17">
        <v>0.17743928579774401</v>
      </c>
      <c r="K264" s="17">
        <v>0.226672181096891</v>
      </c>
      <c r="L264" s="17">
        <v>0.33109507136670602</v>
      </c>
      <c r="M264" s="17"/>
      <c r="N264" s="17">
        <v>0.21155008800921299</v>
      </c>
      <c r="O264" s="17">
        <v>0.18447775294442401</v>
      </c>
      <c r="P264" s="17">
        <v>0.15967408503118599</v>
      </c>
      <c r="Q264" s="17">
        <v>0.16007650111368599</v>
      </c>
      <c r="R264" s="17"/>
      <c r="S264" s="17">
        <v>0.19538238672062999</v>
      </c>
      <c r="T264" s="17">
        <v>0.18395376322598</v>
      </c>
      <c r="U264" s="17">
        <v>0.30763458371298003</v>
      </c>
      <c r="V264" s="17">
        <v>0.24043385732161199</v>
      </c>
      <c r="W264" s="17">
        <v>7.0955055763898406E-2</v>
      </c>
      <c r="X264" s="17">
        <v>5.4729152829835502E-2</v>
      </c>
      <c r="Y264" s="17">
        <v>0.23973135603158499</v>
      </c>
      <c r="Z264" s="17">
        <v>0.206720617161888</v>
      </c>
      <c r="AA264" s="17">
        <v>0.16560351659601499</v>
      </c>
      <c r="AB264" s="17">
        <v>0.132843285853156</v>
      </c>
      <c r="AC264" s="17">
        <v>0.15988475906108601</v>
      </c>
      <c r="AD264" s="17"/>
      <c r="AE264" s="17">
        <v>0.27378011765848898</v>
      </c>
      <c r="AF264" s="17">
        <v>0.136012789660373</v>
      </c>
      <c r="AG264" s="17">
        <v>0.13230178671788201</v>
      </c>
      <c r="AH264" s="17"/>
      <c r="AI264" s="17">
        <v>0.281118186218838</v>
      </c>
      <c r="AJ264" s="17">
        <v>9.8885502865925706E-2</v>
      </c>
      <c r="AK264" s="17">
        <v>0.22919496514948801</v>
      </c>
      <c r="AL264" s="17">
        <v>0.27335700371350802</v>
      </c>
      <c r="AM264" s="17">
        <v>0.12198782173075</v>
      </c>
      <c r="AN264" s="17"/>
      <c r="AO264" s="17">
        <v>0.23703909842566101</v>
      </c>
      <c r="AP264" s="17">
        <v>7.5101839280049196E-2</v>
      </c>
      <c r="AQ264" s="17">
        <v>0.32316421010262603</v>
      </c>
      <c r="AR264" s="17"/>
      <c r="AS264" s="17">
        <v>0.16459989437574099</v>
      </c>
      <c r="AT264" s="17">
        <v>0.14666658918426601</v>
      </c>
      <c r="AU264" s="17">
        <v>0.188010413524236</v>
      </c>
      <c r="AV264" s="17">
        <v>0.238685241967697</v>
      </c>
      <c r="AW264" s="17">
        <v>0.180586821366092</v>
      </c>
    </row>
    <row r="265" spans="2:49" x14ac:dyDescent="0.25">
      <c r="B265" t="s">
        <v>197</v>
      </c>
      <c r="C265" s="17">
        <v>0.17311946293752301</v>
      </c>
      <c r="D265" s="17">
        <v>0.19707219068916099</v>
      </c>
      <c r="E265" s="17">
        <v>0.15191537171474201</v>
      </c>
      <c r="F265" s="17"/>
      <c r="G265" s="17">
        <v>8.5039812469787202E-2</v>
      </c>
      <c r="H265" s="17">
        <v>0.109668858309847</v>
      </c>
      <c r="I265" s="17">
        <v>0.113772117072242</v>
      </c>
      <c r="J265" s="17">
        <v>0.15423439982489401</v>
      </c>
      <c r="K265" s="17">
        <v>0.25268399866827301</v>
      </c>
      <c r="L265" s="17">
        <v>0.30961158291776097</v>
      </c>
      <c r="M265" s="17"/>
      <c r="N265" s="17">
        <v>0.16829842423001501</v>
      </c>
      <c r="O265" s="17">
        <v>0.17025910957805401</v>
      </c>
      <c r="P265" s="17">
        <v>0.169805094328221</v>
      </c>
      <c r="Q265" s="17">
        <v>0.183717606025632</v>
      </c>
      <c r="R265" s="17"/>
      <c r="S265" s="17">
        <v>0.130930105774268</v>
      </c>
      <c r="T265" s="17">
        <v>0.133795708007141</v>
      </c>
      <c r="U265" s="17">
        <v>0.23299872878882899</v>
      </c>
      <c r="V265" s="17">
        <v>0.240533810824999</v>
      </c>
      <c r="W265" s="17">
        <v>0.12619686207841699</v>
      </c>
      <c r="X265" s="17">
        <v>0.19940525033811901</v>
      </c>
      <c r="Y265" s="17">
        <v>0.20980084201450999</v>
      </c>
      <c r="Z265" s="17">
        <v>0.27462535372581798</v>
      </c>
      <c r="AA265" s="17">
        <v>0.15836333658636101</v>
      </c>
      <c r="AB265" s="17">
        <v>0.15892019759985501</v>
      </c>
      <c r="AC265" s="17">
        <v>0.11625463350404899</v>
      </c>
      <c r="AD265" s="17"/>
      <c r="AE265" s="17">
        <v>0.29924091920061002</v>
      </c>
      <c r="AF265" s="17">
        <v>9.2113331180738098E-2</v>
      </c>
      <c r="AG265" s="17">
        <v>0.143714359832601</v>
      </c>
      <c r="AH265" s="17"/>
      <c r="AI265" s="17">
        <v>0.33312423968117999</v>
      </c>
      <c r="AJ265" s="17">
        <v>3.9848140644499298E-2</v>
      </c>
      <c r="AK265" s="17">
        <v>0.105341418605363</v>
      </c>
      <c r="AL265" s="17">
        <v>0.32265030533257999</v>
      </c>
      <c r="AM265" s="17">
        <v>0.164713436383435</v>
      </c>
      <c r="AN265" s="17"/>
      <c r="AO265" s="17">
        <v>0.375809544733262</v>
      </c>
      <c r="AP265" s="17">
        <v>2.4168796193973399E-2</v>
      </c>
      <c r="AQ265" s="17">
        <v>0.126488549710607</v>
      </c>
      <c r="AR265" s="17"/>
      <c r="AS265" s="17">
        <v>0.19239242785955801</v>
      </c>
      <c r="AT265" s="17">
        <v>0.16357537456127699</v>
      </c>
      <c r="AU265" s="17">
        <v>0.14843627938526099</v>
      </c>
      <c r="AV265" s="17">
        <v>0.128097925710492</v>
      </c>
      <c r="AW265" s="17">
        <v>0</v>
      </c>
    </row>
    <row r="266" spans="2:49" x14ac:dyDescent="0.25">
      <c r="B266" t="s">
        <v>200</v>
      </c>
      <c r="C266" s="17">
        <v>0.16897048247226401</v>
      </c>
      <c r="D266" s="17">
        <v>0.18890267685942499</v>
      </c>
      <c r="E266" s="17">
        <v>0.15169333040472199</v>
      </c>
      <c r="F266" s="17"/>
      <c r="G266" s="17">
        <v>0.113541344321409</v>
      </c>
      <c r="H266" s="17">
        <v>0.102794971427018</v>
      </c>
      <c r="I266" s="17">
        <v>0.117906436243872</v>
      </c>
      <c r="J266" s="17">
        <v>0.25518041166128103</v>
      </c>
      <c r="K266" s="17">
        <v>0.19241338702000799</v>
      </c>
      <c r="L266" s="17">
        <v>0.23099301550215601</v>
      </c>
      <c r="M266" s="17"/>
      <c r="N266" s="17">
        <v>0.17240413351714001</v>
      </c>
      <c r="O266" s="17">
        <v>0.17738817454658801</v>
      </c>
      <c r="P266" s="17">
        <v>0.17042848858781401</v>
      </c>
      <c r="Q266" s="17">
        <v>0.154910706902955</v>
      </c>
      <c r="R266" s="17"/>
      <c r="S266" s="17">
        <v>0.15087182476036701</v>
      </c>
      <c r="T266" s="17">
        <v>0.141904465198744</v>
      </c>
      <c r="U266" s="17">
        <v>0.179813287832357</v>
      </c>
      <c r="V266" s="17">
        <v>0.21444206522065601</v>
      </c>
      <c r="W266" s="17">
        <v>0.18959331473432101</v>
      </c>
      <c r="X266" s="17">
        <v>0.16911348011826999</v>
      </c>
      <c r="Y266" s="17">
        <v>8.6851778798157198E-2</v>
      </c>
      <c r="Z266" s="17">
        <v>0.20827031309555299</v>
      </c>
      <c r="AA266" s="17">
        <v>0.14785022587829799</v>
      </c>
      <c r="AB266" s="17">
        <v>0.22228498397796201</v>
      </c>
      <c r="AC266" s="17">
        <v>0.212156682355233</v>
      </c>
      <c r="AD266" s="17"/>
      <c r="AE266" s="17">
        <v>0.21514282303951501</v>
      </c>
      <c r="AF266" s="17">
        <v>0.131400152972976</v>
      </c>
      <c r="AG266" s="17">
        <v>0.19981293864271499</v>
      </c>
      <c r="AH266" s="17"/>
      <c r="AI266" s="17">
        <v>0.27613312034551402</v>
      </c>
      <c r="AJ266" s="17">
        <v>4.79875019556604E-2</v>
      </c>
      <c r="AK266" s="17">
        <v>0.16669124911857799</v>
      </c>
      <c r="AL266" s="17">
        <v>0.12774260206641</v>
      </c>
      <c r="AM266" s="17">
        <v>0.177761785197356</v>
      </c>
      <c r="AN266" s="17"/>
      <c r="AO266" s="17">
        <v>0.28489961016068899</v>
      </c>
      <c r="AP266" s="17">
        <v>3.4250518427024298E-2</v>
      </c>
      <c r="AQ266" s="17">
        <v>0.22309244102772899</v>
      </c>
      <c r="AR266" s="17"/>
      <c r="AS266" s="17">
        <v>0.19697205744263499</v>
      </c>
      <c r="AT266" s="17">
        <v>0.12300936212357599</v>
      </c>
      <c r="AU266" s="17">
        <v>0.184356966725228</v>
      </c>
      <c r="AV266" s="17">
        <v>0.13589511806756399</v>
      </c>
      <c r="AW266" s="17">
        <v>0.180586821366092</v>
      </c>
    </row>
    <row r="267" spans="2:49" x14ac:dyDescent="0.25">
      <c r="B267" t="s">
        <v>204</v>
      </c>
      <c r="C267" s="17">
        <v>0.149889714692445</v>
      </c>
      <c r="D267" s="17">
        <v>0.147040018247306</v>
      </c>
      <c r="E267" s="17">
        <v>0.148448900270125</v>
      </c>
      <c r="F267" s="17"/>
      <c r="G267" s="17">
        <v>0.187865964583428</v>
      </c>
      <c r="H267" s="17">
        <v>0.20903543297409</v>
      </c>
      <c r="I267" s="17">
        <v>0.209299143785178</v>
      </c>
      <c r="J267" s="17">
        <v>0.124238106136211</v>
      </c>
      <c r="K267" s="17">
        <v>0.10141382122357701</v>
      </c>
      <c r="L267" s="17">
        <v>7.0437986890049403E-2</v>
      </c>
      <c r="M267" s="17"/>
      <c r="N267" s="17">
        <v>0.189768745379399</v>
      </c>
      <c r="O267" s="17">
        <v>0.119915268406388</v>
      </c>
      <c r="P267" s="17">
        <v>0.13343073077286499</v>
      </c>
      <c r="Q267" s="17">
        <v>0.150620808702671</v>
      </c>
      <c r="R267" s="17"/>
      <c r="S267" s="17">
        <v>0.19154825758056501</v>
      </c>
      <c r="T267" s="17">
        <v>0.159291253901163</v>
      </c>
      <c r="U267" s="17">
        <v>6.5274144101947998E-2</v>
      </c>
      <c r="V267" s="17">
        <v>0.123515729188775</v>
      </c>
      <c r="W267" s="17">
        <v>0.20403884641984299</v>
      </c>
      <c r="X267" s="17">
        <v>0.20098996956085999</v>
      </c>
      <c r="Y267" s="17">
        <v>0.13078807149121899</v>
      </c>
      <c r="Z267" s="17">
        <v>6.9408159181342299E-2</v>
      </c>
      <c r="AA267" s="17">
        <v>0.19184560609547399</v>
      </c>
      <c r="AB267" s="17">
        <v>0.104144484364854</v>
      </c>
      <c r="AC267" s="17">
        <v>0.12069982875907199</v>
      </c>
      <c r="AD267" s="17"/>
      <c r="AE267" s="17">
        <v>6.5540452458430806E-2</v>
      </c>
      <c r="AF267" s="17">
        <v>0.228565339792345</v>
      </c>
      <c r="AG267" s="17">
        <v>0.13476606262289501</v>
      </c>
      <c r="AH267" s="17"/>
      <c r="AI267" s="17">
        <v>5.0438587388225702E-2</v>
      </c>
      <c r="AJ267" s="17">
        <v>0.29134526841088898</v>
      </c>
      <c r="AK267" s="17">
        <v>0.20168900765779699</v>
      </c>
      <c r="AL267" s="17">
        <v>6.6551611770637398E-2</v>
      </c>
      <c r="AM267" s="17">
        <v>8.0566342422251094E-2</v>
      </c>
      <c r="AN267" s="17"/>
      <c r="AO267" s="17">
        <v>4.73778914953513E-2</v>
      </c>
      <c r="AP267" s="17">
        <v>0.30443403946575498</v>
      </c>
      <c r="AQ267" s="17">
        <v>9.6523829725637098E-2</v>
      </c>
      <c r="AR267" s="17"/>
      <c r="AS267" s="17">
        <v>0.14142771336340401</v>
      </c>
      <c r="AT267" s="17">
        <v>0.14399150927767199</v>
      </c>
      <c r="AU267" s="17">
        <v>0.17359788958397901</v>
      </c>
      <c r="AV267" s="17">
        <v>0.16879167816870899</v>
      </c>
      <c r="AW267" s="17">
        <v>0.32966020281118702</v>
      </c>
    </row>
    <row r="268" spans="2:49" x14ac:dyDescent="0.25">
      <c r="B268" t="s">
        <v>199</v>
      </c>
      <c r="C268" s="17">
        <v>0.142846795055354</v>
      </c>
      <c r="D268" s="17">
        <v>0.16680604771928201</v>
      </c>
      <c r="E268" s="17">
        <v>0.119257788145154</v>
      </c>
      <c r="F268" s="17"/>
      <c r="G268" s="17">
        <v>9.8173982079786101E-2</v>
      </c>
      <c r="H268" s="17">
        <v>0.10598632628532501</v>
      </c>
      <c r="I268" s="17">
        <v>0.111104547090165</v>
      </c>
      <c r="J268" s="17">
        <v>0.14354338829048299</v>
      </c>
      <c r="K268" s="17">
        <v>0.18339642425946501</v>
      </c>
      <c r="L268" s="17">
        <v>0.209277329562718</v>
      </c>
      <c r="M268" s="17"/>
      <c r="N268" s="17">
        <v>0.18360057803403801</v>
      </c>
      <c r="O268" s="17">
        <v>0.165527000375504</v>
      </c>
      <c r="P268" s="17">
        <v>0.10495041074205499</v>
      </c>
      <c r="Q268" s="17">
        <v>0.10184393544506901</v>
      </c>
      <c r="R268" s="17"/>
      <c r="S268" s="17">
        <v>0.14560561205410799</v>
      </c>
      <c r="T268" s="17">
        <v>0.161637632944681</v>
      </c>
      <c r="U268" s="17">
        <v>0.19131370326048899</v>
      </c>
      <c r="V268" s="17">
        <v>0.187574863090676</v>
      </c>
      <c r="W268" s="17">
        <v>0.1174905413312</v>
      </c>
      <c r="X268" s="17">
        <v>0.12878479860691899</v>
      </c>
      <c r="Y268" s="17">
        <v>6.7211337203958402E-2</v>
      </c>
      <c r="Z268" s="17">
        <v>0.22005155490009301</v>
      </c>
      <c r="AA268" s="17">
        <v>0.153220027293924</v>
      </c>
      <c r="AB268" s="17">
        <v>0.108797602172836</v>
      </c>
      <c r="AC268" s="17">
        <v>0.101384893560622</v>
      </c>
      <c r="AD268" s="17"/>
      <c r="AE268" s="17">
        <v>0.19393634172204199</v>
      </c>
      <c r="AF268" s="17">
        <v>0.13395296344822299</v>
      </c>
      <c r="AG268" s="17">
        <v>8.98807536356101E-2</v>
      </c>
      <c r="AH268" s="17"/>
      <c r="AI268" s="17">
        <v>0.21671388464830099</v>
      </c>
      <c r="AJ268" s="17">
        <v>7.9746120703782397E-2</v>
      </c>
      <c r="AK268" s="17">
        <v>0.152830780161017</v>
      </c>
      <c r="AL268" s="17">
        <v>0.192597204661171</v>
      </c>
      <c r="AM268" s="17">
        <v>0.10016363033652</v>
      </c>
      <c r="AN268" s="17"/>
      <c r="AO268" s="17">
        <v>0.20967453915276499</v>
      </c>
      <c r="AP268" s="17">
        <v>6.2029637903106803E-2</v>
      </c>
      <c r="AQ268" s="17">
        <v>0.200147300659067</v>
      </c>
      <c r="AR268" s="17"/>
      <c r="AS268" s="17">
        <v>0.111291571704929</v>
      </c>
      <c r="AT268" s="17">
        <v>0.15841626650440399</v>
      </c>
      <c r="AU268" s="17">
        <v>0.131813600300972</v>
      </c>
      <c r="AV268" s="17">
        <v>0.19022752640184301</v>
      </c>
      <c r="AW268" s="17">
        <v>9.6629130145901396E-2</v>
      </c>
    </row>
    <row r="269" spans="2:49" x14ac:dyDescent="0.25">
      <c r="B269" t="s">
        <v>207</v>
      </c>
      <c r="C269" s="17">
        <v>0.119156490453605</v>
      </c>
      <c r="D269" s="17">
        <v>0.11997591204317699</v>
      </c>
      <c r="E269" s="17">
        <v>0.11774147933104601</v>
      </c>
      <c r="F269" s="17"/>
      <c r="G269" s="17">
        <v>0.18636580470494299</v>
      </c>
      <c r="H269" s="17">
        <v>0.14289314279238699</v>
      </c>
      <c r="I269" s="17">
        <v>0.10350872228254</v>
      </c>
      <c r="J269" s="17">
        <v>0.15954162479761599</v>
      </c>
      <c r="K269" s="17">
        <v>8.4410502620717906E-2</v>
      </c>
      <c r="L269" s="17">
        <v>5.0595113382221002E-2</v>
      </c>
      <c r="M269" s="17"/>
      <c r="N269" s="17">
        <v>0.123662498263837</v>
      </c>
      <c r="O269" s="17">
        <v>0.10775696705047599</v>
      </c>
      <c r="P269" s="17">
        <v>0.11030449238923599</v>
      </c>
      <c r="Q269" s="17">
        <v>0.13958547338555599</v>
      </c>
      <c r="R269" s="17"/>
      <c r="S269" s="17">
        <v>0.10996425895422</v>
      </c>
      <c r="T269" s="17">
        <v>0.15527805391434299</v>
      </c>
      <c r="U269" s="17">
        <v>6.00506344859408E-2</v>
      </c>
      <c r="V269" s="17">
        <v>5.38698375078581E-2</v>
      </c>
      <c r="W269" s="17">
        <v>0.162611325280967</v>
      </c>
      <c r="X269" s="17">
        <v>0.18168526817719599</v>
      </c>
      <c r="Y269" s="17">
        <v>0.18602109895655899</v>
      </c>
      <c r="Z269" s="17">
        <v>0.13696202556582801</v>
      </c>
      <c r="AA269" s="17">
        <v>0.11509495531589201</v>
      </c>
      <c r="AB269" s="17">
        <v>6.4714674334073796E-2</v>
      </c>
      <c r="AC269" s="17">
        <v>9.9074082665556298E-2</v>
      </c>
      <c r="AD269" s="17"/>
      <c r="AE269" s="17">
        <v>7.1551672894989801E-2</v>
      </c>
      <c r="AF269" s="17">
        <v>0.160304367545544</v>
      </c>
      <c r="AG269" s="17">
        <v>0.11858224961748801</v>
      </c>
      <c r="AH269" s="17"/>
      <c r="AI269" s="17">
        <v>3.1516802637637502E-2</v>
      </c>
      <c r="AJ269" s="17">
        <v>0.245398715608629</v>
      </c>
      <c r="AK269" s="17">
        <v>0.11121463997620799</v>
      </c>
      <c r="AL269" s="17">
        <v>0</v>
      </c>
      <c r="AM269" s="17">
        <v>9.8694380175200394E-2</v>
      </c>
      <c r="AN269" s="17"/>
      <c r="AO269" s="17">
        <v>3.6210140492409601E-2</v>
      </c>
      <c r="AP269" s="17">
        <v>0.26760080766078798</v>
      </c>
      <c r="AQ269" s="17">
        <v>7.9284713476454396E-2</v>
      </c>
      <c r="AR269" s="17"/>
      <c r="AS269" s="17">
        <v>0.10518180239265</v>
      </c>
      <c r="AT269" s="17">
        <v>0.12553826445864499</v>
      </c>
      <c r="AU269" s="17">
        <v>0.10385196465261801</v>
      </c>
      <c r="AV269" s="17">
        <v>0.151443752274937</v>
      </c>
      <c r="AW269" s="17">
        <v>0.18472592742900801</v>
      </c>
    </row>
    <row r="270" spans="2:49" x14ac:dyDescent="0.25">
      <c r="B270" t="s">
        <v>202</v>
      </c>
      <c r="C270" s="17">
        <v>0.112326985088971</v>
      </c>
      <c r="D270" s="17">
        <v>0.12554188442151201</v>
      </c>
      <c r="E270" s="17">
        <v>9.6652661806971199E-2</v>
      </c>
      <c r="F270" s="17"/>
      <c r="G270" s="17">
        <v>0.107952028507301</v>
      </c>
      <c r="H270" s="17">
        <v>0.151544827917199</v>
      </c>
      <c r="I270" s="17">
        <v>0.108110811146057</v>
      </c>
      <c r="J270" s="17">
        <v>9.5322564684940797E-2</v>
      </c>
      <c r="K270" s="17">
        <v>9.5496736613408503E-2</v>
      </c>
      <c r="L270" s="17">
        <v>0.11037018185294301</v>
      </c>
      <c r="M270" s="17"/>
      <c r="N270" s="17">
        <v>0.13478555940586701</v>
      </c>
      <c r="O270" s="17">
        <v>8.8170566548799803E-2</v>
      </c>
      <c r="P270" s="17">
        <v>0.10895851415181899</v>
      </c>
      <c r="Q270" s="17">
        <v>0.118621776806893</v>
      </c>
      <c r="R270" s="17"/>
      <c r="S270" s="17">
        <v>0.13438211996486699</v>
      </c>
      <c r="T270" s="17">
        <v>0.124797777119183</v>
      </c>
      <c r="U270" s="17">
        <v>0.106249759398753</v>
      </c>
      <c r="V270" s="17">
        <v>8.6066174993931002E-2</v>
      </c>
      <c r="W270" s="17">
        <v>9.8390166398964099E-2</v>
      </c>
      <c r="X270" s="17">
        <v>9.1292002851572102E-2</v>
      </c>
      <c r="Y270" s="17">
        <v>0.15236674530387201</v>
      </c>
      <c r="Z270" s="17">
        <v>0.13694412705612299</v>
      </c>
      <c r="AA270" s="17">
        <v>0.10068870403123199</v>
      </c>
      <c r="AB270" s="17">
        <v>9.0452811799085694E-2</v>
      </c>
      <c r="AC270" s="17">
        <v>0.117648489591882</v>
      </c>
      <c r="AD270" s="17"/>
      <c r="AE270" s="17">
        <v>7.62395637026171E-2</v>
      </c>
      <c r="AF270" s="17">
        <v>0.14396687301174799</v>
      </c>
      <c r="AG270" s="17">
        <v>0.12173988452877101</v>
      </c>
      <c r="AH270" s="17"/>
      <c r="AI270" s="17">
        <v>4.3390796606535602E-2</v>
      </c>
      <c r="AJ270" s="17">
        <v>0.20883955217700101</v>
      </c>
      <c r="AK270" s="17">
        <v>0.12171683595756699</v>
      </c>
      <c r="AL270" s="17">
        <v>7.7922452584398103E-2</v>
      </c>
      <c r="AM270" s="17">
        <v>9.8288510393374703E-2</v>
      </c>
      <c r="AN270" s="17"/>
      <c r="AO270" s="17">
        <v>4.3742417374763698E-2</v>
      </c>
      <c r="AP270" s="17">
        <v>0.21648228913543399</v>
      </c>
      <c r="AQ270" s="17">
        <v>0.12788228632884499</v>
      </c>
      <c r="AR270" s="17"/>
      <c r="AS270" s="17">
        <v>0.11752149117013699</v>
      </c>
      <c r="AT270" s="17">
        <v>9.5237749968708305E-2</v>
      </c>
      <c r="AU270" s="17">
        <v>9.5200768031043201E-2</v>
      </c>
      <c r="AV270" s="17">
        <v>0.19505591643292999</v>
      </c>
      <c r="AW270" s="17">
        <v>0.235638476018763</v>
      </c>
    </row>
    <row r="271" spans="2:49" x14ac:dyDescent="0.25">
      <c r="B271" t="s">
        <v>205</v>
      </c>
      <c r="C271" s="17">
        <v>8.8809186488814196E-2</v>
      </c>
      <c r="D271" s="17">
        <v>8.6670923828947005E-2</v>
      </c>
      <c r="E271" s="17">
        <v>9.2241453648695501E-2</v>
      </c>
      <c r="F271" s="17"/>
      <c r="G271" s="17">
        <v>0.194045828089742</v>
      </c>
      <c r="H271" s="17">
        <v>0.13136999315870701</v>
      </c>
      <c r="I271" s="17">
        <v>7.7301698043994393E-2</v>
      </c>
      <c r="J271" s="17">
        <v>7.2290834621303202E-2</v>
      </c>
      <c r="K271" s="17">
        <v>5.2318250083911402E-2</v>
      </c>
      <c r="L271" s="17">
        <v>1.6470439726309499E-2</v>
      </c>
      <c r="M271" s="17"/>
      <c r="N271" s="17">
        <v>7.0209929847615399E-2</v>
      </c>
      <c r="O271" s="17">
        <v>8.9620636831175493E-2</v>
      </c>
      <c r="P271" s="17">
        <v>9.5570771608659705E-2</v>
      </c>
      <c r="Q271" s="17">
        <v>0.108378247702279</v>
      </c>
      <c r="R271" s="17"/>
      <c r="S271" s="17">
        <v>0.11914127316697</v>
      </c>
      <c r="T271" s="17">
        <v>9.1054130563829994E-2</v>
      </c>
      <c r="U271" s="17">
        <v>8.1360051328287098E-3</v>
      </c>
      <c r="V271" s="17">
        <v>5.77414090082067E-2</v>
      </c>
      <c r="W271" s="17">
        <v>0.104621406969458</v>
      </c>
      <c r="X271" s="17">
        <v>0.12203482122196101</v>
      </c>
      <c r="Y271" s="17">
        <v>8.26912560637902E-2</v>
      </c>
      <c r="Z271" s="17">
        <v>0.104066135875743</v>
      </c>
      <c r="AA271" s="17">
        <v>0.11303035384148</v>
      </c>
      <c r="AB271" s="17">
        <v>9.3044515514856693E-2</v>
      </c>
      <c r="AC271" s="17">
        <v>5.9368115715676198E-2</v>
      </c>
      <c r="AD271" s="17"/>
      <c r="AE271" s="17">
        <v>5.3968526832652602E-2</v>
      </c>
      <c r="AF271" s="17">
        <v>0.102337544573244</v>
      </c>
      <c r="AG271" s="17">
        <v>7.95260199159077E-2</v>
      </c>
      <c r="AH271" s="17"/>
      <c r="AI271" s="17">
        <v>5.0811911527600603E-2</v>
      </c>
      <c r="AJ271" s="17">
        <v>0.173230830227871</v>
      </c>
      <c r="AK271" s="17">
        <v>6.01944411143394E-2</v>
      </c>
      <c r="AL271" s="17">
        <v>0</v>
      </c>
      <c r="AM271" s="17">
        <v>6.4792833758785598E-2</v>
      </c>
      <c r="AN271" s="17"/>
      <c r="AO271" s="17">
        <v>5.0185728264562399E-2</v>
      </c>
      <c r="AP271" s="17">
        <v>0.17232267218075401</v>
      </c>
      <c r="AQ271" s="17">
        <v>4.7858330533288099E-2</v>
      </c>
      <c r="AR271" s="17"/>
      <c r="AS271" s="17">
        <v>5.4095913383566903E-2</v>
      </c>
      <c r="AT271" s="17">
        <v>8.0743263220028699E-2</v>
      </c>
      <c r="AU271" s="17">
        <v>0.126520615201591</v>
      </c>
      <c r="AV271" s="17">
        <v>0.10020114411483801</v>
      </c>
      <c r="AW271" s="17">
        <v>0.23376509146364499</v>
      </c>
    </row>
    <row r="272" spans="2:49" x14ac:dyDescent="0.25">
      <c r="B272" t="s">
        <v>209</v>
      </c>
      <c r="C272" s="17">
        <v>5.3575504441344297E-2</v>
      </c>
      <c r="D272" s="17">
        <v>5.6332841939923398E-2</v>
      </c>
      <c r="E272" s="17">
        <v>4.9269908911147797E-2</v>
      </c>
      <c r="F272" s="17"/>
      <c r="G272" s="17">
        <v>6.8877306974996902E-2</v>
      </c>
      <c r="H272" s="17">
        <v>5.62890463399984E-2</v>
      </c>
      <c r="I272" s="17">
        <v>5.5831812756213899E-2</v>
      </c>
      <c r="J272" s="17">
        <v>5.3973781581026101E-2</v>
      </c>
      <c r="K272" s="17">
        <v>4.4501836158075098E-2</v>
      </c>
      <c r="L272" s="17">
        <v>4.32816752468091E-2</v>
      </c>
      <c r="M272" s="17"/>
      <c r="N272" s="17">
        <v>6.0196906739298901E-2</v>
      </c>
      <c r="O272" s="17">
        <v>4.0034467865597299E-2</v>
      </c>
      <c r="P272" s="17">
        <v>5.5515861324109197E-2</v>
      </c>
      <c r="Q272" s="17">
        <v>5.6582629693297401E-2</v>
      </c>
      <c r="R272" s="17"/>
      <c r="S272" s="17">
        <v>5.1899712306645002E-2</v>
      </c>
      <c r="T272" s="17">
        <v>7.0571297765593996E-2</v>
      </c>
      <c r="U272" s="17">
        <v>2.1133516676363599E-2</v>
      </c>
      <c r="V272" s="17">
        <v>5.5167290967024003E-2</v>
      </c>
      <c r="W272" s="17">
        <v>9.3299334320493393E-2</v>
      </c>
      <c r="X272" s="17">
        <v>7.9160728663717997E-2</v>
      </c>
      <c r="Y272" s="17">
        <v>4.3349571315183098E-2</v>
      </c>
      <c r="Z272" s="17">
        <v>0</v>
      </c>
      <c r="AA272" s="17">
        <v>3.9387338689968403E-2</v>
      </c>
      <c r="AB272" s="17">
        <v>6.6934164114735406E-2</v>
      </c>
      <c r="AC272" s="17">
        <v>3.0679358409936301E-2</v>
      </c>
      <c r="AD272" s="17"/>
      <c r="AE272" s="17">
        <v>4.0951725923444697E-2</v>
      </c>
      <c r="AF272" s="17">
        <v>6.6341351223592401E-2</v>
      </c>
      <c r="AG272" s="17">
        <v>4.9707218475283102E-2</v>
      </c>
      <c r="AH272" s="17"/>
      <c r="AI272" s="17">
        <v>2.7815395391665901E-2</v>
      </c>
      <c r="AJ272" s="17">
        <v>9.2482530333491797E-2</v>
      </c>
      <c r="AK272" s="17">
        <v>8.6333952195030594E-2</v>
      </c>
      <c r="AL272" s="17">
        <v>0</v>
      </c>
      <c r="AM272" s="17">
        <v>2.8174585569296001E-2</v>
      </c>
      <c r="AN272" s="17"/>
      <c r="AO272" s="17">
        <v>3.3681494845026298E-2</v>
      </c>
      <c r="AP272" s="17">
        <v>8.6933287423601194E-2</v>
      </c>
      <c r="AQ272" s="17">
        <v>6.7454456435845897E-2</v>
      </c>
      <c r="AR272" s="17"/>
      <c r="AS272" s="17">
        <v>5.4484853490361002E-2</v>
      </c>
      <c r="AT272" s="17">
        <v>7.0731611551383106E-2</v>
      </c>
      <c r="AU272" s="17">
        <v>4.4192489609022903E-2</v>
      </c>
      <c r="AV272" s="17">
        <v>4.8452542898937502E-2</v>
      </c>
      <c r="AW272" s="17">
        <v>0</v>
      </c>
    </row>
    <row r="273" spans="2:49" x14ac:dyDescent="0.25">
      <c r="B273" t="s">
        <v>203</v>
      </c>
      <c r="C273" s="17">
        <v>5.3422992992911499E-2</v>
      </c>
      <c r="D273" s="17">
        <v>7.3115048497724502E-2</v>
      </c>
      <c r="E273" s="17">
        <v>3.4678074081894703E-2</v>
      </c>
      <c r="F273" s="17"/>
      <c r="G273" s="17">
        <v>3.4502870326107903E-2</v>
      </c>
      <c r="H273" s="17">
        <v>8.0532644938229897E-2</v>
      </c>
      <c r="I273" s="17">
        <v>5.0825891245833602E-2</v>
      </c>
      <c r="J273" s="17">
        <v>7.4584400955347296E-2</v>
      </c>
      <c r="K273" s="17">
        <v>4.1630964226850802E-2</v>
      </c>
      <c r="L273" s="17">
        <v>3.7972799187559102E-2</v>
      </c>
      <c r="M273" s="17"/>
      <c r="N273" s="17">
        <v>4.0690204255198502E-2</v>
      </c>
      <c r="O273" s="17">
        <v>6.8320039301765001E-2</v>
      </c>
      <c r="P273" s="17">
        <v>4.6206943072398199E-2</v>
      </c>
      <c r="Q273" s="17">
        <v>5.7491473513717799E-2</v>
      </c>
      <c r="R273" s="17"/>
      <c r="S273" s="17">
        <v>7.1544405719344895E-2</v>
      </c>
      <c r="T273" s="17">
        <v>4.6449286996933903E-2</v>
      </c>
      <c r="U273" s="17">
        <v>6.9025532493104003E-2</v>
      </c>
      <c r="V273" s="17">
        <v>4.28908593497455E-2</v>
      </c>
      <c r="W273" s="17">
        <v>4.1214317378987599E-2</v>
      </c>
      <c r="X273" s="17">
        <v>4.9805644749323599E-2</v>
      </c>
      <c r="Y273" s="17">
        <v>6.6619068494108993E-2</v>
      </c>
      <c r="Z273" s="17">
        <v>7.7808820274645696E-2</v>
      </c>
      <c r="AA273" s="17">
        <v>2.413865917487E-2</v>
      </c>
      <c r="AB273" s="17">
        <v>5.75778610519493E-2</v>
      </c>
      <c r="AC273" s="17">
        <v>5.7228575451150301E-2</v>
      </c>
      <c r="AD273" s="17"/>
      <c r="AE273" s="17">
        <v>8.5315378060800307E-2</v>
      </c>
      <c r="AF273" s="17">
        <v>3.28888108498821E-2</v>
      </c>
      <c r="AG273" s="17">
        <v>5.54788721107509E-2</v>
      </c>
      <c r="AH273" s="17"/>
      <c r="AI273" s="17">
        <v>8.2161973147827305E-2</v>
      </c>
      <c r="AJ273" s="17">
        <v>2.28609594166563E-2</v>
      </c>
      <c r="AK273" s="17">
        <v>2.7906812967333799E-2</v>
      </c>
      <c r="AL273" s="17">
        <v>6.3565539986143393E-2</v>
      </c>
      <c r="AM273" s="17">
        <v>6.5597953721885593E-2</v>
      </c>
      <c r="AN273" s="17"/>
      <c r="AO273" s="17">
        <v>8.2061036104488894E-2</v>
      </c>
      <c r="AP273" s="17">
        <v>1.8174484376545699E-2</v>
      </c>
      <c r="AQ273" s="17">
        <v>6.04617709217357E-2</v>
      </c>
      <c r="AR273" s="17"/>
      <c r="AS273" s="17">
        <v>5.3827037242250998E-2</v>
      </c>
      <c r="AT273" s="17">
        <v>6.0960678099678298E-2</v>
      </c>
      <c r="AU273" s="17">
        <v>2.39788941926426E-2</v>
      </c>
      <c r="AV273" s="17">
        <v>9.8176718171690602E-2</v>
      </c>
      <c r="AW273" s="17">
        <v>9.6629130145901396E-2</v>
      </c>
    </row>
    <row r="274" spans="2:49" x14ac:dyDescent="0.25">
      <c r="B274" t="s">
        <v>208</v>
      </c>
      <c r="C274" s="17">
        <v>4.9587343395010398E-2</v>
      </c>
      <c r="D274" s="17">
        <v>5.6096792745624999E-2</v>
      </c>
      <c r="E274" s="17">
        <v>4.1605907021149101E-2</v>
      </c>
      <c r="F274" s="17"/>
      <c r="G274" s="17">
        <v>0.11182950383191601</v>
      </c>
      <c r="H274" s="17">
        <v>5.9453127564883801E-2</v>
      </c>
      <c r="I274" s="17">
        <v>6.4312376788654105E-2</v>
      </c>
      <c r="J274" s="17">
        <v>4.5675156098705502E-3</v>
      </c>
      <c r="K274" s="17">
        <v>3.9317556716938103E-2</v>
      </c>
      <c r="L274" s="17">
        <v>2.1868980843355899E-2</v>
      </c>
      <c r="M274" s="17"/>
      <c r="N274" s="17">
        <v>5.2741280103590402E-2</v>
      </c>
      <c r="O274" s="17">
        <v>2.4146740328822199E-2</v>
      </c>
      <c r="P274" s="17">
        <v>7.2605323911135597E-2</v>
      </c>
      <c r="Q274" s="17">
        <v>4.98912537260153E-2</v>
      </c>
      <c r="R274" s="17"/>
      <c r="S274" s="17">
        <v>7.9907935854578296E-2</v>
      </c>
      <c r="T274" s="17">
        <v>4.9364969518031002E-2</v>
      </c>
      <c r="U274" s="17">
        <v>6.3061322993382601E-2</v>
      </c>
      <c r="V274" s="17">
        <v>0</v>
      </c>
      <c r="W274" s="17">
        <v>4.1110038709850902E-2</v>
      </c>
      <c r="X274" s="17">
        <v>0.102707872393454</v>
      </c>
      <c r="Y274" s="17">
        <v>2.2562460167273899E-2</v>
      </c>
      <c r="Z274" s="17">
        <v>7.7212455752287107E-2</v>
      </c>
      <c r="AA274" s="17">
        <v>4.48535217787722E-2</v>
      </c>
      <c r="AB274" s="17">
        <v>1.3103956348096199E-2</v>
      </c>
      <c r="AC274" s="17">
        <v>6.6242979470449007E-2</v>
      </c>
      <c r="AD274" s="17"/>
      <c r="AE274" s="17">
        <v>3.3308149962777103E-2</v>
      </c>
      <c r="AF274" s="17">
        <v>5.50482134045336E-2</v>
      </c>
      <c r="AG274" s="17">
        <v>4.9839397133491899E-2</v>
      </c>
      <c r="AH274" s="17"/>
      <c r="AI274" s="17">
        <v>2.88853337950148E-2</v>
      </c>
      <c r="AJ274" s="17">
        <v>7.8735179048490797E-2</v>
      </c>
      <c r="AK274" s="17">
        <v>1.27823906736031E-2</v>
      </c>
      <c r="AL274" s="17">
        <v>0.18938740435351101</v>
      </c>
      <c r="AM274" s="17">
        <v>4.4533300368529503E-2</v>
      </c>
      <c r="AN274" s="17"/>
      <c r="AO274" s="17">
        <v>2.94183488478491E-2</v>
      </c>
      <c r="AP274" s="17">
        <v>7.3136770123760395E-2</v>
      </c>
      <c r="AQ274" s="17">
        <v>3.8800876704601098E-2</v>
      </c>
      <c r="AR274" s="17"/>
      <c r="AS274" s="17">
        <v>4.2760812923701499E-2</v>
      </c>
      <c r="AT274" s="17">
        <v>3.7244119179602297E-2</v>
      </c>
      <c r="AU274" s="17">
        <v>5.3612864216769703E-2</v>
      </c>
      <c r="AV274" s="17">
        <v>7.5716499639228593E-2</v>
      </c>
      <c r="AW274" s="17">
        <v>0.110388782265871</v>
      </c>
    </row>
    <row r="275" spans="2:49" x14ac:dyDescent="0.25">
      <c r="B275" t="s">
        <v>198</v>
      </c>
      <c r="C275" s="17">
        <v>4.0264476216605803E-2</v>
      </c>
      <c r="D275" s="17">
        <v>6.1746868728463397E-2</v>
      </c>
      <c r="E275" s="17">
        <v>1.9549344267706201E-2</v>
      </c>
      <c r="F275" s="17"/>
      <c r="G275" s="17">
        <v>5.3740903638084203E-2</v>
      </c>
      <c r="H275" s="17">
        <v>6.2259755481833101E-2</v>
      </c>
      <c r="I275" s="17">
        <v>5.5367550969688498E-2</v>
      </c>
      <c r="J275" s="17">
        <v>1.2379207090567701E-2</v>
      </c>
      <c r="K275" s="17">
        <v>2.04211357276897E-2</v>
      </c>
      <c r="L275" s="17">
        <v>3.3630208902417198E-2</v>
      </c>
      <c r="M275" s="17"/>
      <c r="N275" s="17">
        <v>4.1391424763815E-2</v>
      </c>
      <c r="O275" s="17">
        <v>3.0732654267994299E-2</v>
      </c>
      <c r="P275" s="17">
        <v>3.8264597537751403E-2</v>
      </c>
      <c r="Q275" s="17">
        <v>5.3324682051981299E-2</v>
      </c>
      <c r="R275" s="17"/>
      <c r="S275" s="17">
        <v>4.83481636994922E-2</v>
      </c>
      <c r="T275" s="17">
        <v>3.1687797787007498E-2</v>
      </c>
      <c r="U275" s="17">
        <v>8.3684371163351007E-3</v>
      </c>
      <c r="V275" s="17">
        <v>1.82661665451259E-2</v>
      </c>
      <c r="W275" s="17">
        <v>3.7792881395811898E-2</v>
      </c>
      <c r="X275" s="17">
        <v>8.4974042264703106E-2</v>
      </c>
      <c r="Y275" s="17">
        <v>3.32751211142178E-2</v>
      </c>
      <c r="Z275" s="17">
        <v>0</v>
      </c>
      <c r="AA275" s="17">
        <v>2.2550939118230501E-2</v>
      </c>
      <c r="AB275" s="17">
        <v>8.1707518768487294E-2</v>
      </c>
      <c r="AC275" s="17">
        <v>6.6683926589589201E-2</v>
      </c>
      <c r="AD275" s="17"/>
      <c r="AE275" s="17">
        <v>4.6980862704585603E-2</v>
      </c>
      <c r="AF275" s="17">
        <v>3.5712474140850201E-2</v>
      </c>
      <c r="AG275" s="17">
        <v>4.5007837501013101E-2</v>
      </c>
      <c r="AH275" s="17"/>
      <c r="AI275" s="17">
        <v>2.1621665893326501E-2</v>
      </c>
      <c r="AJ275" s="17">
        <v>4.6170121209875799E-2</v>
      </c>
      <c r="AK275" s="17">
        <v>3.4150600846095003E-2</v>
      </c>
      <c r="AL275" s="17">
        <v>5.8865165857844397E-2</v>
      </c>
      <c r="AM275" s="17">
        <v>4.1820663524024602E-2</v>
      </c>
      <c r="AN275" s="17"/>
      <c r="AO275" s="17">
        <v>2.17894269571497E-2</v>
      </c>
      <c r="AP275" s="17">
        <v>3.3492965043365498E-2</v>
      </c>
      <c r="AQ275" s="17">
        <v>4.0931058731646999E-2</v>
      </c>
      <c r="AR275" s="17"/>
      <c r="AS275" s="17">
        <v>1.6297688893749499E-2</v>
      </c>
      <c r="AT275" s="17">
        <v>4.4745531844520799E-2</v>
      </c>
      <c r="AU275" s="17">
        <v>5.1743668132237602E-2</v>
      </c>
      <c r="AV275" s="17">
        <v>5.0265253066067203E-2</v>
      </c>
      <c r="AW275" s="17">
        <v>7.9679377106587596E-2</v>
      </c>
    </row>
    <row r="276" spans="2:49" x14ac:dyDescent="0.25">
      <c r="B276" t="s">
        <v>73</v>
      </c>
      <c r="C276" s="17">
        <v>4.3891458765295002E-2</v>
      </c>
      <c r="D276" s="17">
        <v>2.6559999688078501E-2</v>
      </c>
      <c r="E276" s="17">
        <v>6.1731544541140597E-2</v>
      </c>
      <c r="F276" s="17"/>
      <c r="G276" s="17">
        <v>2.4015205489844899E-2</v>
      </c>
      <c r="H276" s="17">
        <v>5.4019637204033702E-2</v>
      </c>
      <c r="I276" s="17">
        <v>4.0578260196555298E-2</v>
      </c>
      <c r="J276" s="17">
        <v>5.42693489050678E-2</v>
      </c>
      <c r="K276" s="17">
        <v>5.4880387574288501E-2</v>
      </c>
      <c r="L276" s="17">
        <v>3.6987179013923503E-2</v>
      </c>
      <c r="M276" s="17"/>
      <c r="N276" s="17">
        <v>2.4185352755247899E-2</v>
      </c>
      <c r="O276" s="17">
        <v>5.2731000739730201E-2</v>
      </c>
      <c r="P276" s="17">
        <v>5.3680163658194502E-2</v>
      </c>
      <c r="Q276" s="17">
        <v>4.1996514240454703E-2</v>
      </c>
      <c r="R276" s="17"/>
      <c r="S276" s="17">
        <v>3.33071828495594E-2</v>
      </c>
      <c r="T276" s="17">
        <v>5.2505282402890797E-2</v>
      </c>
      <c r="U276" s="17">
        <v>6.7907692546424897E-2</v>
      </c>
      <c r="V276" s="17">
        <v>4.8579624568680098E-2</v>
      </c>
      <c r="W276" s="17">
        <v>3.5466060104952901E-2</v>
      </c>
      <c r="X276" s="17">
        <v>2.0865585612827399E-2</v>
      </c>
      <c r="Y276" s="17">
        <v>5.7197279046475202E-2</v>
      </c>
      <c r="Z276" s="17">
        <v>2.4688035141156101E-2</v>
      </c>
      <c r="AA276" s="17">
        <v>2.4545109423811301E-2</v>
      </c>
      <c r="AB276" s="17">
        <v>4.8666482715448801E-2</v>
      </c>
      <c r="AC276" s="17">
        <v>7.4909454563565306E-2</v>
      </c>
      <c r="AD276" s="17"/>
      <c r="AE276" s="17">
        <v>3.0536130549007501E-2</v>
      </c>
      <c r="AF276" s="17">
        <v>5.6108738284711697E-2</v>
      </c>
      <c r="AG276" s="17">
        <v>5.5743542810024103E-2</v>
      </c>
      <c r="AH276" s="17"/>
      <c r="AI276" s="17">
        <v>3.2151089352784303E-2</v>
      </c>
      <c r="AJ276" s="17">
        <v>3.644787949271E-2</v>
      </c>
      <c r="AK276" s="17">
        <v>2.5900196202551799E-2</v>
      </c>
      <c r="AL276" s="17">
        <v>5.2911187691091197E-2</v>
      </c>
      <c r="AM276" s="17">
        <v>4.5589677435759098E-2</v>
      </c>
      <c r="AN276" s="17"/>
      <c r="AO276" s="17">
        <v>3.6109137510669E-2</v>
      </c>
      <c r="AP276" s="17">
        <v>4.1183348203843E-2</v>
      </c>
      <c r="AQ276" s="17">
        <v>2.33989852105678E-2</v>
      </c>
      <c r="AR276" s="17"/>
      <c r="AS276" s="17">
        <v>5.3473252461919099E-2</v>
      </c>
      <c r="AT276" s="17">
        <v>5.25107282478166E-2</v>
      </c>
      <c r="AU276" s="17">
        <v>3.3593833663415403E-2</v>
      </c>
      <c r="AV276" s="17">
        <v>1.7402844750297599E-2</v>
      </c>
      <c r="AW276" s="17">
        <v>0</v>
      </c>
    </row>
    <row r="277" spans="2:49" x14ac:dyDescent="0.25">
      <c r="B277" t="s">
        <v>104</v>
      </c>
      <c r="C277" s="17">
        <v>0.10197343929467401</v>
      </c>
      <c r="D277" s="17">
        <v>8.2364047780315294E-2</v>
      </c>
      <c r="E277" s="17">
        <v>0.12112121279587799</v>
      </c>
      <c r="F277" s="17"/>
      <c r="G277" s="17">
        <v>0.13229164189688999</v>
      </c>
      <c r="H277" s="17">
        <v>0.13983962183189599</v>
      </c>
      <c r="I277" s="17">
        <v>0.13396602963272</v>
      </c>
      <c r="J277" s="17">
        <v>9.7896393247791799E-2</v>
      </c>
      <c r="K277" s="17">
        <v>6.3026940146847094E-2</v>
      </c>
      <c r="L277" s="17">
        <v>4.7488021655543701E-2</v>
      </c>
      <c r="M277" s="17"/>
      <c r="N277" s="17">
        <v>7.0572172915546502E-2</v>
      </c>
      <c r="O277" s="17">
        <v>0.118124377112127</v>
      </c>
      <c r="P277" s="17">
        <v>0.11240187102886599</v>
      </c>
      <c r="Q277" s="17">
        <v>0.112069304568703</v>
      </c>
      <c r="R277" s="17"/>
      <c r="S277" s="17">
        <v>7.04466797243022E-2</v>
      </c>
      <c r="T277" s="17">
        <v>0.102505848479632</v>
      </c>
      <c r="U277" s="17">
        <v>0.14388889733750301</v>
      </c>
      <c r="V277" s="17">
        <v>7.3730094881130498E-2</v>
      </c>
      <c r="W277" s="17">
        <v>0.11682784969606699</v>
      </c>
      <c r="X277" s="17">
        <v>0.113977457788542</v>
      </c>
      <c r="Y277" s="17">
        <v>0.13980054265212</v>
      </c>
      <c r="Z277" s="17">
        <v>3.09043881307084E-2</v>
      </c>
      <c r="AA277" s="17">
        <v>9.2957663385670297E-2</v>
      </c>
      <c r="AB277" s="17">
        <v>0.103189606317902</v>
      </c>
      <c r="AC277" s="17">
        <v>0.125051000800113</v>
      </c>
      <c r="AD277" s="17"/>
      <c r="AE277" s="17">
        <v>5.7721277548355002E-2</v>
      </c>
      <c r="AF277" s="17">
        <v>8.0734238308040607E-2</v>
      </c>
      <c r="AG277" s="17">
        <v>0.19363213727961801</v>
      </c>
      <c r="AH277" s="17"/>
      <c r="AI277" s="17">
        <v>5.40521909307973E-2</v>
      </c>
      <c r="AJ277" s="17">
        <v>6.9681913594111605E-2</v>
      </c>
      <c r="AK277" s="17">
        <v>0.12502750593832199</v>
      </c>
      <c r="AL277" s="17">
        <v>5.1298118068106698E-2</v>
      </c>
      <c r="AM277" s="17">
        <v>0.22036407315182299</v>
      </c>
      <c r="AN277" s="17"/>
      <c r="AO277" s="17">
        <v>4.35045087860663E-2</v>
      </c>
      <c r="AP277" s="17">
        <v>6.2361696321230002E-2</v>
      </c>
      <c r="AQ277" s="17">
        <v>0.122461319642247</v>
      </c>
      <c r="AR277" s="17"/>
      <c r="AS277" s="17">
        <v>0.120745794261042</v>
      </c>
      <c r="AT277" s="17">
        <v>0.106885237882432</v>
      </c>
      <c r="AU277" s="17">
        <v>0.10444223956160199</v>
      </c>
      <c r="AV277" s="17">
        <v>9.29840586220958E-2</v>
      </c>
      <c r="AW277" s="17">
        <v>0</v>
      </c>
    </row>
    <row r="278" spans="2:49" x14ac:dyDescent="0.2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row>
    <row r="279" spans="2:49" x14ac:dyDescent="0.25">
      <c r="B279" s="6" t="s">
        <v>213</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row>
    <row r="280" spans="2:49" x14ac:dyDescent="0.25">
      <c r="B280" s="24" t="s">
        <v>76</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row>
    <row r="281" spans="2:49" x14ac:dyDescent="0.25">
      <c r="B281" t="s">
        <v>195</v>
      </c>
      <c r="C281" s="17">
        <v>0.42508368333779001</v>
      </c>
      <c r="D281" s="17">
        <v>0.44738529592258602</v>
      </c>
      <c r="E281" s="17">
        <v>0.40384855763439498</v>
      </c>
      <c r="F281" s="17"/>
      <c r="G281" s="17">
        <v>0.40820450161101901</v>
      </c>
      <c r="H281" s="17">
        <v>0.292633187312065</v>
      </c>
      <c r="I281" s="17">
        <v>0.412183137653512</v>
      </c>
      <c r="J281" s="17">
        <v>0.46125662313242</v>
      </c>
      <c r="K281" s="17">
        <v>0.54387262024704497</v>
      </c>
      <c r="L281" s="17">
        <v>0.44806409894934202</v>
      </c>
      <c r="M281" s="17"/>
      <c r="N281" s="17">
        <v>0.42071681048762499</v>
      </c>
      <c r="O281" s="17">
        <v>0.40645320838853399</v>
      </c>
      <c r="P281" s="17">
        <v>0.43945250768896399</v>
      </c>
      <c r="Q281" s="17">
        <v>0.428970097681457</v>
      </c>
      <c r="R281" s="17"/>
      <c r="S281" s="17">
        <v>0.36881803818794701</v>
      </c>
      <c r="T281" s="17">
        <v>0.393475582035759</v>
      </c>
      <c r="U281" s="17">
        <v>0.442218881704946</v>
      </c>
      <c r="V281" s="17">
        <v>0.46600161474719998</v>
      </c>
      <c r="W281" s="17">
        <v>0.44372194469506698</v>
      </c>
      <c r="X281" s="17">
        <v>0.35995199031423097</v>
      </c>
      <c r="Y281" s="17">
        <v>0.45071296456181997</v>
      </c>
      <c r="Z281" s="17">
        <v>0.465418918818995</v>
      </c>
      <c r="AA281" s="17">
        <v>0.485272776394713</v>
      </c>
      <c r="AB281" s="17">
        <v>0.42156996595586099</v>
      </c>
      <c r="AC281" s="17">
        <v>0.46139340452181998</v>
      </c>
      <c r="AD281" s="17"/>
      <c r="AE281" s="17">
        <v>0.40072076257619399</v>
      </c>
      <c r="AF281" s="17">
        <v>0.48045290769286098</v>
      </c>
      <c r="AG281" s="17">
        <v>0.36205127434771001</v>
      </c>
      <c r="AH281" s="17"/>
      <c r="AI281" s="17">
        <v>0.342165930307682</v>
      </c>
      <c r="AJ281" s="17">
        <v>0.51155005863963998</v>
      </c>
      <c r="AK281" s="17">
        <v>0.510636120803732</v>
      </c>
      <c r="AL281" s="17">
        <v>0.48449366359991197</v>
      </c>
      <c r="AM281" s="17">
        <v>0.37395214153974099</v>
      </c>
      <c r="AN281" s="17"/>
      <c r="AO281" s="17">
        <v>0.13989347915596401</v>
      </c>
      <c r="AP281" s="17">
        <v>0.52173557917783597</v>
      </c>
      <c r="AQ281" s="17">
        <v>0.56988199223894598</v>
      </c>
      <c r="AR281" s="17"/>
      <c r="AS281" s="17">
        <v>0.42320505292344801</v>
      </c>
      <c r="AT281" s="17">
        <v>0.45709766390574602</v>
      </c>
      <c r="AU281" s="17">
        <v>0.41797764954636701</v>
      </c>
      <c r="AV281" s="17">
        <v>0.40249535296994499</v>
      </c>
      <c r="AW281" s="17">
        <v>0.63834065343120705</v>
      </c>
    </row>
    <row r="282" spans="2:49" x14ac:dyDescent="0.25">
      <c r="B282" t="s">
        <v>198</v>
      </c>
      <c r="C282" s="17">
        <v>0.27026002701278101</v>
      </c>
      <c r="D282" s="17">
        <v>0.28974952002933901</v>
      </c>
      <c r="E282" s="17">
        <v>0.250921858370249</v>
      </c>
      <c r="F282" s="17"/>
      <c r="G282" s="17">
        <v>0.299616989223698</v>
      </c>
      <c r="H282" s="17">
        <v>0.25718563658383498</v>
      </c>
      <c r="I282" s="17">
        <v>0.22826103384795199</v>
      </c>
      <c r="J282" s="17">
        <v>0.235122886610349</v>
      </c>
      <c r="K282" s="17">
        <v>0.333118878432965</v>
      </c>
      <c r="L282" s="17">
        <v>0.28747644460357302</v>
      </c>
      <c r="M282" s="17"/>
      <c r="N282" s="17">
        <v>0.26452147321631198</v>
      </c>
      <c r="O282" s="17">
        <v>0.244752772468808</v>
      </c>
      <c r="P282" s="17">
        <v>0.30267698543992899</v>
      </c>
      <c r="Q282" s="17">
        <v>0.27362774945729101</v>
      </c>
      <c r="R282" s="17"/>
      <c r="S282" s="17">
        <v>0.204233003340341</v>
      </c>
      <c r="T282" s="17">
        <v>0.26246699085059799</v>
      </c>
      <c r="U282" s="17">
        <v>0.22223923678985799</v>
      </c>
      <c r="V282" s="17">
        <v>0.26382544280411802</v>
      </c>
      <c r="W282" s="17">
        <v>0.42059073663299801</v>
      </c>
      <c r="X282" s="17">
        <v>0.28418716560983098</v>
      </c>
      <c r="Y282" s="17">
        <v>0.34102461432102898</v>
      </c>
      <c r="Z282" s="17">
        <v>0.28803699116946702</v>
      </c>
      <c r="AA282" s="17">
        <v>0.23651906708624501</v>
      </c>
      <c r="AB282" s="17">
        <v>0.29931084334403901</v>
      </c>
      <c r="AC282" s="17">
        <v>0.22705965669137501</v>
      </c>
      <c r="AD282" s="17"/>
      <c r="AE282" s="17">
        <v>0.24299982594504499</v>
      </c>
      <c r="AF282" s="17">
        <v>0.3066345277434</v>
      </c>
      <c r="AG282" s="17">
        <v>0.202996943955081</v>
      </c>
      <c r="AH282" s="17"/>
      <c r="AI282" s="17">
        <v>0.21100236554287799</v>
      </c>
      <c r="AJ282" s="17">
        <v>0.32618897480776499</v>
      </c>
      <c r="AK282" s="17">
        <v>0.39395391103232602</v>
      </c>
      <c r="AL282" s="17">
        <v>0.58077632396155798</v>
      </c>
      <c r="AM282" s="17">
        <v>0.222178593303901</v>
      </c>
      <c r="AN282" s="17"/>
      <c r="AO282" s="17">
        <v>0.112725559923451</v>
      </c>
      <c r="AP282" s="17">
        <v>0.34000352902067599</v>
      </c>
      <c r="AQ282" s="17">
        <v>0.34423963423857501</v>
      </c>
      <c r="AR282" s="17"/>
      <c r="AS282" s="17">
        <v>0.20705415441958799</v>
      </c>
      <c r="AT282" s="17">
        <v>0.306694082220618</v>
      </c>
      <c r="AU282" s="17">
        <v>0.29154152988941501</v>
      </c>
      <c r="AV282" s="17">
        <v>0.31052386677580601</v>
      </c>
      <c r="AW282" s="17">
        <v>0.22509910162257701</v>
      </c>
    </row>
    <row r="283" spans="2:49" x14ac:dyDescent="0.25">
      <c r="B283" t="s">
        <v>196</v>
      </c>
      <c r="C283" s="17">
        <v>0.24019499650884099</v>
      </c>
      <c r="D283" s="17">
        <v>0.27120644062569699</v>
      </c>
      <c r="E283" s="17">
        <v>0.21080270071148699</v>
      </c>
      <c r="F283" s="17"/>
      <c r="G283" s="17">
        <v>0.34686711548688298</v>
      </c>
      <c r="H283" s="17">
        <v>0.27498492160952298</v>
      </c>
      <c r="I283" s="17">
        <v>0.26295287537199002</v>
      </c>
      <c r="J283" s="17">
        <v>0.23243310067445</v>
      </c>
      <c r="K283" s="17">
        <v>0.20148485339195499</v>
      </c>
      <c r="L283" s="17">
        <v>0.16220873706554301</v>
      </c>
      <c r="M283" s="17"/>
      <c r="N283" s="17">
        <v>0.19768148890835299</v>
      </c>
      <c r="O283" s="17">
        <v>0.26662724616646599</v>
      </c>
      <c r="P283" s="17">
        <v>0.24181183881950599</v>
      </c>
      <c r="Q283" s="17">
        <v>0.25408434449133899</v>
      </c>
      <c r="R283" s="17"/>
      <c r="S283" s="17">
        <v>0.20598403703276599</v>
      </c>
      <c r="T283" s="17">
        <v>0.19021032468350699</v>
      </c>
      <c r="U283" s="17">
        <v>0.218766362624537</v>
      </c>
      <c r="V283" s="17">
        <v>0.29308778431586102</v>
      </c>
      <c r="W283" s="17">
        <v>0.29148966192029602</v>
      </c>
      <c r="X283" s="17">
        <v>0.29583141550098102</v>
      </c>
      <c r="Y283" s="17">
        <v>0.17672089155352</v>
      </c>
      <c r="Z283" s="17">
        <v>0.20105309719947101</v>
      </c>
      <c r="AA283" s="17">
        <v>0.27051077879165297</v>
      </c>
      <c r="AB283" s="17">
        <v>0.25614575922952698</v>
      </c>
      <c r="AC283" s="17">
        <v>0.26637634208410699</v>
      </c>
      <c r="AD283" s="17"/>
      <c r="AE283" s="17">
        <v>0.20343321991605301</v>
      </c>
      <c r="AF283" s="17">
        <v>0.26491790285486799</v>
      </c>
      <c r="AG283" s="17">
        <v>0.20503183958962001</v>
      </c>
      <c r="AH283" s="17"/>
      <c r="AI283" s="17">
        <v>0.11135578293920501</v>
      </c>
      <c r="AJ283" s="17">
        <v>0.34812281409407397</v>
      </c>
      <c r="AK283" s="17">
        <v>0.19644162030720599</v>
      </c>
      <c r="AL283" s="17">
        <v>0.464286815147817</v>
      </c>
      <c r="AM283" s="17">
        <v>0.28509503682318899</v>
      </c>
      <c r="AN283" s="17"/>
      <c r="AO283" s="17">
        <v>3.9209906439290301E-2</v>
      </c>
      <c r="AP283" s="17">
        <v>0.33990544382679</v>
      </c>
      <c r="AQ283" s="17">
        <v>0.265421787944427</v>
      </c>
      <c r="AR283" s="17"/>
      <c r="AS283" s="17">
        <v>0.25793395115300999</v>
      </c>
      <c r="AT283" s="17">
        <v>0.26734069159950202</v>
      </c>
      <c r="AU283" s="17">
        <v>0.21141541916144499</v>
      </c>
      <c r="AV283" s="17">
        <v>0.189760503955099</v>
      </c>
      <c r="AW283" s="17">
        <v>0.16673244420185199</v>
      </c>
    </row>
    <row r="284" spans="2:49" x14ac:dyDescent="0.25">
      <c r="B284" t="s">
        <v>200</v>
      </c>
      <c r="C284" s="17">
        <v>0.18325953935299399</v>
      </c>
      <c r="D284" s="17">
        <v>0.195819487459371</v>
      </c>
      <c r="E284" s="17">
        <v>0.173041578436226</v>
      </c>
      <c r="F284" s="17"/>
      <c r="G284" s="17">
        <v>0.13433579731679399</v>
      </c>
      <c r="H284" s="17">
        <v>0.13795179194652801</v>
      </c>
      <c r="I284" s="17">
        <v>0.211678102440789</v>
      </c>
      <c r="J284" s="17">
        <v>0.14269883522417701</v>
      </c>
      <c r="K284" s="17">
        <v>0.273883611740875</v>
      </c>
      <c r="L284" s="17">
        <v>0.20333045444828399</v>
      </c>
      <c r="M284" s="17"/>
      <c r="N284" s="17">
        <v>0.15908163564582301</v>
      </c>
      <c r="O284" s="17">
        <v>0.19898294525816199</v>
      </c>
      <c r="P284" s="17">
        <v>0.18753285998841701</v>
      </c>
      <c r="Q284" s="17">
        <v>0.18855377960616701</v>
      </c>
      <c r="R284" s="17"/>
      <c r="S284" s="17">
        <v>0.157148281871823</v>
      </c>
      <c r="T284" s="17">
        <v>0.18382596567722201</v>
      </c>
      <c r="U284" s="17">
        <v>0.11100817711831</v>
      </c>
      <c r="V284" s="17">
        <v>0.138145928253466</v>
      </c>
      <c r="W284" s="17">
        <v>0.21613740661943101</v>
      </c>
      <c r="X284" s="17">
        <v>0.169471384581383</v>
      </c>
      <c r="Y284" s="17">
        <v>0.14166699720773601</v>
      </c>
      <c r="Z284" s="17">
        <v>0.30163465954414098</v>
      </c>
      <c r="AA284" s="17">
        <v>0.23103805355735299</v>
      </c>
      <c r="AB284" s="17">
        <v>0.208484054617668</v>
      </c>
      <c r="AC284" s="17">
        <v>0.24137060448514799</v>
      </c>
      <c r="AD284" s="17"/>
      <c r="AE284" s="17">
        <v>0.186285825596576</v>
      </c>
      <c r="AF284" s="17">
        <v>0.22964523486799901</v>
      </c>
      <c r="AG284" s="17">
        <v>0.11144968238561299</v>
      </c>
      <c r="AH284" s="17"/>
      <c r="AI284" s="17">
        <v>0.148825650746959</v>
      </c>
      <c r="AJ284" s="17">
        <v>0.24327872024963801</v>
      </c>
      <c r="AK284" s="17">
        <v>0.24168541441205499</v>
      </c>
      <c r="AL284" s="17">
        <v>0.174777219706262</v>
      </c>
      <c r="AM284" s="17">
        <v>0.13221020684959001</v>
      </c>
      <c r="AN284" s="17"/>
      <c r="AO284" s="17">
        <v>0.11844645678240399</v>
      </c>
      <c r="AP284" s="17">
        <v>0.24969263875733899</v>
      </c>
      <c r="AQ284" s="17">
        <v>0.156542066899404</v>
      </c>
      <c r="AR284" s="17"/>
      <c r="AS284" s="17">
        <v>0.19374030157253</v>
      </c>
      <c r="AT284" s="17">
        <v>0.18147672246660401</v>
      </c>
      <c r="AU284" s="17">
        <v>0.142192622631716</v>
      </c>
      <c r="AV284" s="17">
        <v>0.17990948096891601</v>
      </c>
      <c r="AW284" s="17">
        <v>9.8109910499386999E-2</v>
      </c>
    </row>
    <row r="285" spans="2:49" x14ac:dyDescent="0.25">
      <c r="B285" t="s">
        <v>202</v>
      </c>
      <c r="C285" s="17">
        <v>0.16237061976879799</v>
      </c>
      <c r="D285" s="17">
        <v>0.17179649046536</v>
      </c>
      <c r="E285" s="17">
        <v>0.15478764926747801</v>
      </c>
      <c r="F285" s="17"/>
      <c r="G285" s="17">
        <v>6.5026425767334903E-2</v>
      </c>
      <c r="H285" s="17">
        <v>0.13196613898749199</v>
      </c>
      <c r="I285" s="17">
        <v>0.13964856530426001</v>
      </c>
      <c r="J285" s="17">
        <v>0.160489199961141</v>
      </c>
      <c r="K285" s="17">
        <v>0.200263008235879</v>
      </c>
      <c r="L285" s="17">
        <v>0.24010541769617799</v>
      </c>
      <c r="M285" s="17"/>
      <c r="N285" s="17">
        <v>0.209455590119346</v>
      </c>
      <c r="O285" s="17">
        <v>0.19555308827391801</v>
      </c>
      <c r="P285" s="17">
        <v>0.12684086617322499</v>
      </c>
      <c r="Q285" s="17">
        <v>0.10554332410334499</v>
      </c>
      <c r="R285" s="17"/>
      <c r="S285" s="17">
        <v>0.18952529626089101</v>
      </c>
      <c r="T285" s="17">
        <v>0.21979290631512599</v>
      </c>
      <c r="U285" s="17">
        <v>0.13172028006907899</v>
      </c>
      <c r="V285" s="17">
        <v>0.15835795627276</v>
      </c>
      <c r="W285" s="17">
        <v>0.121699481236933</v>
      </c>
      <c r="X285" s="17">
        <v>0.134028368112216</v>
      </c>
      <c r="Y285" s="17">
        <v>0.16886317989826799</v>
      </c>
      <c r="Z285" s="17">
        <v>0.136419447272006</v>
      </c>
      <c r="AA285" s="17">
        <v>0.16326964811259601</v>
      </c>
      <c r="AB285" s="17">
        <v>0.14065325134090301</v>
      </c>
      <c r="AC285" s="17">
        <v>0.14253022174630101</v>
      </c>
      <c r="AD285" s="17"/>
      <c r="AE285" s="17">
        <v>0.220909356890028</v>
      </c>
      <c r="AF285" s="17">
        <v>0.14630179696199699</v>
      </c>
      <c r="AG285" s="17">
        <v>0.11194837226898501</v>
      </c>
      <c r="AH285" s="17"/>
      <c r="AI285" s="17">
        <v>0.29505919712495798</v>
      </c>
      <c r="AJ285" s="17">
        <v>6.4886219306195494E-2</v>
      </c>
      <c r="AK285" s="17">
        <v>0.16239284248053701</v>
      </c>
      <c r="AL285" s="17">
        <v>7.3799719265526295E-2</v>
      </c>
      <c r="AM285" s="17">
        <v>0.13416121960472899</v>
      </c>
      <c r="AN285" s="17"/>
      <c r="AO285" s="17">
        <v>0.41955068188483902</v>
      </c>
      <c r="AP285" s="17">
        <v>7.3787435537846904E-2</v>
      </c>
      <c r="AQ285" s="17">
        <v>0.13396406688256901</v>
      </c>
      <c r="AR285" s="17"/>
      <c r="AS285" s="17">
        <v>0.13563737048082899</v>
      </c>
      <c r="AT285" s="17">
        <v>0.15218173503632701</v>
      </c>
      <c r="AU285" s="17">
        <v>0.19710482927190001</v>
      </c>
      <c r="AV285" s="17">
        <v>0.16308563810110699</v>
      </c>
      <c r="AW285" s="17">
        <v>0.100545760270354</v>
      </c>
    </row>
    <row r="286" spans="2:49" x14ac:dyDescent="0.25">
      <c r="B286" t="s">
        <v>204</v>
      </c>
      <c r="C286" s="17">
        <v>0.15205331774733</v>
      </c>
      <c r="D286" s="17">
        <v>0.14866174560901199</v>
      </c>
      <c r="E286" s="17">
        <v>0.155504632919923</v>
      </c>
      <c r="F286" s="17"/>
      <c r="G286" s="17">
        <v>9.0323400687275804E-2</v>
      </c>
      <c r="H286" s="17">
        <v>0.114636465596176</v>
      </c>
      <c r="I286" s="17">
        <v>0.12682265091209799</v>
      </c>
      <c r="J286" s="17">
        <v>0.163225922270751</v>
      </c>
      <c r="K286" s="17">
        <v>0.137256750119992</v>
      </c>
      <c r="L286" s="17">
        <v>0.23998764580050799</v>
      </c>
      <c r="M286" s="17"/>
      <c r="N286" s="17">
        <v>0.19311899034531099</v>
      </c>
      <c r="O286" s="17">
        <v>0.16314128086153901</v>
      </c>
      <c r="P286" s="17">
        <v>0.12744024640648399</v>
      </c>
      <c r="Q286" s="17">
        <v>0.11864683425917701</v>
      </c>
      <c r="R286" s="17"/>
      <c r="S286" s="17">
        <v>0.18771162362903501</v>
      </c>
      <c r="T286" s="17">
        <v>0.181835456540232</v>
      </c>
      <c r="U286" s="17">
        <v>0.21117136633091901</v>
      </c>
      <c r="V286" s="17">
        <v>0.21732157521164</v>
      </c>
      <c r="W286" s="17">
        <v>0.13257409151463001</v>
      </c>
      <c r="X286" s="17">
        <v>8.2846005661292105E-2</v>
      </c>
      <c r="Y286" s="17">
        <v>0.122128638863804</v>
      </c>
      <c r="Z286" s="17">
        <v>0.14965267012188799</v>
      </c>
      <c r="AA286" s="17">
        <v>9.2013000189901606E-2</v>
      </c>
      <c r="AB286" s="17">
        <v>0.14782341833606699</v>
      </c>
      <c r="AC286" s="17">
        <v>0.11065944377841</v>
      </c>
      <c r="AD286" s="17"/>
      <c r="AE286" s="17">
        <v>0.19662325236605299</v>
      </c>
      <c r="AF286" s="17">
        <v>0.149916273120586</v>
      </c>
      <c r="AG286" s="17">
        <v>8.8629063902098001E-2</v>
      </c>
      <c r="AH286" s="17"/>
      <c r="AI286" s="17">
        <v>0.266609499804427</v>
      </c>
      <c r="AJ286" s="17">
        <v>8.1430697293083304E-2</v>
      </c>
      <c r="AK286" s="17">
        <v>0.22147817907643999</v>
      </c>
      <c r="AL286" s="17">
        <v>7.3799719265526295E-2</v>
      </c>
      <c r="AM286" s="17">
        <v>3.5588175686902403E-2</v>
      </c>
      <c r="AN286" s="17"/>
      <c r="AO286" s="17">
        <v>0.35856193901185501</v>
      </c>
      <c r="AP286" s="17">
        <v>6.7913695441112698E-2</v>
      </c>
      <c r="AQ286" s="17">
        <v>0.15749425062931</v>
      </c>
      <c r="AR286" s="17"/>
      <c r="AS286" s="17">
        <v>0.149587280777391</v>
      </c>
      <c r="AT286" s="17">
        <v>0.130918011293572</v>
      </c>
      <c r="AU286" s="17">
        <v>0.192929293565446</v>
      </c>
      <c r="AV286" s="17">
        <v>0.104788532492621</v>
      </c>
      <c r="AW286" s="17">
        <v>0.11577377629627</v>
      </c>
    </row>
    <row r="287" spans="2:49" x14ac:dyDescent="0.25">
      <c r="B287" t="s">
        <v>197</v>
      </c>
      <c r="C287" s="17">
        <v>0.14904562940848001</v>
      </c>
      <c r="D287" s="17">
        <v>0.14997787619446501</v>
      </c>
      <c r="E287" s="17">
        <v>0.148752371171648</v>
      </c>
      <c r="F287" s="17"/>
      <c r="G287" s="17">
        <v>0.16999983177927599</v>
      </c>
      <c r="H287" s="17">
        <v>0.158885711200349</v>
      </c>
      <c r="I287" s="17">
        <v>0.172062608920309</v>
      </c>
      <c r="J287" s="17">
        <v>0.16645972897356301</v>
      </c>
      <c r="K287" s="17">
        <v>0.19464273481206501</v>
      </c>
      <c r="L287" s="17">
        <v>6.4988017311400706E-2</v>
      </c>
      <c r="M287" s="17"/>
      <c r="N287" s="17">
        <v>0.145669912995576</v>
      </c>
      <c r="O287" s="17">
        <v>0.149901809763062</v>
      </c>
      <c r="P287" s="17">
        <v>0.12173539143536601</v>
      </c>
      <c r="Q287" s="17">
        <v>0.17727116923123001</v>
      </c>
      <c r="R287" s="17"/>
      <c r="S287" s="17">
        <v>9.1919983545289005E-2</v>
      </c>
      <c r="T287" s="17">
        <v>0.140634708295336</v>
      </c>
      <c r="U287" s="17">
        <v>0.15230252787490001</v>
      </c>
      <c r="V287" s="17">
        <v>0.17679293838987001</v>
      </c>
      <c r="W287" s="17">
        <v>0.16603206241577101</v>
      </c>
      <c r="X287" s="17">
        <v>0.19948484866126101</v>
      </c>
      <c r="Y287" s="17">
        <v>0.191542709321712</v>
      </c>
      <c r="Z287" s="17">
        <v>6.7440552700806095E-2</v>
      </c>
      <c r="AA287" s="17">
        <v>0.13487256882225701</v>
      </c>
      <c r="AB287" s="17">
        <v>0.14311384854629999</v>
      </c>
      <c r="AC287" s="17">
        <v>0.20008959967912399</v>
      </c>
      <c r="AD287" s="17"/>
      <c r="AE287" s="17">
        <v>0.11260218555330199</v>
      </c>
      <c r="AF287" s="17">
        <v>0.18586076692990899</v>
      </c>
      <c r="AG287" s="17">
        <v>0.121855636495632</v>
      </c>
      <c r="AH287" s="17"/>
      <c r="AI287" s="17">
        <v>6.5438125490840701E-2</v>
      </c>
      <c r="AJ287" s="17">
        <v>0.22890721751377099</v>
      </c>
      <c r="AK287" s="17">
        <v>0.14534445377473801</v>
      </c>
      <c r="AL287" s="17">
        <v>0.40089146323311697</v>
      </c>
      <c r="AM287" s="17">
        <v>0.156907192274678</v>
      </c>
      <c r="AN287" s="17"/>
      <c r="AO287" s="17">
        <v>3.92846548726586E-2</v>
      </c>
      <c r="AP287" s="17">
        <v>0.22188896873688899</v>
      </c>
      <c r="AQ287" s="17">
        <v>0.166860114184156</v>
      </c>
      <c r="AR287" s="17"/>
      <c r="AS287" s="17">
        <v>0.19378225800627799</v>
      </c>
      <c r="AT287" s="17">
        <v>0.136279275936246</v>
      </c>
      <c r="AU287" s="17">
        <v>0.146334523797053</v>
      </c>
      <c r="AV287" s="17">
        <v>9.8582687660197704E-2</v>
      </c>
      <c r="AW287" s="17">
        <v>0.26240832597971397</v>
      </c>
    </row>
    <row r="288" spans="2:49" x14ac:dyDescent="0.25">
      <c r="B288" t="s">
        <v>206</v>
      </c>
      <c r="C288" s="17">
        <v>0.112285166184424</v>
      </c>
      <c r="D288" s="17">
        <v>0.12620832322888401</v>
      </c>
      <c r="E288" s="17">
        <v>0.10064612743069801</v>
      </c>
      <c r="F288" s="17"/>
      <c r="G288" s="17">
        <v>0.111895808190292</v>
      </c>
      <c r="H288" s="17">
        <v>0.107803789419903</v>
      </c>
      <c r="I288" s="17">
        <v>9.8391351571144398E-2</v>
      </c>
      <c r="J288" s="17">
        <v>0.10843964121307199</v>
      </c>
      <c r="K288" s="17">
        <v>8.8309228299052897E-2</v>
      </c>
      <c r="L288" s="17">
        <v>0.14650430021802399</v>
      </c>
      <c r="M288" s="17"/>
      <c r="N288" s="17">
        <v>0.13945763723889301</v>
      </c>
      <c r="O288" s="17">
        <v>0.12627779473235501</v>
      </c>
      <c r="P288" s="17">
        <v>8.9041789199573507E-2</v>
      </c>
      <c r="Q288" s="17">
        <v>8.96590353749952E-2</v>
      </c>
      <c r="R288" s="17"/>
      <c r="S288" s="17">
        <v>0.14145929383341399</v>
      </c>
      <c r="T288" s="17">
        <v>0.1330248621258</v>
      </c>
      <c r="U288" s="17">
        <v>9.6237505476640894E-2</v>
      </c>
      <c r="V288" s="17">
        <v>0.13941631992308101</v>
      </c>
      <c r="W288" s="17">
        <v>0.107781770666729</v>
      </c>
      <c r="X288" s="17">
        <v>0.10870129470663301</v>
      </c>
      <c r="Y288" s="17">
        <v>8.2090761910786694E-2</v>
      </c>
      <c r="Z288" s="17">
        <v>7.3638845132702996E-2</v>
      </c>
      <c r="AA288" s="17">
        <v>9.9391605791075505E-2</v>
      </c>
      <c r="AB288" s="17">
        <v>9.2000135083526197E-2</v>
      </c>
      <c r="AC288" s="17">
        <v>0.105372353193303</v>
      </c>
      <c r="AD288" s="17"/>
      <c r="AE288" s="17">
        <v>0.117152569313004</v>
      </c>
      <c r="AF288" s="17">
        <v>0.122558492334273</v>
      </c>
      <c r="AG288" s="17">
        <v>9.3446538221329201E-2</v>
      </c>
      <c r="AH288" s="17"/>
      <c r="AI288" s="17">
        <v>0.18736975553666499</v>
      </c>
      <c r="AJ288" s="17">
        <v>8.2814053909534502E-2</v>
      </c>
      <c r="AK288" s="17">
        <v>5.8847250436457499E-2</v>
      </c>
      <c r="AL288" s="17">
        <v>7.3799719265526295E-2</v>
      </c>
      <c r="AM288" s="17">
        <v>5.7451245354485897E-2</v>
      </c>
      <c r="AN288" s="17"/>
      <c r="AO288" s="17">
        <v>0.280645781125615</v>
      </c>
      <c r="AP288" s="17">
        <v>7.0732556424576903E-2</v>
      </c>
      <c r="AQ288" s="17">
        <v>8.2243132391552301E-2</v>
      </c>
      <c r="AR288" s="17"/>
      <c r="AS288" s="17">
        <v>8.2777361404027194E-2</v>
      </c>
      <c r="AT288" s="17">
        <v>0.10392886717629</v>
      </c>
      <c r="AU288" s="17">
        <v>0.14087231554657001</v>
      </c>
      <c r="AV288" s="17">
        <v>9.6767292902582597E-2</v>
      </c>
      <c r="AW288" s="17">
        <v>0.32061975869880799</v>
      </c>
    </row>
    <row r="289" spans="2:49" x14ac:dyDescent="0.25">
      <c r="B289" t="s">
        <v>199</v>
      </c>
      <c r="C289" s="17">
        <v>0.10007247178529501</v>
      </c>
      <c r="D289" s="17">
        <v>9.5496857485045106E-2</v>
      </c>
      <c r="E289" s="17">
        <v>0.104367859500235</v>
      </c>
      <c r="F289" s="17"/>
      <c r="G289" s="17">
        <v>0.103589847305693</v>
      </c>
      <c r="H289" s="17">
        <v>0.11931716481440501</v>
      </c>
      <c r="I289" s="17">
        <v>8.90077666860183E-2</v>
      </c>
      <c r="J289" s="17">
        <v>0.107107410195067</v>
      </c>
      <c r="K289" s="17">
        <v>9.3987753655224701E-2</v>
      </c>
      <c r="L289" s="17">
        <v>8.8520518678106994E-2</v>
      </c>
      <c r="M289" s="17"/>
      <c r="N289" s="17">
        <v>9.7385723115266803E-2</v>
      </c>
      <c r="O289" s="17">
        <v>0.104461235897476</v>
      </c>
      <c r="P289" s="17">
        <v>0.10716043335082399</v>
      </c>
      <c r="Q289" s="17">
        <v>9.3816318642274105E-2</v>
      </c>
      <c r="R289" s="17"/>
      <c r="S289" s="17">
        <v>7.40730021660094E-2</v>
      </c>
      <c r="T289" s="17">
        <v>0.102755300793674</v>
      </c>
      <c r="U289" s="17">
        <v>0.110966117128631</v>
      </c>
      <c r="V289" s="17">
        <v>8.2843045682419E-2</v>
      </c>
      <c r="W289" s="17">
        <v>7.6353547891238299E-2</v>
      </c>
      <c r="X289" s="17">
        <v>7.9160632789207805E-2</v>
      </c>
      <c r="Y289" s="17">
        <v>0.12294586961177099</v>
      </c>
      <c r="Z289" s="17">
        <v>0.16743029181008801</v>
      </c>
      <c r="AA289" s="17">
        <v>0.102481002045199</v>
      </c>
      <c r="AB289" s="17">
        <v>0.12399685887505001</v>
      </c>
      <c r="AC289" s="17">
        <v>0.113978959167452</v>
      </c>
      <c r="AD289" s="17"/>
      <c r="AE289" s="17">
        <v>0.10284367644187099</v>
      </c>
      <c r="AF289" s="17">
        <v>0.103545296945088</v>
      </c>
      <c r="AG289" s="17">
        <v>0.101133350337057</v>
      </c>
      <c r="AH289" s="17"/>
      <c r="AI289" s="17">
        <v>8.4388013658611996E-2</v>
      </c>
      <c r="AJ289" s="17">
        <v>0.10455930325976701</v>
      </c>
      <c r="AK289" s="17">
        <v>0.13260605834203601</v>
      </c>
      <c r="AL289" s="17">
        <v>9.9164330464966297E-2</v>
      </c>
      <c r="AM289" s="17">
        <v>9.6085339456487506E-2</v>
      </c>
      <c r="AN289" s="17"/>
      <c r="AO289" s="17">
        <v>6.59358779118632E-2</v>
      </c>
      <c r="AP289" s="17">
        <v>0.119121644805096</v>
      </c>
      <c r="AQ289" s="17">
        <v>0.12829975841868599</v>
      </c>
      <c r="AR289" s="17"/>
      <c r="AS289" s="17">
        <v>8.73330590726481E-2</v>
      </c>
      <c r="AT289" s="17">
        <v>9.2882036252846703E-2</v>
      </c>
      <c r="AU289" s="17">
        <v>0.110118165172243</v>
      </c>
      <c r="AV289" s="17">
        <v>0.113649963222269</v>
      </c>
      <c r="AW289" s="17">
        <v>0.19852026734404701</v>
      </c>
    </row>
    <row r="290" spans="2:49" x14ac:dyDescent="0.25">
      <c r="B290" t="s">
        <v>201</v>
      </c>
      <c r="C290" s="17">
        <v>9.7882638801084706E-2</v>
      </c>
      <c r="D290" s="17">
        <v>0.127780234842685</v>
      </c>
      <c r="E290" s="17">
        <v>7.23978947888681E-2</v>
      </c>
      <c r="F290" s="17"/>
      <c r="G290" s="17">
        <v>9.4959292853839306E-2</v>
      </c>
      <c r="H290" s="17">
        <v>9.8251395108470793E-2</v>
      </c>
      <c r="I290" s="17">
        <v>0.103250410505402</v>
      </c>
      <c r="J290" s="17">
        <v>7.6974496440098905E-2</v>
      </c>
      <c r="K290" s="17">
        <v>7.1406370225820803E-2</v>
      </c>
      <c r="L290" s="17">
        <v>0.13047211357404401</v>
      </c>
      <c r="M290" s="17"/>
      <c r="N290" s="17">
        <v>0.103504207369723</v>
      </c>
      <c r="O290" s="17">
        <v>9.5138917472391199E-2</v>
      </c>
      <c r="P290" s="17">
        <v>8.9074700664323797E-2</v>
      </c>
      <c r="Q290" s="17">
        <v>0.103208933565496</v>
      </c>
      <c r="R290" s="17"/>
      <c r="S290" s="17">
        <v>0.104811231210476</v>
      </c>
      <c r="T290" s="17">
        <v>8.3233156819137302E-2</v>
      </c>
      <c r="U290" s="17">
        <v>5.8193796351909098E-2</v>
      </c>
      <c r="V290" s="17">
        <v>8.2200417886180197E-2</v>
      </c>
      <c r="W290" s="17">
        <v>4.5986547245721897E-2</v>
      </c>
      <c r="X290" s="17">
        <v>0.110341863853418</v>
      </c>
      <c r="Y290" s="17">
        <v>0.13034788146460999</v>
      </c>
      <c r="Z290" s="17">
        <v>0.150736738920042</v>
      </c>
      <c r="AA290" s="17">
        <v>0.112610858315636</v>
      </c>
      <c r="AB290" s="17">
        <v>9.6763380153142606E-2</v>
      </c>
      <c r="AC290" s="17">
        <v>0.13166462611045601</v>
      </c>
      <c r="AD290" s="17"/>
      <c r="AE290" s="17">
        <v>9.8260351933169607E-2</v>
      </c>
      <c r="AF290" s="17">
        <v>0.11011476220298901</v>
      </c>
      <c r="AG290" s="17">
        <v>7.9011596442389795E-2</v>
      </c>
      <c r="AH290" s="17"/>
      <c r="AI290" s="17">
        <v>9.1917898674653803E-2</v>
      </c>
      <c r="AJ290" s="17">
        <v>0.115238472857806</v>
      </c>
      <c r="AK290" s="17">
        <v>0.11300367785134099</v>
      </c>
      <c r="AL290" s="17">
        <v>0.180107515674687</v>
      </c>
      <c r="AM290" s="17">
        <v>8.3402778197179506E-2</v>
      </c>
      <c r="AN290" s="17"/>
      <c r="AO290" s="17">
        <v>6.7406515074788703E-2</v>
      </c>
      <c r="AP290" s="17">
        <v>0.12801281210030999</v>
      </c>
      <c r="AQ290" s="17">
        <v>0.120423826538992</v>
      </c>
      <c r="AR290" s="17"/>
      <c r="AS290" s="17">
        <v>5.4458268477477298E-2</v>
      </c>
      <c r="AT290" s="17">
        <v>9.5119098291342005E-2</v>
      </c>
      <c r="AU290" s="17">
        <v>0.114666443027229</v>
      </c>
      <c r="AV290" s="17">
        <v>0.142158870513035</v>
      </c>
      <c r="AW290" s="17">
        <v>0.178332664639477</v>
      </c>
    </row>
    <row r="291" spans="2:49" x14ac:dyDescent="0.25">
      <c r="B291" t="s">
        <v>207</v>
      </c>
      <c r="C291" s="17">
        <v>9.2486519349966795E-2</v>
      </c>
      <c r="D291" s="17">
        <v>0.10471975296472701</v>
      </c>
      <c r="E291" s="17">
        <v>8.2238979198100595E-2</v>
      </c>
      <c r="F291" s="17"/>
      <c r="G291" s="17">
        <v>9.3606473919180797E-2</v>
      </c>
      <c r="H291" s="17">
        <v>8.1153362944754004E-2</v>
      </c>
      <c r="I291" s="17">
        <v>9.6196021029246598E-2</v>
      </c>
      <c r="J291" s="17">
        <v>9.4343418710151797E-2</v>
      </c>
      <c r="K291" s="17">
        <v>6.9489536611642394E-2</v>
      </c>
      <c r="L291" s="17">
        <v>0.11183215978913801</v>
      </c>
      <c r="M291" s="17"/>
      <c r="N291" s="17">
        <v>0.14602918574893001</v>
      </c>
      <c r="O291" s="17">
        <v>8.2555921382708897E-2</v>
      </c>
      <c r="P291" s="17">
        <v>6.5931244893130903E-2</v>
      </c>
      <c r="Q291" s="17">
        <v>6.7211458384543996E-2</v>
      </c>
      <c r="R291" s="17"/>
      <c r="S291" s="17">
        <v>0.146212222507941</v>
      </c>
      <c r="T291" s="17">
        <v>9.5382499920401903E-2</v>
      </c>
      <c r="U291" s="17">
        <v>5.9541828869978497E-2</v>
      </c>
      <c r="V291" s="17">
        <v>6.5770423482266097E-2</v>
      </c>
      <c r="W291" s="17">
        <v>7.6475802727500403E-2</v>
      </c>
      <c r="X291" s="17">
        <v>9.3149364881877306E-2</v>
      </c>
      <c r="Y291" s="17">
        <v>8.3193671840489494E-2</v>
      </c>
      <c r="Z291" s="17">
        <v>7.5180546216525604E-2</v>
      </c>
      <c r="AA291" s="17">
        <v>9.5097191259028699E-2</v>
      </c>
      <c r="AB291" s="17">
        <v>0.13381948237976199</v>
      </c>
      <c r="AC291" s="17">
        <v>1.93704638018172E-2</v>
      </c>
      <c r="AD291" s="17"/>
      <c r="AE291" s="17">
        <v>0.103203483555299</v>
      </c>
      <c r="AF291" s="17">
        <v>9.83822186337618E-2</v>
      </c>
      <c r="AG291" s="17">
        <v>7.9540424369568194E-2</v>
      </c>
      <c r="AH291" s="17"/>
      <c r="AI291" s="17">
        <v>0.15579003723444601</v>
      </c>
      <c r="AJ291" s="17">
        <v>4.8795733712683802E-2</v>
      </c>
      <c r="AK291" s="17">
        <v>0.107759514521528</v>
      </c>
      <c r="AL291" s="17">
        <v>0</v>
      </c>
      <c r="AM291" s="17">
        <v>4.3197461940760101E-2</v>
      </c>
      <c r="AN291" s="17"/>
      <c r="AO291" s="17">
        <v>0.261165484798206</v>
      </c>
      <c r="AP291" s="17">
        <v>5.2476341885682502E-2</v>
      </c>
      <c r="AQ291" s="17">
        <v>9.7855658054686004E-2</v>
      </c>
      <c r="AR291" s="17"/>
      <c r="AS291" s="17">
        <v>5.7917472361430203E-2</v>
      </c>
      <c r="AT291" s="17">
        <v>8.6313617262504194E-2</v>
      </c>
      <c r="AU291" s="17">
        <v>0.12286676761149699</v>
      </c>
      <c r="AV291" s="17">
        <v>0.13832487840436999</v>
      </c>
      <c r="AW291" s="17">
        <v>0.121056402487823</v>
      </c>
    </row>
    <row r="292" spans="2:49" x14ac:dyDescent="0.25">
      <c r="B292" t="s">
        <v>208</v>
      </c>
      <c r="C292" s="17">
        <v>7.7832277836852898E-2</v>
      </c>
      <c r="D292" s="17">
        <v>6.5634546983038805E-2</v>
      </c>
      <c r="E292" s="17">
        <v>8.86340872085815E-2</v>
      </c>
      <c r="F292" s="17"/>
      <c r="G292" s="17">
        <v>8.6517533446916595E-2</v>
      </c>
      <c r="H292" s="17">
        <v>5.8213576037178798E-2</v>
      </c>
      <c r="I292" s="17">
        <v>8.9530351437745098E-2</v>
      </c>
      <c r="J292" s="17">
        <v>4.5134301811601503E-2</v>
      </c>
      <c r="K292" s="17">
        <v>7.3734131621889104E-2</v>
      </c>
      <c r="L292" s="17">
        <v>0.111064545497199</v>
      </c>
      <c r="M292" s="17"/>
      <c r="N292" s="17">
        <v>0.104299643361404</v>
      </c>
      <c r="O292" s="17">
        <v>6.8513409605158407E-2</v>
      </c>
      <c r="P292" s="17">
        <v>6.8058160548895102E-2</v>
      </c>
      <c r="Q292" s="17">
        <v>6.3056038567513503E-2</v>
      </c>
      <c r="R292" s="17"/>
      <c r="S292" s="17">
        <v>0.123662387015936</v>
      </c>
      <c r="T292" s="17">
        <v>5.7059150294527898E-2</v>
      </c>
      <c r="U292" s="17">
        <v>8.77661714481974E-2</v>
      </c>
      <c r="V292" s="17">
        <v>0.103454540219192</v>
      </c>
      <c r="W292" s="17">
        <v>0.102551471490128</v>
      </c>
      <c r="X292" s="17">
        <v>5.7662127502449902E-2</v>
      </c>
      <c r="Y292" s="17">
        <v>8.6841921577455405E-2</v>
      </c>
      <c r="Z292" s="17">
        <v>7.5518936059748895E-2</v>
      </c>
      <c r="AA292" s="17">
        <v>4.1813047479232299E-2</v>
      </c>
      <c r="AB292" s="17">
        <v>5.6504662927630601E-2</v>
      </c>
      <c r="AC292" s="17">
        <v>5.5728467789011499E-2</v>
      </c>
      <c r="AD292" s="17"/>
      <c r="AE292" s="17">
        <v>9.8642254516655495E-2</v>
      </c>
      <c r="AF292" s="17">
        <v>6.3942787695492498E-2</v>
      </c>
      <c r="AG292" s="17">
        <v>7.9967965184586196E-2</v>
      </c>
      <c r="AH292" s="17"/>
      <c r="AI292" s="17">
        <v>0.14055071334081301</v>
      </c>
      <c r="AJ292" s="17">
        <v>4.0180231657495798E-2</v>
      </c>
      <c r="AK292" s="17">
        <v>5.1311763739112497E-2</v>
      </c>
      <c r="AL292" s="17">
        <v>0</v>
      </c>
      <c r="AM292" s="17">
        <v>6.7496859205092505E-2</v>
      </c>
      <c r="AN292" s="17"/>
      <c r="AO292" s="17">
        <v>0.21252091094272199</v>
      </c>
      <c r="AP292" s="17">
        <v>4.1362479557359298E-2</v>
      </c>
      <c r="AQ292" s="17">
        <v>5.7665127402085202E-2</v>
      </c>
      <c r="AR292" s="17"/>
      <c r="AS292" s="17">
        <v>8.6562352966336797E-2</v>
      </c>
      <c r="AT292" s="17">
        <v>6.2497173966623402E-2</v>
      </c>
      <c r="AU292" s="17">
        <v>9.3133355808764806E-2</v>
      </c>
      <c r="AV292" s="17">
        <v>5.7144506501238E-2</v>
      </c>
      <c r="AW292" s="17">
        <v>7.1531825019089196E-2</v>
      </c>
    </row>
    <row r="293" spans="2:49" x14ac:dyDescent="0.25">
      <c r="B293" t="s">
        <v>205</v>
      </c>
      <c r="C293" s="17">
        <v>6.6643188768726297E-2</v>
      </c>
      <c r="D293" s="17">
        <v>5.3925256667113598E-2</v>
      </c>
      <c r="E293" s="17">
        <v>7.7855840250230304E-2</v>
      </c>
      <c r="F293" s="17"/>
      <c r="G293" s="17">
        <v>5.4144208000294999E-2</v>
      </c>
      <c r="H293" s="17">
        <v>8.7852128020966105E-2</v>
      </c>
      <c r="I293" s="17">
        <v>9.10894447627041E-2</v>
      </c>
      <c r="J293" s="17">
        <v>6.0155140938554903E-2</v>
      </c>
      <c r="K293" s="17">
        <v>4.33577749621804E-2</v>
      </c>
      <c r="L293" s="17">
        <v>5.72213821463902E-2</v>
      </c>
      <c r="M293" s="17"/>
      <c r="N293" s="17">
        <v>6.6160762000457299E-2</v>
      </c>
      <c r="O293" s="17">
        <v>4.9987302110137299E-2</v>
      </c>
      <c r="P293" s="17">
        <v>8.0544954396941301E-2</v>
      </c>
      <c r="Q293" s="17">
        <v>7.2698939636888907E-2</v>
      </c>
      <c r="R293" s="17"/>
      <c r="S293" s="17">
        <v>9.9786121061686106E-2</v>
      </c>
      <c r="T293" s="17">
        <v>8.6840444644101997E-2</v>
      </c>
      <c r="U293" s="17">
        <v>3.5405770954911597E-2</v>
      </c>
      <c r="V293" s="17">
        <v>5.6287299472276203E-2</v>
      </c>
      <c r="W293" s="17">
        <v>6.8783248407137301E-2</v>
      </c>
      <c r="X293" s="17">
        <v>4.8120525564659601E-2</v>
      </c>
      <c r="Y293" s="17">
        <v>6.1813877626422799E-2</v>
      </c>
      <c r="Z293" s="17">
        <v>5.5042181790322602E-2</v>
      </c>
      <c r="AA293" s="17">
        <v>6.0652814455993402E-2</v>
      </c>
      <c r="AB293" s="17">
        <v>6.0398383663924103E-2</v>
      </c>
      <c r="AC293" s="17">
        <v>6.3812631652360299E-2</v>
      </c>
      <c r="AD293" s="17"/>
      <c r="AE293" s="17">
        <v>7.1694848255348803E-2</v>
      </c>
      <c r="AF293" s="17">
        <v>6.4061499989869305E-2</v>
      </c>
      <c r="AG293" s="17">
        <v>7.88886591441436E-2</v>
      </c>
      <c r="AH293" s="17"/>
      <c r="AI293" s="17">
        <v>9.5209586205255797E-2</v>
      </c>
      <c r="AJ293" s="17">
        <v>6.6488156518256195E-2</v>
      </c>
      <c r="AK293" s="17">
        <v>3.2009143022638797E-2</v>
      </c>
      <c r="AL293" s="17">
        <v>0</v>
      </c>
      <c r="AM293" s="17">
        <v>4.9381913154334697E-2</v>
      </c>
      <c r="AN293" s="17"/>
      <c r="AO293" s="17">
        <v>0.13616721934932</v>
      </c>
      <c r="AP293" s="17">
        <v>5.9779821870875799E-2</v>
      </c>
      <c r="AQ293" s="17">
        <v>8.4458291369444799E-2</v>
      </c>
      <c r="AR293" s="17"/>
      <c r="AS293" s="17">
        <v>6.8487189969252807E-2</v>
      </c>
      <c r="AT293" s="17">
        <v>6.4906594307663795E-2</v>
      </c>
      <c r="AU293" s="17">
        <v>6.9923564469073302E-2</v>
      </c>
      <c r="AV293" s="17">
        <v>0.114154329638106</v>
      </c>
      <c r="AW293" s="17">
        <v>0</v>
      </c>
    </row>
    <row r="294" spans="2:49" x14ac:dyDescent="0.25">
      <c r="B294" t="s">
        <v>203</v>
      </c>
      <c r="C294" s="17">
        <v>5.6806528161751003E-2</v>
      </c>
      <c r="D294" s="17">
        <v>6.3794332439072607E-2</v>
      </c>
      <c r="E294" s="17">
        <v>5.0966639252788999E-2</v>
      </c>
      <c r="F294" s="17"/>
      <c r="G294" s="17">
        <v>0.143198157307388</v>
      </c>
      <c r="H294" s="17">
        <v>8.2980942650813599E-2</v>
      </c>
      <c r="I294" s="17">
        <v>5.74444867506715E-2</v>
      </c>
      <c r="J294" s="17">
        <v>4.66007142646883E-2</v>
      </c>
      <c r="K294" s="17">
        <v>3.2437160888941802E-2</v>
      </c>
      <c r="L294" s="17">
        <v>8.5135507031683707E-3</v>
      </c>
      <c r="M294" s="17"/>
      <c r="N294" s="17">
        <v>6.1631936804130802E-2</v>
      </c>
      <c r="O294" s="17">
        <v>3.9278852170185299E-2</v>
      </c>
      <c r="P294" s="17">
        <v>5.1949195010038203E-2</v>
      </c>
      <c r="Q294" s="17">
        <v>7.3872564590737502E-2</v>
      </c>
      <c r="R294" s="17"/>
      <c r="S294" s="17">
        <v>8.2254689621039698E-2</v>
      </c>
      <c r="T294" s="17">
        <v>6.3345662425278296E-2</v>
      </c>
      <c r="U294" s="17">
        <v>3.9924191079864897E-2</v>
      </c>
      <c r="V294" s="17">
        <v>1.7817285103106401E-2</v>
      </c>
      <c r="W294" s="17">
        <v>9.9225559957788506E-2</v>
      </c>
      <c r="X294" s="17">
        <v>3.1603292083315603E-2</v>
      </c>
      <c r="Y294" s="17">
        <v>8.1933284267546799E-2</v>
      </c>
      <c r="Z294" s="17">
        <v>0</v>
      </c>
      <c r="AA294" s="17">
        <v>6.10697619913219E-2</v>
      </c>
      <c r="AB294" s="17">
        <v>7.0670031362513597E-2</v>
      </c>
      <c r="AC294" s="17">
        <v>4.1494649732595403E-2</v>
      </c>
      <c r="AD294" s="17"/>
      <c r="AE294" s="17">
        <v>3.17883242872418E-2</v>
      </c>
      <c r="AF294" s="17">
        <v>6.1272327911885603E-2</v>
      </c>
      <c r="AG294" s="17">
        <v>7.1241288592608906E-2</v>
      </c>
      <c r="AH294" s="17"/>
      <c r="AI294" s="17">
        <v>2.5606541020591199E-2</v>
      </c>
      <c r="AJ294" s="17">
        <v>9.7530285197566693E-2</v>
      </c>
      <c r="AK294" s="17">
        <v>1.4312564010531201E-2</v>
      </c>
      <c r="AL294" s="17">
        <v>8.0720530263474394E-2</v>
      </c>
      <c r="AM294" s="17">
        <v>4.9369027189208103E-2</v>
      </c>
      <c r="AN294" s="17"/>
      <c r="AO294" s="17">
        <v>2.3993963390533699E-2</v>
      </c>
      <c r="AP294" s="17">
        <v>8.7269639512541394E-2</v>
      </c>
      <c r="AQ294" s="17">
        <v>2.6725544801999301E-2</v>
      </c>
      <c r="AR294" s="17"/>
      <c r="AS294" s="17">
        <v>2.5199092447284299E-2</v>
      </c>
      <c r="AT294" s="17">
        <v>0.104774177575658</v>
      </c>
      <c r="AU294" s="17">
        <v>4.2922490061684401E-2</v>
      </c>
      <c r="AV294" s="17">
        <v>6.5919900485388497E-2</v>
      </c>
      <c r="AW294" s="17">
        <v>0</v>
      </c>
    </row>
    <row r="295" spans="2:49" x14ac:dyDescent="0.25">
      <c r="B295" t="s">
        <v>210</v>
      </c>
      <c r="C295" s="17">
        <v>4.4759568748983701E-2</v>
      </c>
      <c r="D295" s="17">
        <v>4.5956326030308602E-2</v>
      </c>
      <c r="E295" s="17">
        <v>4.38797146082903E-2</v>
      </c>
      <c r="F295" s="17"/>
      <c r="G295" s="17">
        <v>4.6229079824130999E-2</v>
      </c>
      <c r="H295" s="17">
        <v>5.5784929675094297E-2</v>
      </c>
      <c r="I295" s="17">
        <v>3.3725690542829902E-2</v>
      </c>
      <c r="J295" s="17">
        <v>6.3826472848288504E-2</v>
      </c>
      <c r="K295" s="17">
        <v>1.5898403444176899E-2</v>
      </c>
      <c r="L295" s="17">
        <v>4.5730608067820297E-2</v>
      </c>
      <c r="M295" s="17"/>
      <c r="N295" s="17">
        <v>2.8035229942642799E-2</v>
      </c>
      <c r="O295" s="17">
        <v>3.5763060290059302E-2</v>
      </c>
      <c r="P295" s="17">
        <v>6.0699666391272902E-2</v>
      </c>
      <c r="Q295" s="17">
        <v>5.9090567983100799E-2</v>
      </c>
      <c r="R295" s="17"/>
      <c r="S295" s="17">
        <v>2.3911296854156602E-2</v>
      </c>
      <c r="T295" s="17">
        <v>3.1859749830243103E-2</v>
      </c>
      <c r="U295" s="17">
        <v>7.6470118848873295E-2</v>
      </c>
      <c r="V295" s="17">
        <v>3.5478204049725202E-2</v>
      </c>
      <c r="W295" s="17">
        <v>5.7568761202030701E-2</v>
      </c>
      <c r="X295" s="17">
        <v>5.0232313073656401E-2</v>
      </c>
      <c r="Y295" s="17">
        <v>5.06373323694643E-2</v>
      </c>
      <c r="Z295" s="17">
        <v>6.2594444968880406E-2</v>
      </c>
      <c r="AA295" s="17">
        <v>7.0078791172521596E-2</v>
      </c>
      <c r="AB295" s="17">
        <v>2.6536612700195202E-2</v>
      </c>
      <c r="AC295" s="17">
        <v>2.0567393696300201E-2</v>
      </c>
      <c r="AD295" s="17"/>
      <c r="AE295" s="17">
        <v>5.8990728646904897E-2</v>
      </c>
      <c r="AF295" s="17">
        <v>3.54519398260131E-2</v>
      </c>
      <c r="AG295" s="17">
        <v>3.3265940585957797E-2</v>
      </c>
      <c r="AH295" s="17"/>
      <c r="AI295" s="17">
        <v>6.7800582837013096E-2</v>
      </c>
      <c r="AJ295" s="17">
        <v>4.2019264947268702E-2</v>
      </c>
      <c r="AK295" s="17">
        <v>4.34429300894114E-2</v>
      </c>
      <c r="AL295" s="17">
        <v>0</v>
      </c>
      <c r="AM295" s="17">
        <v>1.98172327774109E-2</v>
      </c>
      <c r="AN295" s="17"/>
      <c r="AO295" s="17">
        <v>0.12165632563119901</v>
      </c>
      <c r="AP295" s="17">
        <v>2.6661105809625701E-2</v>
      </c>
      <c r="AQ295" s="17">
        <v>1.33775414146074E-2</v>
      </c>
      <c r="AR295" s="17"/>
      <c r="AS295" s="17">
        <v>4.6485990738568003E-2</v>
      </c>
      <c r="AT295" s="17">
        <v>4.3934670401008999E-2</v>
      </c>
      <c r="AU295" s="17">
        <v>3.8606865710362898E-2</v>
      </c>
      <c r="AV295" s="17">
        <v>2.7530536842596799E-2</v>
      </c>
      <c r="AW295" s="17">
        <v>0.131475236339815</v>
      </c>
    </row>
    <row r="296" spans="2:49" x14ac:dyDescent="0.25">
      <c r="B296" t="s">
        <v>209</v>
      </c>
      <c r="C296" s="17">
        <v>4.4138018188723899E-2</v>
      </c>
      <c r="D296" s="17">
        <v>4.4622955003114098E-2</v>
      </c>
      <c r="E296" s="17">
        <v>4.3870789529741099E-2</v>
      </c>
      <c r="F296" s="17"/>
      <c r="G296" s="17">
        <v>5.0815265874533999E-2</v>
      </c>
      <c r="H296" s="17">
        <v>2.88216872644056E-2</v>
      </c>
      <c r="I296" s="17">
        <v>4.38292275256882E-2</v>
      </c>
      <c r="J296" s="17">
        <v>2.8534593100431001E-2</v>
      </c>
      <c r="K296" s="17">
        <v>4.0074174529388801E-2</v>
      </c>
      <c r="L296" s="17">
        <v>6.9666678202556606E-2</v>
      </c>
      <c r="M296" s="17"/>
      <c r="N296" s="17">
        <v>4.0221772985152199E-2</v>
      </c>
      <c r="O296" s="17">
        <v>2.9497750509413698E-2</v>
      </c>
      <c r="P296" s="17">
        <v>6.5446720186933302E-2</v>
      </c>
      <c r="Q296" s="17">
        <v>4.5325138666708502E-2</v>
      </c>
      <c r="R296" s="17"/>
      <c r="S296" s="17">
        <v>6.1907366616503298E-2</v>
      </c>
      <c r="T296" s="17">
        <v>2.72764408985861E-2</v>
      </c>
      <c r="U296" s="17">
        <v>9.5916530830741906E-2</v>
      </c>
      <c r="V296" s="17">
        <v>6.9253774506797802E-2</v>
      </c>
      <c r="W296" s="17">
        <v>2.3212525314958599E-2</v>
      </c>
      <c r="X296" s="17">
        <v>4.7587235856736403E-2</v>
      </c>
      <c r="Y296" s="17">
        <v>0</v>
      </c>
      <c r="Z296" s="17">
        <v>2.0986564037487498E-2</v>
      </c>
      <c r="AA296" s="17">
        <v>5.2259544024172801E-2</v>
      </c>
      <c r="AB296" s="17">
        <v>1.36594483180262E-2</v>
      </c>
      <c r="AC296" s="17">
        <v>5.4297459124294498E-2</v>
      </c>
      <c r="AD296" s="17"/>
      <c r="AE296" s="17">
        <v>5.6848065370934397E-2</v>
      </c>
      <c r="AF296" s="17">
        <v>3.6058324146774803E-2</v>
      </c>
      <c r="AG296" s="17">
        <v>4.4967273599821299E-2</v>
      </c>
      <c r="AH296" s="17"/>
      <c r="AI296" s="17">
        <v>7.0773210884853402E-2</v>
      </c>
      <c r="AJ296" s="17">
        <v>2.8529054256271402E-2</v>
      </c>
      <c r="AK296" s="17">
        <v>5.6083626125388399E-2</v>
      </c>
      <c r="AL296" s="17">
        <v>0</v>
      </c>
      <c r="AM296" s="17">
        <v>4.0254066126901099E-2</v>
      </c>
      <c r="AN296" s="17"/>
      <c r="AO296" s="17">
        <v>0.115228155666052</v>
      </c>
      <c r="AP296" s="17">
        <v>2.1500017233226101E-2</v>
      </c>
      <c r="AQ296" s="17">
        <v>8.8723582819867294E-2</v>
      </c>
      <c r="AR296" s="17"/>
      <c r="AS296" s="17">
        <v>6.7449910144764702E-2</v>
      </c>
      <c r="AT296" s="17">
        <v>3.3973270988231198E-2</v>
      </c>
      <c r="AU296" s="17">
        <v>1.3439339103151199E-2</v>
      </c>
      <c r="AV296" s="17">
        <v>5.6746403769276102E-2</v>
      </c>
      <c r="AW296" s="17">
        <v>4.95245774687341E-2</v>
      </c>
    </row>
    <row r="297" spans="2:49" x14ac:dyDescent="0.25">
      <c r="B297" t="s">
        <v>73</v>
      </c>
      <c r="C297" s="17">
        <v>3.3346779832017802E-2</v>
      </c>
      <c r="D297" s="17">
        <v>2.7966818264583901E-2</v>
      </c>
      <c r="E297" s="17">
        <v>3.8107679872308099E-2</v>
      </c>
      <c r="F297" s="17"/>
      <c r="G297" s="17">
        <v>2.3996373855720499E-2</v>
      </c>
      <c r="H297" s="17">
        <v>3.2357800118904899E-2</v>
      </c>
      <c r="I297" s="17">
        <v>3.72163252666491E-2</v>
      </c>
      <c r="J297" s="17">
        <v>4.14007813118836E-2</v>
      </c>
      <c r="K297" s="17">
        <v>2.65252326454785E-2</v>
      </c>
      <c r="L297" s="17">
        <v>3.3975563115933097E-2</v>
      </c>
      <c r="M297" s="17"/>
      <c r="N297" s="17">
        <v>2.4716678972767098E-2</v>
      </c>
      <c r="O297" s="17">
        <v>2.5789487506253098E-2</v>
      </c>
      <c r="P297" s="17">
        <v>4.7190551144249998E-2</v>
      </c>
      <c r="Q297" s="17">
        <v>3.8951646426511201E-2</v>
      </c>
      <c r="R297" s="17"/>
      <c r="S297" s="17">
        <v>4.5858168575367599E-2</v>
      </c>
      <c r="T297" s="17">
        <v>3.4094605421893603E-2</v>
      </c>
      <c r="U297" s="17">
        <v>4.8004783215720603E-2</v>
      </c>
      <c r="V297" s="17">
        <v>3.23148320811808E-2</v>
      </c>
      <c r="W297" s="17">
        <v>3.0729639924233901E-2</v>
      </c>
      <c r="X297" s="17">
        <v>2.0197324801077901E-2</v>
      </c>
      <c r="Y297" s="17">
        <v>3.3449295538761199E-2</v>
      </c>
      <c r="Z297" s="17">
        <v>6.9853758785824296E-2</v>
      </c>
      <c r="AA297" s="17">
        <v>1.6441667197539901E-2</v>
      </c>
      <c r="AB297" s="17">
        <v>1.5411830255698001E-2</v>
      </c>
      <c r="AC297" s="17">
        <v>3.8097499228120099E-2</v>
      </c>
      <c r="AD297" s="17"/>
      <c r="AE297" s="17">
        <v>3.6670718559250103E-2</v>
      </c>
      <c r="AF297" s="17">
        <v>2.0314004466948501E-2</v>
      </c>
      <c r="AG297" s="17">
        <v>4.7258495876851297E-2</v>
      </c>
      <c r="AH297" s="17"/>
      <c r="AI297" s="17">
        <v>4.4478630920252102E-2</v>
      </c>
      <c r="AJ297" s="17">
        <v>2.3932947481946701E-2</v>
      </c>
      <c r="AK297" s="17">
        <v>0</v>
      </c>
      <c r="AL297" s="17">
        <v>7.5980550385898599E-2</v>
      </c>
      <c r="AM297" s="17">
        <v>4.2513872954923197E-2</v>
      </c>
      <c r="AN297" s="17"/>
      <c r="AO297" s="17">
        <v>2.07008216623977E-2</v>
      </c>
      <c r="AP297" s="17">
        <v>2.9999486468391099E-2</v>
      </c>
      <c r="AQ297" s="17">
        <v>0</v>
      </c>
      <c r="AR297" s="17"/>
      <c r="AS297" s="17">
        <v>5.4640390562001998E-2</v>
      </c>
      <c r="AT297" s="17">
        <v>3.3493886302475802E-2</v>
      </c>
      <c r="AU297" s="17">
        <v>1.2276590867878599E-2</v>
      </c>
      <c r="AV297" s="17">
        <v>3.7029070465921403E-2</v>
      </c>
      <c r="AW297" s="17">
        <v>0</v>
      </c>
    </row>
    <row r="298" spans="2:49" x14ac:dyDescent="0.25">
      <c r="B298" t="s">
        <v>104</v>
      </c>
      <c r="C298" s="17">
        <v>9.0451590622474903E-2</v>
      </c>
      <c r="D298" s="17">
        <v>5.8663047874243701E-2</v>
      </c>
      <c r="E298" s="17">
        <v>0.11821624299021601</v>
      </c>
      <c r="F298" s="17"/>
      <c r="G298" s="17">
        <v>9.4013852753336805E-2</v>
      </c>
      <c r="H298" s="17">
        <v>0.151397274231551</v>
      </c>
      <c r="I298" s="17">
        <v>7.98107680444195E-2</v>
      </c>
      <c r="J298" s="17">
        <v>9.8594127859692904E-2</v>
      </c>
      <c r="K298" s="17">
        <v>5.9327723248033697E-2</v>
      </c>
      <c r="L298" s="17">
        <v>5.8710525170505498E-2</v>
      </c>
      <c r="M298" s="17"/>
      <c r="N298" s="17">
        <v>6.4503018944908896E-2</v>
      </c>
      <c r="O298" s="17">
        <v>8.6511184542153702E-2</v>
      </c>
      <c r="P298" s="17">
        <v>9.5669016776681395E-2</v>
      </c>
      <c r="Q298" s="17">
        <v>0.119719967516283</v>
      </c>
      <c r="R298" s="17"/>
      <c r="S298" s="17">
        <v>7.5957981998343194E-2</v>
      </c>
      <c r="T298" s="17">
        <v>0.130986855383114</v>
      </c>
      <c r="U298" s="17">
        <v>9.4909085523676495E-2</v>
      </c>
      <c r="V298" s="17">
        <v>0.10174571517299</v>
      </c>
      <c r="W298" s="17">
        <v>6.8119663952494997E-2</v>
      </c>
      <c r="X298" s="17">
        <v>8.7228877297815297E-2</v>
      </c>
      <c r="Y298" s="17">
        <v>0.103923012561147</v>
      </c>
      <c r="Z298" s="17">
        <v>6.2636983958406403E-2</v>
      </c>
      <c r="AA298" s="17">
        <v>5.5742746622773003E-2</v>
      </c>
      <c r="AB298" s="17">
        <v>0.109589035192382</v>
      </c>
      <c r="AC298" s="17">
        <v>7.9688656116539094E-2</v>
      </c>
      <c r="AD298" s="17"/>
      <c r="AE298" s="17">
        <v>7.2932223615925093E-2</v>
      </c>
      <c r="AF298" s="17">
        <v>4.9528303040541503E-2</v>
      </c>
      <c r="AG298" s="17">
        <v>0.203270558750346</v>
      </c>
      <c r="AH298" s="17"/>
      <c r="AI298" s="17">
        <v>4.9477041656248999E-2</v>
      </c>
      <c r="AJ298" s="17">
        <v>5.3860307611791898E-2</v>
      </c>
      <c r="AK298" s="17">
        <v>6.7759534281915307E-2</v>
      </c>
      <c r="AL298" s="17">
        <v>0</v>
      </c>
      <c r="AM298" s="17">
        <v>0.203513715400745</v>
      </c>
      <c r="AN298" s="17"/>
      <c r="AO298" s="17">
        <v>2.5122547859193999E-2</v>
      </c>
      <c r="AP298" s="17">
        <v>5.4693837488546101E-2</v>
      </c>
      <c r="AQ298" s="17">
        <v>2.58066386294429E-2</v>
      </c>
      <c r="AR298" s="17"/>
      <c r="AS298" s="17">
        <v>0.128609313310174</v>
      </c>
      <c r="AT298" s="17">
        <v>7.7743878436517505E-2</v>
      </c>
      <c r="AU298" s="17">
        <v>7.8874401620859305E-2</v>
      </c>
      <c r="AV298" s="17">
        <v>6.88732562973218E-2</v>
      </c>
      <c r="AW298" s="17">
        <v>6.5618457864313404E-2</v>
      </c>
    </row>
    <row r="299" spans="2:49" x14ac:dyDescent="0.25">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row>
    <row r="300" spans="2:49" x14ac:dyDescent="0.25">
      <c r="B300" s="6" t="s">
        <v>214</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row>
    <row r="301" spans="2:49" x14ac:dyDescent="0.25">
      <c r="B301" s="24" t="s">
        <v>76</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row>
    <row r="302" spans="2:49" x14ac:dyDescent="0.25">
      <c r="B302" t="s">
        <v>195</v>
      </c>
      <c r="C302" s="17">
        <v>0.228859065704623</v>
      </c>
      <c r="D302" s="17">
        <v>0.226893479860616</v>
      </c>
      <c r="E302" s="17">
        <v>0.23102241062038201</v>
      </c>
      <c r="F302" s="17"/>
      <c r="G302" s="17">
        <v>0.24143579574749099</v>
      </c>
      <c r="H302" s="17">
        <v>0.188871288693366</v>
      </c>
      <c r="I302" s="17">
        <v>0.194125393189094</v>
      </c>
      <c r="J302" s="17">
        <v>0.200638263790064</v>
      </c>
      <c r="K302" s="17">
        <v>0.220685076670776</v>
      </c>
      <c r="L302" s="17">
        <v>0.30228799572016402</v>
      </c>
      <c r="M302" s="17"/>
      <c r="N302" s="17">
        <v>0.20421863337356599</v>
      </c>
      <c r="O302" s="17">
        <v>0.28480460206522401</v>
      </c>
      <c r="P302" s="17">
        <v>0.222537064391539</v>
      </c>
      <c r="Q302" s="17">
        <v>0.20295379493209201</v>
      </c>
      <c r="R302" s="17"/>
      <c r="S302" s="17">
        <v>0.21157482001087399</v>
      </c>
      <c r="T302" s="17">
        <v>0.245282151535065</v>
      </c>
      <c r="U302" s="17">
        <v>0.191912208536788</v>
      </c>
      <c r="V302" s="17">
        <v>0.21238070454010299</v>
      </c>
      <c r="W302" s="17">
        <v>0.18662195975249901</v>
      </c>
      <c r="X302" s="17">
        <v>0.31463395513639603</v>
      </c>
      <c r="Y302" s="17">
        <v>0.23530534617791601</v>
      </c>
      <c r="Z302" s="17">
        <v>0.22181856110020901</v>
      </c>
      <c r="AA302" s="17">
        <v>0.255575810025996</v>
      </c>
      <c r="AB302" s="17">
        <v>0.20444824769081199</v>
      </c>
      <c r="AC302" s="17">
        <v>0.198998647047789</v>
      </c>
      <c r="AD302" s="17"/>
      <c r="AE302" s="17">
        <v>0.27064544899680798</v>
      </c>
      <c r="AF302" s="17">
        <v>0.202775355454063</v>
      </c>
      <c r="AG302" s="17">
        <v>0.20056318422086999</v>
      </c>
      <c r="AH302" s="17"/>
      <c r="AI302" s="17">
        <v>0.30425493005812498</v>
      </c>
      <c r="AJ302" s="17">
        <v>0.17399665581705101</v>
      </c>
      <c r="AK302" s="17">
        <v>0.15645877653527601</v>
      </c>
      <c r="AL302" s="17">
        <v>0.191246303171588</v>
      </c>
      <c r="AM302" s="17">
        <v>0.18489741118952499</v>
      </c>
      <c r="AN302" s="17"/>
      <c r="AO302" s="17">
        <v>0.34105960075970398</v>
      </c>
      <c r="AP302" s="17">
        <v>0.13673181113440599</v>
      </c>
      <c r="AQ302" s="17">
        <v>0.204508924914447</v>
      </c>
      <c r="AR302" s="17"/>
      <c r="AS302" s="17">
        <v>0.206190543665634</v>
      </c>
      <c r="AT302" s="17">
        <v>0.250577530268767</v>
      </c>
      <c r="AU302" s="17">
        <v>0.25396743566084301</v>
      </c>
      <c r="AV302" s="17">
        <v>0.107121537533751</v>
      </c>
      <c r="AW302" s="17">
        <v>7.9978388932023595E-2</v>
      </c>
    </row>
    <row r="303" spans="2:49" x14ac:dyDescent="0.25">
      <c r="B303" t="s">
        <v>202</v>
      </c>
      <c r="C303" s="17">
        <v>0.18635689041300399</v>
      </c>
      <c r="D303" s="17">
        <v>0.19054964740350699</v>
      </c>
      <c r="E303" s="17">
        <v>0.18104133840497599</v>
      </c>
      <c r="F303" s="17"/>
      <c r="G303" s="17">
        <v>0.142668891294783</v>
      </c>
      <c r="H303" s="17">
        <v>0.155596593914369</v>
      </c>
      <c r="I303" s="17">
        <v>0.15468094167607899</v>
      </c>
      <c r="J303" s="17">
        <v>0.20460289754085401</v>
      </c>
      <c r="K303" s="17">
        <v>0.24324459232359499</v>
      </c>
      <c r="L303" s="17">
        <v>0.21424264557279801</v>
      </c>
      <c r="M303" s="17"/>
      <c r="N303" s="17">
        <v>0.18034223299107499</v>
      </c>
      <c r="O303" s="17">
        <v>0.19099846979167601</v>
      </c>
      <c r="P303" s="17">
        <v>0.18849117141271701</v>
      </c>
      <c r="Q303" s="17">
        <v>0.18801328705077799</v>
      </c>
      <c r="R303" s="17"/>
      <c r="S303" s="17">
        <v>0.23576602858284501</v>
      </c>
      <c r="T303" s="17">
        <v>0.17261008226796901</v>
      </c>
      <c r="U303" s="17">
        <v>0.104966086119821</v>
      </c>
      <c r="V303" s="17">
        <v>0.150961768729444</v>
      </c>
      <c r="W303" s="17">
        <v>0.19351618845184701</v>
      </c>
      <c r="X303" s="17">
        <v>0.19057691847469699</v>
      </c>
      <c r="Y303" s="17">
        <v>0.18053007023343001</v>
      </c>
      <c r="Z303" s="17">
        <v>0.116608969192306</v>
      </c>
      <c r="AA303" s="17">
        <v>0.158700654444939</v>
      </c>
      <c r="AB303" s="17">
        <v>0.27729824891831001</v>
      </c>
      <c r="AC303" s="17">
        <v>0.202120902082429</v>
      </c>
      <c r="AD303" s="17"/>
      <c r="AE303" s="17">
        <v>0.133118449295966</v>
      </c>
      <c r="AF303" s="17">
        <v>0.24082817581511301</v>
      </c>
      <c r="AG303" s="17">
        <v>0.19723982231069401</v>
      </c>
      <c r="AH303" s="17"/>
      <c r="AI303" s="17">
        <v>0.140080237643709</v>
      </c>
      <c r="AJ303" s="17">
        <v>0.24849658614275399</v>
      </c>
      <c r="AK303" s="17">
        <v>0.231979664713829</v>
      </c>
      <c r="AL303" s="17">
        <v>0.100410176410762</v>
      </c>
      <c r="AM303" s="17">
        <v>0.15580414671276099</v>
      </c>
      <c r="AN303" s="17"/>
      <c r="AO303" s="17">
        <v>9.6796050188243402E-2</v>
      </c>
      <c r="AP303" s="17">
        <v>0.30103002290110698</v>
      </c>
      <c r="AQ303" s="17">
        <v>0.25770298000953801</v>
      </c>
      <c r="AR303" s="17"/>
      <c r="AS303" s="17">
        <v>0.16301711392401999</v>
      </c>
      <c r="AT303" s="17">
        <v>0.195456219899976</v>
      </c>
      <c r="AU303" s="17">
        <v>0.19362564564933099</v>
      </c>
      <c r="AV303" s="17">
        <v>0.232216048302121</v>
      </c>
      <c r="AW303" s="17">
        <v>0.15703771441785899</v>
      </c>
    </row>
    <row r="304" spans="2:49" x14ac:dyDescent="0.25">
      <c r="B304" t="s">
        <v>196</v>
      </c>
      <c r="C304" s="17">
        <v>0.179276699380334</v>
      </c>
      <c r="D304" s="17">
        <v>0.204738266005385</v>
      </c>
      <c r="E304" s="17">
        <v>0.14921464046604199</v>
      </c>
      <c r="F304" s="17"/>
      <c r="G304" s="17">
        <v>0.16177006320830201</v>
      </c>
      <c r="H304" s="17">
        <v>0.174973954982794</v>
      </c>
      <c r="I304" s="17">
        <v>0.12164256547626701</v>
      </c>
      <c r="J304" s="17">
        <v>0.19075506974286199</v>
      </c>
      <c r="K304" s="17">
        <v>0.20098313535864701</v>
      </c>
      <c r="L304" s="17">
        <v>0.21564782189206</v>
      </c>
      <c r="M304" s="17"/>
      <c r="N304" s="17">
        <v>0.145496364089863</v>
      </c>
      <c r="O304" s="17">
        <v>0.18095391295666799</v>
      </c>
      <c r="P304" s="17">
        <v>0.242594911002988</v>
      </c>
      <c r="Q304" s="17">
        <v>0.162994728711197</v>
      </c>
      <c r="R304" s="17"/>
      <c r="S304" s="17">
        <v>0.178168323948344</v>
      </c>
      <c r="T304" s="17">
        <v>0.22221129781427101</v>
      </c>
      <c r="U304" s="17">
        <v>0.223185973167429</v>
      </c>
      <c r="V304" s="17">
        <v>0.16546721114895199</v>
      </c>
      <c r="W304" s="17">
        <v>0.18416214549693999</v>
      </c>
      <c r="X304" s="17">
        <v>0.15233938612388601</v>
      </c>
      <c r="Y304" s="17">
        <v>0.21617063444385801</v>
      </c>
      <c r="Z304" s="17">
        <v>0.15128327400210601</v>
      </c>
      <c r="AA304" s="17">
        <v>0.18620306623497099</v>
      </c>
      <c r="AB304" s="17">
        <v>0.148805812983274</v>
      </c>
      <c r="AC304" s="17">
        <v>7.1367934583552006E-2</v>
      </c>
      <c r="AD304" s="17"/>
      <c r="AE304" s="17">
        <v>0.25005562648222801</v>
      </c>
      <c r="AF304" s="17">
        <v>0.142830710903982</v>
      </c>
      <c r="AG304" s="17">
        <v>8.8259526267166294E-2</v>
      </c>
      <c r="AH304" s="17"/>
      <c r="AI304" s="17">
        <v>0.27596477588340701</v>
      </c>
      <c r="AJ304" s="17">
        <v>9.3113185417939101E-2</v>
      </c>
      <c r="AK304" s="17">
        <v>8.1836586240382203E-2</v>
      </c>
      <c r="AL304" s="17">
        <v>0.34909211019311298</v>
      </c>
      <c r="AM304" s="17">
        <v>0.112948569107096</v>
      </c>
      <c r="AN304" s="17"/>
      <c r="AO304" s="17">
        <v>0.302900768723594</v>
      </c>
      <c r="AP304" s="17">
        <v>7.7879663930641801E-2</v>
      </c>
      <c r="AQ304" s="17">
        <v>0.108741572012669</v>
      </c>
      <c r="AR304" s="17"/>
      <c r="AS304" s="17">
        <v>0.178923771586224</v>
      </c>
      <c r="AT304" s="17">
        <v>0.18788116696614399</v>
      </c>
      <c r="AU304" s="17">
        <v>0.16921970760954</v>
      </c>
      <c r="AV304" s="17">
        <v>0.113338405778187</v>
      </c>
      <c r="AW304" s="17">
        <v>5.1174525439821802E-2</v>
      </c>
    </row>
    <row r="305" spans="2:49" x14ac:dyDescent="0.25">
      <c r="B305" t="s">
        <v>204</v>
      </c>
      <c r="C305" s="17">
        <v>0.177418186963583</v>
      </c>
      <c r="D305" s="17">
        <v>0.197437832388936</v>
      </c>
      <c r="E305" s="17">
        <v>0.15495303753341599</v>
      </c>
      <c r="F305" s="17"/>
      <c r="G305" s="17">
        <v>0.152895464793566</v>
      </c>
      <c r="H305" s="17">
        <v>0.15760697077622099</v>
      </c>
      <c r="I305" s="17">
        <v>0.175548009305634</v>
      </c>
      <c r="J305" s="17">
        <v>0.197126776741534</v>
      </c>
      <c r="K305" s="17">
        <v>0.180315180160422</v>
      </c>
      <c r="L305" s="17">
        <v>0.19140987290716199</v>
      </c>
      <c r="M305" s="17"/>
      <c r="N305" s="17">
        <v>0.21212622426244199</v>
      </c>
      <c r="O305" s="17">
        <v>0.178869686840646</v>
      </c>
      <c r="P305" s="17">
        <v>0.15746536847393899</v>
      </c>
      <c r="Q305" s="17">
        <v>0.158733804653717</v>
      </c>
      <c r="R305" s="17"/>
      <c r="S305" s="17">
        <v>0.208763760989397</v>
      </c>
      <c r="T305" s="17">
        <v>0.187579367937904</v>
      </c>
      <c r="U305" s="17">
        <v>0.13256236940595301</v>
      </c>
      <c r="V305" s="17">
        <v>0.107801013157141</v>
      </c>
      <c r="W305" s="17">
        <v>0.17555391211629701</v>
      </c>
      <c r="X305" s="17">
        <v>0.163873262124026</v>
      </c>
      <c r="Y305" s="17">
        <v>0.18891198305097101</v>
      </c>
      <c r="Z305" s="17">
        <v>0.22860993341656199</v>
      </c>
      <c r="AA305" s="17">
        <v>0.14527176026534899</v>
      </c>
      <c r="AB305" s="17">
        <v>0.216544979640931</v>
      </c>
      <c r="AC305" s="17">
        <v>0.20536932593198601</v>
      </c>
      <c r="AD305" s="17"/>
      <c r="AE305" s="17">
        <v>0.12658727088447</v>
      </c>
      <c r="AF305" s="17">
        <v>0.21956073113959501</v>
      </c>
      <c r="AG305" s="17">
        <v>0.19772409112938</v>
      </c>
      <c r="AH305" s="17"/>
      <c r="AI305" s="17">
        <v>0.13332482511504301</v>
      </c>
      <c r="AJ305" s="17">
        <v>0.23987112719571499</v>
      </c>
      <c r="AK305" s="17">
        <v>0.29583673611296701</v>
      </c>
      <c r="AL305" s="17">
        <v>0.100410176410762</v>
      </c>
      <c r="AM305" s="17">
        <v>0.126040537129637</v>
      </c>
      <c r="AN305" s="17"/>
      <c r="AO305" s="17">
        <v>0.111295935446124</v>
      </c>
      <c r="AP305" s="17">
        <v>0.28680281646129402</v>
      </c>
      <c r="AQ305" s="17">
        <v>0.21191772290993</v>
      </c>
      <c r="AR305" s="17"/>
      <c r="AS305" s="17">
        <v>0.14721099358838</v>
      </c>
      <c r="AT305" s="17">
        <v>0.19237440065374301</v>
      </c>
      <c r="AU305" s="17">
        <v>0.18227945239359</v>
      </c>
      <c r="AV305" s="17">
        <v>0.213211031971316</v>
      </c>
      <c r="AW305" s="17">
        <v>0.32133507177764198</v>
      </c>
    </row>
    <row r="306" spans="2:49" x14ac:dyDescent="0.25">
      <c r="B306" t="s">
        <v>201</v>
      </c>
      <c r="C306" s="17">
        <v>0.176979666799369</v>
      </c>
      <c r="D306" s="17">
        <v>0.20055347961688899</v>
      </c>
      <c r="E306" s="17">
        <v>0.151149167391747</v>
      </c>
      <c r="F306" s="17"/>
      <c r="G306" s="17">
        <v>0.127001508125067</v>
      </c>
      <c r="H306" s="17">
        <v>0.104971670062132</v>
      </c>
      <c r="I306" s="17">
        <v>0.15806884471586599</v>
      </c>
      <c r="J306" s="17">
        <v>0.192690838257363</v>
      </c>
      <c r="K306" s="17">
        <v>0.16897725193323701</v>
      </c>
      <c r="L306" s="17">
        <v>0.265190930683676</v>
      </c>
      <c r="M306" s="17"/>
      <c r="N306" s="17">
        <v>0.19227006307833899</v>
      </c>
      <c r="O306" s="17">
        <v>0.22069519929792999</v>
      </c>
      <c r="P306" s="17">
        <v>0.15997080709995601</v>
      </c>
      <c r="Q306" s="17">
        <v>0.13135990241502099</v>
      </c>
      <c r="R306" s="17"/>
      <c r="S306" s="17">
        <v>0.17251714469641599</v>
      </c>
      <c r="T306" s="17">
        <v>0.21345174905182701</v>
      </c>
      <c r="U306" s="17">
        <v>0.173869263688919</v>
      </c>
      <c r="V306" s="17">
        <v>0.133885195806556</v>
      </c>
      <c r="W306" s="17">
        <v>0.185566505571296</v>
      </c>
      <c r="X306" s="17">
        <v>0.164069054713085</v>
      </c>
      <c r="Y306" s="17">
        <v>0.19204220330704599</v>
      </c>
      <c r="Z306" s="17">
        <v>0.180545598665664</v>
      </c>
      <c r="AA306" s="17">
        <v>0.19669058540361301</v>
      </c>
      <c r="AB306" s="17">
        <v>0.14254395356091201</v>
      </c>
      <c r="AC306" s="17">
        <v>0.183653904668614</v>
      </c>
      <c r="AD306" s="17"/>
      <c r="AE306" s="17">
        <v>0.23708937944296701</v>
      </c>
      <c r="AF306" s="17">
        <v>0.149971663289859</v>
      </c>
      <c r="AG306" s="17">
        <v>0.122226250716092</v>
      </c>
      <c r="AH306" s="17"/>
      <c r="AI306" s="17">
        <v>0.28115896881465902</v>
      </c>
      <c r="AJ306" s="17">
        <v>0.12389274743965401</v>
      </c>
      <c r="AK306" s="17">
        <v>0.14411958406166001</v>
      </c>
      <c r="AL306" s="17">
        <v>0</v>
      </c>
      <c r="AM306" s="17">
        <v>9.4797959339356003E-2</v>
      </c>
      <c r="AN306" s="17"/>
      <c r="AO306" s="17">
        <v>0.32683884780883199</v>
      </c>
      <c r="AP306" s="17">
        <v>0.110712850435909</v>
      </c>
      <c r="AQ306" s="17">
        <v>0.138345919128608</v>
      </c>
      <c r="AR306" s="17"/>
      <c r="AS306" s="17">
        <v>0.19252059942275401</v>
      </c>
      <c r="AT306" s="17">
        <v>0.121676133367166</v>
      </c>
      <c r="AU306" s="17">
        <v>0.19924409245066901</v>
      </c>
      <c r="AV306" s="17">
        <v>0.163635487003709</v>
      </c>
      <c r="AW306" s="17">
        <v>0.166681208623951</v>
      </c>
    </row>
    <row r="307" spans="2:49" x14ac:dyDescent="0.25">
      <c r="B307" t="s">
        <v>200</v>
      </c>
      <c r="C307" s="17">
        <v>0.16898430639656001</v>
      </c>
      <c r="D307" s="17">
        <v>0.20356989686254601</v>
      </c>
      <c r="E307" s="17">
        <v>0.133119020486724</v>
      </c>
      <c r="F307" s="17"/>
      <c r="G307" s="17">
        <v>0.14759592022836801</v>
      </c>
      <c r="H307" s="17">
        <v>0.14001437460962399</v>
      </c>
      <c r="I307" s="17">
        <v>0.13367458029228099</v>
      </c>
      <c r="J307" s="17">
        <v>0.16942541008304199</v>
      </c>
      <c r="K307" s="17">
        <v>0.146636337741158</v>
      </c>
      <c r="L307" s="17">
        <v>0.24007806133996101</v>
      </c>
      <c r="M307" s="17"/>
      <c r="N307" s="17">
        <v>0.19429931917576501</v>
      </c>
      <c r="O307" s="17">
        <v>0.162917931999085</v>
      </c>
      <c r="P307" s="17">
        <v>0.17418678034548099</v>
      </c>
      <c r="Q307" s="17">
        <v>0.14740712098331199</v>
      </c>
      <c r="R307" s="17"/>
      <c r="S307" s="17">
        <v>0.13721399755461999</v>
      </c>
      <c r="T307" s="17">
        <v>0.213506789046357</v>
      </c>
      <c r="U307" s="17">
        <v>0.15678734991566701</v>
      </c>
      <c r="V307" s="17">
        <v>0.238298552289502</v>
      </c>
      <c r="W307" s="17">
        <v>8.1673825494560495E-2</v>
      </c>
      <c r="X307" s="17">
        <v>0.17482423922520099</v>
      </c>
      <c r="Y307" s="17">
        <v>0.184867344066238</v>
      </c>
      <c r="Z307" s="17">
        <v>0.19762822066694499</v>
      </c>
      <c r="AA307" s="17">
        <v>0.123699214822568</v>
      </c>
      <c r="AB307" s="17">
        <v>0.19698858122264401</v>
      </c>
      <c r="AC307" s="17">
        <v>0.12702559513764899</v>
      </c>
      <c r="AD307" s="17"/>
      <c r="AE307" s="17">
        <v>0.19569319461410301</v>
      </c>
      <c r="AF307" s="17">
        <v>0.16757925654715899</v>
      </c>
      <c r="AG307" s="17">
        <v>0.125993812297957</v>
      </c>
      <c r="AH307" s="17"/>
      <c r="AI307" s="17">
        <v>0.23788875478924701</v>
      </c>
      <c r="AJ307" s="17">
        <v>0.12185604319552799</v>
      </c>
      <c r="AK307" s="17">
        <v>0.12200129718967199</v>
      </c>
      <c r="AL307" s="17">
        <v>0.320273973568931</v>
      </c>
      <c r="AM307" s="17">
        <v>0.109304612695678</v>
      </c>
      <c r="AN307" s="17"/>
      <c r="AO307" s="17">
        <v>0.28628037707750598</v>
      </c>
      <c r="AP307" s="17">
        <v>7.77669838397263E-2</v>
      </c>
      <c r="AQ307" s="17">
        <v>0.14965340937962099</v>
      </c>
      <c r="AR307" s="17"/>
      <c r="AS307" s="17">
        <v>0.19162733032535201</v>
      </c>
      <c r="AT307" s="17">
        <v>0.16372610491731601</v>
      </c>
      <c r="AU307" s="17">
        <v>0.15882495913644201</v>
      </c>
      <c r="AV307" s="17">
        <v>0.16784730442701501</v>
      </c>
      <c r="AW307" s="17">
        <v>8.8970908388258801E-2</v>
      </c>
    </row>
    <row r="308" spans="2:49" x14ac:dyDescent="0.25">
      <c r="B308" t="s">
        <v>206</v>
      </c>
      <c r="C308" s="17">
        <v>0.16560082618778799</v>
      </c>
      <c r="D308" s="17">
        <v>0.17629212410546499</v>
      </c>
      <c r="E308" s="17">
        <v>0.155482548934398</v>
      </c>
      <c r="F308" s="17"/>
      <c r="G308" s="17">
        <v>0.165757959535942</v>
      </c>
      <c r="H308" s="17">
        <v>0.16102496986873699</v>
      </c>
      <c r="I308" s="17">
        <v>0.16653143681715099</v>
      </c>
      <c r="J308" s="17">
        <v>0.17642177124464301</v>
      </c>
      <c r="K308" s="17">
        <v>0.16602644196216201</v>
      </c>
      <c r="L308" s="17">
        <v>0.160248483553148</v>
      </c>
      <c r="M308" s="17"/>
      <c r="N308" s="17">
        <v>0.160386059054724</v>
      </c>
      <c r="O308" s="17">
        <v>0.18100721585691101</v>
      </c>
      <c r="P308" s="17">
        <v>0.119262517277457</v>
      </c>
      <c r="Q308" s="17">
        <v>0.19385879195387001</v>
      </c>
      <c r="R308" s="17"/>
      <c r="S308" s="17">
        <v>0.24655568200723901</v>
      </c>
      <c r="T308" s="17">
        <v>0.16458228063885499</v>
      </c>
      <c r="U308" s="17">
        <v>0.14246887129726199</v>
      </c>
      <c r="V308" s="17">
        <v>0.14666369152960301</v>
      </c>
      <c r="W308" s="17">
        <v>0.117055263833659</v>
      </c>
      <c r="X308" s="17">
        <v>0.188999017814871</v>
      </c>
      <c r="Y308" s="17">
        <v>0.16071833744063499</v>
      </c>
      <c r="Z308" s="17">
        <v>0.18715158996242801</v>
      </c>
      <c r="AA308" s="17">
        <v>0.12606852049512801</v>
      </c>
      <c r="AB308" s="17">
        <v>0.11958824417288701</v>
      </c>
      <c r="AC308" s="17">
        <v>0.182351611101498</v>
      </c>
      <c r="AD308" s="17"/>
      <c r="AE308" s="17">
        <v>0.14587595131293801</v>
      </c>
      <c r="AF308" s="17">
        <v>0.20477793273205799</v>
      </c>
      <c r="AG308" s="17">
        <v>0.16032325122699201</v>
      </c>
      <c r="AH308" s="17"/>
      <c r="AI308" s="17">
        <v>0.117232680042795</v>
      </c>
      <c r="AJ308" s="17">
        <v>0.25733501167600698</v>
      </c>
      <c r="AK308" s="17">
        <v>0.27788372103484998</v>
      </c>
      <c r="AL308" s="17">
        <v>6.9386737288461106E-2</v>
      </c>
      <c r="AM308" s="17">
        <v>0.12125195556846401</v>
      </c>
      <c r="AN308" s="17"/>
      <c r="AO308" s="17">
        <v>9.9531633412690099E-2</v>
      </c>
      <c r="AP308" s="17">
        <v>0.28880686858575599</v>
      </c>
      <c r="AQ308" s="17">
        <v>0.20909208600916701</v>
      </c>
      <c r="AR308" s="17"/>
      <c r="AS308" s="17">
        <v>0.16019166999609899</v>
      </c>
      <c r="AT308" s="17">
        <v>0.143184680464259</v>
      </c>
      <c r="AU308" s="17">
        <v>0.171732219110903</v>
      </c>
      <c r="AV308" s="17">
        <v>0.156595596723511</v>
      </c>
      <c r="AW308" s="17">
        <v>0.26555385021255801</v>
      </c>
    </row>
    <row r="309" spans="2:49" x14ac:dyDescent="0.25">
      <c r="B309" t="s">
        <v>207</v>
      </c>
      <c r="C309" s="17">
        <v>0.146906424666502</v>
      </c>
      <c r="D309" s="17">
        <v>0.16763539614602399</v>
      </c>
      <c r="E309" s="17">
        <v>0.12580029809836199</v>
      </c>
      <c r="F309" s="17"/>
      <c r="G309" s="17">
        <v>0.109102583778762</v>
      </c>
      <c r="H309" s="17">
        <v>0.17390669327392999</v>
      </c>
      <c r="I309" s="17">
        <v>9.3383016640039604E-2</v>
      </c>
      <c r="J309" s="17">
        <v>0.19199456734027201</v>
      </c>
      <c r="K309" s="17">
        <v>0.137127663145032</v>
      </c>
      <c r="L309" s="17">
        <v>0.160266875290795</v>
      </c>
      <c r="M309" s="17"/>
      <c r="N309" s="17">
        <v>0.17364632682519399</v>
      </c>
      <c r="O309" s="17">
        <v>0.133677765064521</v>
      </c>
      <c r="P309" s="17">
        <v>0.12509344810176701</v>
      </c>
      <c r="Q309" s="17">
        <v>0.15282744714014601</v>
      </c>
      <c r="R309" s="17"/>
      <c r="S309" s="17">
        <v>0.15128839868675001</v>
      </c>
      <c r="T309" s="17">
        <v>0.125283358307792</v>
      </c>
      <c r="U309" s="17">
        <v>0.11632544651379501</v>
      </c>
      <c r="V309" s="17">
        <v>0.13422757835292501</v>
      </c>
      <c r="W309" s="17">
        <v>0.177455782756686</v>
      </c>
      <c r="X309" s="17">
        <v>0.14786262528631799</v>
      </c>
      <c r="Y309" s="17">
        <v>0.16546935310340199</v>
      </c>
      <c r="Z309" s="17">
        <v>0.16149788145784799</v>
      </c>
      <c r="AA309" s="17">
        <v>0.13327160938937399</v>
      </c>
      <c r="AB309" s="17">
        <v>0.15945550843231501</v>
      </c>
      <c r="AC309" s="17">
        <v>0.188560842375185</v>
      </c>
      <c r="AD309" s="17"/>
      <c r="AE309" s="17">
        <v>0.111715092850784</v>
      </c>
      <c r="AF309" s="17">
        <v>0.19705629349648601</v>
      </c>
      <c r="AG309" s="17">
        <v>0.134817239766863</v>
      </c>
      <c r="AH309" s="17"/>
      <c r="AI309" s="17">
        <v>7.4499109704046093E-2</v>
      </c>
      <c r="AJ309" s="17">
        <v>0.27253068835879002</v>
      </c>
      <c r="AK309" s="17">
        <v>0.213306470302112</v>
      </c>
      <c r="AL309" s="17">
        <v>0</v>
      </c>
      <c r="AM309" s="17">
        <v>0.118584356778657</v>
      </c>
      <c r="AN309" s="17"/>
      <c r="AO309" s="17">
        <v>8.3160308037821498E-2</v>
      </c>
      <c r="AP309" s="17">
        <v>0.27756679660190597</v>
      </c>
      <c r="AQ309" s="17">
        <v>0.156675750923918</v>
      </c>
      <c r="AR309" s="17"/>
      <c r="AS309" s="17">
        <v>0.14505161574506101</v>
      </c>
      <c r="AT309" s="17">
        <v>0.112574898612282</v>
      </c>
      <c r="AU309" s="17">
        <v>0.167710842550823</v>
      </c>
      <c r="AV309" s="17">
        <v>0.21978978318380399</v>
      </c>
      <c r="AW309" s="17">
        <v>0.14775296678092201</v>
      </c>
    </row>
    <row r="310" spans="2:49" x14ac:dyDescent="0.25">
      <c r="B310" t="s">
        <v>197</v>
      </c>
      <c r="C310" s="17">
        <v>0.124512751910952</v>
      </c>
      <c r="D310" s="17">
        <v>0.133697982275744</v>
      </c>
      <c r="E310" s="17">
        <v>0.113925746301072</v>
      </c>
      <c r="F310" s="17"/>
      <c r="G310" s="17">
        <v>0.121973940018281</v>
      </c>
      <c r="H310" s="17">
        <v>0.16471594185244301</v>
      </c>
      <c r="I310" s="17">
        <v>9.5565427568482395E-2</v>
      </c>
      <c r="J310" s="17">
        <v>7.9162080015438396E-2</v>
      </c>
      <c r="K310" s="17">
        <v>0.13728715226941099</v>
      </c>
      <c r="L310" s="17">
        <v>0.14342673777659501</v>
      </c>
      <c r="M310" s="17"/>
      <c r="N310" s="17">
        <v>0.11854501920680099</v>
      </c>
      <c r="O310" s="17">
        <v>0.10159801173765901</v>
      </c>
      <c r="P310" s="17">
        <v>0.17567928760065399</v>
      </c>
      <c r="Q310" s="17">
        <v>0.114902456531215</v>
      </c>
      <c r="R310" s="17"/>
      <c r="S310" s="17">
        <v>0.12716156897662101</v>
      </c>
      <c r="T310" s="17">
        <v>0.12647173045205101</v>
      </c>
      <c r="U310" s="17">
        <v>0.176245007993236</v>
      </c>
      <c r="V310" s="17">
        <v>0.108502362395673</v>
      </c>
      <c r="W310" s="17">
        <v>0.12895845398730801</v>
      </c>
      <c r="X310" s="17">
        <v>0.120200580232336</v>
      </c>
      <c r="Y310" s="17">
        <v>0.14798509678862701</v>
      </c>
      <c r="Z310" s="17">
        <v>0.118131431974243</v>
      </c>
      <c r="AA310" s="17">
        <v>9.2608473387040605E-2</v>
      </c>
      <c r="AB310" s="17">
        <v>0.11900726898127401</v>
      </c>
      <c r="AC310" s="17">
        <v>0.10178553319639499</v>
      </c>
      <c r="AD310" s="17"/>
      <c r="AE310" s="17">
        <v>0.175939198698251</v>
      </c>
      <c r="AF310" s="17">
        <v>9.9825104070975404E-2</v>
      </c>
      <c r="AG310" s="17">
        <v>7.0605763563301102E-2</v>
      </c>
      <c r="AH310" s="17"/>
      <c r="AI310" s="17">
        <v>0.192711618292043</v>
      </c>
      <c r="AJ310" s="17">
        <v>7.6057263674591702E-2</v>
      </c>
      <c r="AK310" s="17">
        <v>6.1419803095737698E-2</v>
      </c>
      <c r="AL310" s="17">
        <v>0.25841355816982903</v>
      </c>
      <c r="AM310" s="17">
        <v>7.1558649494124604E-2</v>
      </c>
      <c r="AN310" s="17"/>
      <c r="AO310" s="17">
        <v>0.193499245746584</v>
      </c>
      <c r="AP310" s="17">
        <v>5.4363778994055298E-2</v>
      </c>
      <c r="AQ310" s="17">
        <v>9.7930905302293605E-2</v>
      </c>
      <c r="AR310" s="17"/>
      <c r="AS310" s="17">
        <v>0.115071404664983</v>
      </c>
      <c r="AT310" s="17">
        <v>0.156538896762487</v>
      </c>
      <c r="AU310" s="17">
        <v>0.10899403207590699</v>
      </c>
      <c r="AV310" s="17">
        <v>8.5718162256157401E-2</v>
      </c>
      <c r="AW310" s="17">
        <v>3.5528294252105401E-2</v>
      </c>
    </row>
    <row r="311" spans="2:49" x14ac:dyDescent="0.25">
      <c r="B311" t="s">
        <v>210</v>
      </c>
      <c r="C311" s="17">
        <v>0.12047414151871801</v>
      </c>
      <c r="D311" s="17">
        <v>9.1183544849463893E-2</v>
      </c>
      <c r="E311" s="17">
        <v>0.15310067475280301</v>
      </c>
      <c r="F311" s="17"/>
      <c r="G311" s="17">
        <v>0.14006866260370399</v>
      </c>
      <c r="H311" s="17">
        <v>0.15467896275811699</v>
      </c>
      <c r="I311" s="17">
        <v>7.0970171648497199E-2</v>
      </c>
      <c r="J311" s="17">
        <v>0.138031368454366</v>
      </c>
      <c r="K311" s="17">
        <v>0.14102952334743199</v>
      </c>
      <c r="L311" s="17">
        <v>9.7902797251828294E-2</v>
      </c>
      <c r="M311" s="17"/>
      <c r="N311" s="17">
        <v>0.127681266128153</v>
      </c>
      <c r="O311" s="17">
        <v>0.106337763393093</v>
      </c>
      <c r="P311" s="17">
        <v>0.103437054585358</v>
      </c>
      <c r="Q311" s="17">
        <v>0.14302633069700599</v>
      </c>
      <c r="R311" s="17"/>
      <c r="S311" s="17">
        <v>7.9716215968790499E-2</v>
      </c>
      <c r="T311" s="17">
        <v>0.104164152819958</v>
      </c>
      <c r="U311" s="17">
        <v>0.122165079059098</v>
      </c>
      <c r="V311" s="17">
        <v>0.101802497408675</v>
      </c>
      <c r="W311" s="17">
        <v>7.6402964549968699E-2</v>
      </c>
      <c r="X311" s="17">
        <v>0.17725651532898301</v>
      </c>
      <c r="Y311" s="17">
        <v>0.118307825745725</v>
      </c>
      <c r="Z311" s="17">
        <v>0.172182723477734</v>
      </c>
      <c r="AA311" s="17">
        <v>0.12094653028452</v>
      </c>
      <c r="AB311" s="17">
        <v>0.140012723107656</v>
      </c>
      <c r="AC311" s="17">
        <v>0.176833800137674</v>
      </c>
      <c r="AD311" s="17"/>
      <c r="AE311" s="17">
        <v>0.10872543126463</v>
      </c>
      <c r="AF311" s="17">
        <v>0.13701024957947899</v>
      </c>
      <c r="AG311" s="17">
        <v>0.12319971455043401</v>
      </c>
      <c r="AH311" s="17"/>
      <c r="AI311" s="17">
        <v>7.8389227507089002E-2</v>
      </c>
      <c r="AJ311" s="17">
        <v>0.20976318734662799</v>
      </c>
      <c r="AK311" s="17">
        <v>7.5656552203183194E-2</v>
      </c>
      <c r="AL311" s="17">
        <v>4.3639480663539801E-2</v>
      </c>
      <c r="AM311" s="17">
        <v>8.8726784179123205E-2</v>
      </c>
      <c r="AN311" s="17"/>
      <c r="AO311" s="17">
        <v>5.9681026825141398E-2</v>
      </c>
      <c r="AP311" s="17">
        <v>0.236447603399844</v>
      </c>
      <c r="AQ311" s="17">
        <v>4.1028002078176903E-2</v>
      </c>
      <c r="AR311" s="17"/>
      <c r="AS311" s="17">
        <v>0.135443595570719</v>
      </c>
      <c r="AT311" s="17">
        <v>0.12793110105817701</v>
      </c>
      <c r="AU311" s="17">
        <v>0.102473167396064</v>
      </c>
      <c r="AV311" s="17">
        <v>0.108218472763462</v>
      </c>
      <c r="AW311" s="17">
        <v>0.22599523200329599</v>
      </c>
    </row>
    <row r="312" spans="2:49" x14ac:dyDescent="0.25">
      <c r="B312" t="s">
        <v>199</v>
      </c>
      <c r="C312" s="17">
        <v>0.108518230131601</v>
      </c>
      <c r="D312" s="17">
        <v>0.109344878132264</v>
      </c>
      <c r="E312" s="17">
        <v>0.10855369426183099</v>
      </c>
      <c r="F312" s="17"/>
      <c r="G312" s="17">
        <v>0.125488138544816</v>
      </c>
      <c r="H312" s="17">
        <v>0.10142888340167699</v>
      </c>
      <c r="I312" s="17">
        <v>0.109163890816773</v>
      </c>
      <c r="J312" s="17">
        <v>9.3532750575955406E-2</v>
      </c>
      <c r="K312" s="17">
        <v>9.9651294208621205E-2</v>
      </c>
      <c r="L312" s="17">
        <v>0.11938786912756599</v>
      </c>
      <c r="M312" s="17"/>
      <c r="N312" s="17">
        <v>0.101578421010641</v>
      </c>
      <c r="O312" s="17">
        <v>0.117008135003957</v>
      </c>
      <c r="P312" s="17">
        <v>0.12522850346369299</v>
      </c>
      <c r="Q312" s="17">
        <v>9.4488031691075197E-2</v>
      </c>
      <c r="R312" s="17"/>
      <c r="S312" s="17">
        <v>0.115780872997108</v>
      </c>
      <c r="T312" s="17">
        <v>9.4924813933978405E-2</v>
      </c>
      <c r="U312" s="17">
        <v>7.8439630709332506E-2</v>
      </c>
      <c r="V312" s="17">
        <v>0.10062495688308699</v>
      </c>
      <c r="W312" s="17">
        <v>0.15391666645954499</v>
      </c>
      <c r="X312" s="17">
        <v>8.7909166836434599E-2</v>
      </c>
      <c r="Y312" s="17">
        <v>0.216113796638876</v>
      </c>
      <c r="Z312" s="17">
        <v>0.11322018331101601</v>
      </c>
      <c r="AA312" s="17">
        <v>8.5175434879569203E-2</v>
      </c>
      <c r="AB312" s="17">
        <v>9.8243417191343801E-2</v>
      </c>
      <c r="AC312" s="17">
        <v>6.4806631719423205E-2</v>
      </c>
      <c r="AD312" s="17"/>
      <c r="AE312" s="17">
        <v>0.12659672437591499</v>
      </c>
      <c r="AF312" s="17">
        <v>9.2973576859723406E-2</v>
      </c>
      <c r="AG312" s="17">
        <v>0.10659030506126201</v>
      </c>
      <c r="AH312" s="17"/>
      <c r="AI312" s="17">
        <v>0.14545278905745401</v>
      </c>
      <c r="AJ312" s="17">
        <v>0.103897173468828</v>
      </c>
      <c r="AK312" s="17">
        <v>6.7975455778719898E-2</v>
      </c>
      <c r="AL312" s="17">
        <v>0.17742530688277</v>
      </c>
      <c r="AM312" s="17">
        <v>8.0717851343713898E-2</v>
      </c>
      <c r="AN312" s="17"/>
      <c r="AO312" s="17">
        <v>0.136232506022783</v>
      </c>
      <c r="AP312" s="17">
        <v>7.6222889276028993E-2</v>
      </c>
      <c r="AQ312" s="17">
        <v>0.11022565395907501</v>
      </c>
      <c r="AR312" s="17"/>
      <c r="AS312" s="17">
        <v>0.110746978827254</v>
      </c>
      <c r="AT312" s="17">
        <v>0.119965263319539</v>
      </c>
      <c r="AU312" s="17">
        <v>0.113703612970152</v>
      </c>
      <c r="AV312" s="17">
        <v>8.4857218229055106E-2</v>
      </c>
      <c r="AW312" s="17">
        <v>0</v>
      </c>
    </row>
    <row r="313" spans="2:49" x14ac:dyDescent="0.25">
      <c r="B313" t="s">
        <v>198</v>
      </c>
      <c r="C313" s="17">
        <v>9.9512582069173697E-2</v>
      </c>
      <c r="D313" s="17">
        <v>0.120573105017428</v>
      </c>
      <c r="E313" s="17">
        <v>7.3989061224125297E-2</v>
      </c>
      <c r="F313" s="17"/>
      <c r="G313" s="17">
        <v>7.7023685137556502E-2</v>
      </c>
      <c r="H313" s="17">
        <v>0.13885757861199</v>
      </c>
      <c r="I313" s="17">
        <v>8.7852965207820793E-2</v>
      </c>
      <c r="J313" s="17">
        <v>0.11365081662949</v>
      </c>
      <c r="K313" s="17">
        <v>0.108114441768936</v>
      </c>
      <c r="L313" s="17">
        <v>7.6577248221635696E-2</v>
      </c>
      <c r="M313" s="17"/>
      <c r="N313" s="17">
        <v>7.8964624385460702E-2</v>
      </c>
      <c r="O313" s="17">
        <v>9.74891096570525E-2</v>
      </c>
      <c r="P313" s="17">
        <v>0.10596274665694599</v>
      </c>
      <c r="Q313" s="17">
        <v>0.11843702594739899</v>
      </c>
      <c r="R313" s="17"/>
      <c r="S313" s="17">
        <v>7.9683123644095299E-2</v>
      </c>
      <c r="T313" s="17">
        <v>8.4676158043464705E-2</v>
      </c>
      <c r="U313" s="17">
        <v>0.11813573396391901</v>
      </c>
      <c r="V313" s="17">
        <v>0.11128256776727299</v>
      </c>
      <c r="W313" s="17">
        <v>9.9560493427009206E-2</v>
      </c>
      <c r="X313" s="17">
        <v>7.4449581690159597E-2</v>
      </c>
      <c r="Y313" s="17">
        <v>9.0764767935477997E-2</v>
      </c>
      <c r="Z313" s="17">
        <v>0.122960881679461</v>
      </c>
      <c r="AA313" s="17">
        <v>0.115802568659404</v>
      </c>
      <c r="AB313" s="17">
        <v>0.12602014753558599</v>
      </c>
      <c r="AC313" s="17">
        <v>0.10014845140499901</v>
      </c>
      <c r="AD313" s="17"/>
      <c r="AE313" s="17">
        <v>0.13669481652475701</v>
      </c>
      <c r="AF313" s="17">
        <v>7.9543821319861305E-2</v>
      </c>
      <c r="AG313" s="17">
        <v>8.1809536771583702E-2</v>
      </c>
      <c r="AH313" s="17"/>
      <c r="AI313" s="17">
        <v>0.11581282545472101</v>
      </c>
      <c r="AJ313" s="17">
        <v>8.3290505734821094E-2</v>
      </c>
      <c r="AK313" s="17">
        <v>0.104067591175691</v>
      </c>
      <c r="AL313" s="17">
        <v>0.17124579025641901</v>
      </c>
      <c r="AM313" s="17">
        <v>6.5745676332731595E-2</v>
      </c>
      <c r="AN313" s="17"/>
      <c r="AO313" s="17">
        <v>0.108015739595403</v>
      </c>
      <c r="AP313" s="17">
        <v>6.4266263889456096E-2</v>
      </c>
      <c r="AQ313" s="17">
        <v>0.14236499056922899</v>
      </c>
      <c r="AR313" s="17"/>
      <c r="AS313" s="17">
        <v>0.11629900431366701</v>
      </c>
      <c r="AT313" s="17">
        <v>0.109266125346048</v>
      </c>
      <c r="AU313" s="17">
        <v>8.5901882226280799E-2</v>
      </c>
      <c r="AV313" s="17">
        <v>0.10978059610233901</v>
      </c>
      <c r="AW313" s="17">
        <v>4.2182005983586603E-2</v>
      </c>
    </row>
    <row r="314" spans="2:49" x14ac:dyDescent="0.25">
      <c r="B314" t="s">
        <v>205</v>
      </c>
      <c r="C314" s="17">
        <v>9.6829373954105305E-2</v>
      </c>
      <c r="D314" s="17">
        <v>9.47471437828519E-2</v>
      </c>
      <c r="E314" s="17">
        <v>9.9902911588081705E-2</v>
      </c>
      <c r="F314" s="17"/>
      <c r="G314" s="17">
        <v>8.0305428154391095E-2</v>
      </c>
      <c r="H314" s="17">
        <v>0.119008451724432</v>
      </c>
      <c r="I314" s="17">
        <v>0.16355189565599801</v>
      </c>
      <c r="J314" s="17">
        <v>6.8202430999522001E-2</v>
      </c>
      <c r="K314" s="17">
        <v>0.104306969329754</v>
      </c>
      <c r="L314" s="17">
        <v>5.6088134673622503E-2</v>
      </c>
      <c r="M314" s="17"/>
      <c r="N314" s="17">
        <v>0.13424232949717799</v>
      </c>
      <c r="O314" s="17">
        <v>8.22341990268559E-2</v>
      </c>
      <c r="P314" s="17">
        <v>3.7962760079532899E-2</v>
      </c>
      <c r="Q314" s="17">
        <v>0.12253618315098</v>
      </c>
      <c r="R314" s="17"/>
      <c r="S314" s="17">
        <v>0.117641229198374</v>
      </c>
      <c r="T314" s="17">
        <v>7.3334387428603001E-2</v>
      </c>
      <c r="U314" s="17">
        <v>8.5361316951569094E-2</v>
      </c>
      <c r="V314" s="17">
        <v>0.113646005872928</v>
      </c>
      <c r="W314" s="17">
        <v>9.4116243984988093E-2</v>
      </c>
      <c r="X314" s="17">
        <v>0.119489330840722</v>
      </c>
      <c r="Y314" s="17">
        <v>7.5475967200992797E-2</v>
      </c>
      <c r="Z314" s="17">
        <v>8.4975408672495006E-2</v>
      </c>
      <c r="AA314" s="17">
        <v>0.103716070984767</v>
      </c>
      <c r="AB314" s="17">
        <v>8.3221237434945694E-2</v>
      </c>
      <c r="AC314" s="17">
        <v>0.10810459020582799</v>
      </c>
      <c r="AD314" s="17"/>
      <c r="AE314" s="17">
        <v>9.3878427585267002E-2</v>
      </c>
      <c r="AF314" s="17">
        <v>0.11737560660839801</v>
      </c>
      <c r="AG314" s="17">
        <v>7.4221965602553897E-2</v>
      </c>
      <c r="AH314" s="17"/>
      <c r="AI314" s="17">
        <v>6.2926613082713204E-2</v>
      </c>
      <c r="AJ314" s="17">
        <v>0.152192632084825</v>
      </c>
      <c r="AK314" s="17">
        <v>0.149107435454991</v>
      </c>
      <c r="AL314" s="17">
        <v>0</v>
      </c>
      <c r="AM314" s="17">
        <v>9.0537152999125306E-2</v>
      </c>
      <c r="AN314" s="17"/>
      <c r="AO314" s="17">
        <v>7.6563404207977206E-2</v>
      </c>
      <c r="AP314" s="17">
        <v>0.15706270268752601</v>
      </c>
      <c r="AQ314" s="17">
        <v>0.13522221842860299</v>
      </c>
      <c r="AR314" s="17"/>
      <c r="AS314" s="17">
        <v>9.2947196671432003E-2</v>
      </c>
      <c r="AT314" s="17">
        <v>6.8610632718425796E-2</v>
      </c>
      <c r="AU314" s="17">
        <v>0.111340080941282</v>
      </c>
      <c r="AV314" s="17">
        <v>0.159693284459303</v>
      </c>
      <c r="AW314" s="17">
        <v>0.20556857915225801</v>
      </c>
    </row>
    <row r="315" spans="2:49" x14ac:dyDescent="0.25">
      <c r="B315" t="s">
        <v>208</v>
      </c>
      <c r="C315" s="17">
        <v>6.7293066842631394E-2</v>
      </c>
      <c r="D315" s="17">
        <v>6.7543501774720405E-2</v>
      </c>
      <c r="E315" s="17">
        <v>6.7597880736430402E-2</v>
      </c>
      <c r="F315" s="17"/>
      <c r="G315" s="17">
        <v>9.6255097220857094E-2</v>
      </c>
      <c r="H315" s="17">
        <v>6.3629733290821E-2</v>
      </c>
      <c r="I315" s="17">
        <v>7.6878525694830002E-2</v>
      </c>
      <c r="J315" s="17">
        <v>6.1058009699782798E-2</v>
      </c>
      <c r="K315" s="17">
        <v>7.7682322586706307E-2</v>
      </c>
      <c r="L315" s="17">
        <v>4.6027524815137798E-2</v>
      </c>
      <c r="M315" s="17"/>
      <c r="N315" s="17">
        <v>7.2792821961029805E-2</v>
      </c>
      <c r="O315" s="17">
        <v>6.8388974056261403E-2</v>
      </c>
      <c r="P315" s="17">
        <v>7.0961344481517696E-2</v>
      </c>
      <c r="Q315" s="17">
        <v>5.8388430857000802E-2</v>
      </c>
      <c r="R315" s="17"/>
      <c r="S315" s="17">
        <v>4.3662738529354803E-2</v>
      </c>
      <c r="T315" s="17">
        <v>3.2008790180079703E-2</v>
      </c>
      <c r="U315" s="17">
        <v>5.5297029635374799E-2</v>
      </c>
      <c r="V315" s="17">
        <v>3.8660107250028997E-2</v>
      </c>
      <c r="W315" s="17">
        <v>0.10856164936352</v>
      </c>
      <c r="X315" s="17">
        <v>8.1393334900705896E-2</v>
      </c>
      <c r="Y315" s="17">
        <v>9.2857121712380405E-2</v>
      </c>
      <c r="Z315" s="17">
        <v>6.4877110318394701E-2</v>
      </c>
      <c r="AA315" s="17">
        <v>5.9866749478100903E-2</v>
      </c>
      <c r="AB315" s="17">
        <v>7.9212030582485493E-2</v>
      </c>
      <c r="AC315" s="17">
        <v>0.17882631145780001</v>
      </c>
      <c r="AD315" s="17"/>
      <c r="AE315" s="17">
        <v>4.6977368669183797E-2</v>
      </c>
      <c r="AF315" s="17">
        <v>8.7825790811997498E-2</v>
      </c>
      <c r="AG315" s="17">
        <v>7.25638840352405E-2</v>
      </c>
      <c r="AH315" s="17"/>
      <c r="AI315" s="17">
        <v>4.3507344160188997E-2</v>
      </c>
      <c r="AJ315" s="17">
        <v>0.10455226523882299</v>
      </c>
      <c r="AK315" s="17">
        <v>5.3287625873463397E-2</v>
      </c>
      <c r="AL315" s="17">
        <v>0</v>
      </c>
      <c r="AM315" s="17">
        <v>7.5646799098079004E-2</v>
      </c>
      <c r="AN315" s="17"/>
      <c r="AO315" s="17">
        <v>2.4852333146674701E-2</v>
      </c>
      <c r="AP315" s="17">
        <v>0.12059280999734399</v>
      </c>
      <c r="AQ315" s="17">
        <v>5.3396460970889299E-2</v>
      </c>
      <c r="AR315" s="17"/>
      <c r="AS315" s="17">
        <v>6.9436052684610894E-2</v>
      </c>
      <c r="AT315" s="17">
        <v>7.5141343697535806E-2</v>
      </c>
      <c r="AU315" s="17">
        <v>6.1605391421787101E-2</v>
      </c>
      <c r="AV315" s="17">
        <v>9.2257989811569296E-2</v>
      </c>
      <c r="AW315" s="17">
        <v>5.1743505748808802E-2</v>
      </c>
    </row>
    <row r="316" spans="2:49" x14ac:dyDescent="0.25">
      <c r="B316" t="s">
        <v>203</v>
      </c>
      <c r="C316" s="17">
        <v>4.5259491140978797E-2</v>
      </c>
      <c r="D316" s="17">
        <v>5.0943676775619597E-2</v>
      </c>
      <c r="E316" s="17">
        <v>3.95143970561109E-2</v>
      </c>
      <c r="F316" s="17"/>
      <c r="G316" s="17">
        <v>6.42338983513418E-2</v>
      </c>
      <c r="H316" s="17">
        <v>7.4090443509366999E-2</v>
      </c>
      <c r="I316" s="17">
        <v>1.55307429317853E-2</v>
      </c>
      <c r="J316" s="17">
        <v>2.2094427112812402E-2</v>
      </c>
      <c r="K316" s="17">
        <v>8.8104896342714095E-2</v>
      </c>
      <c r="L316" s="17">
        <v>2.9854442387158699E-2</v>
      </c>
      <c r="M316" s="17"/>
      <c r="N316" s="17">
        <v>3.2315405785280298E-2</v>
      </c>
      <c r="O316" s="17">
        <v>3.73980505030218E-2</v>
      </c>
      <c r="P316" s="17">
        <v>7.6545515160564806E-2</v>
      </c>
      <c r="Q316" s="17">
        <v>4.2019736062644003E-2</v>
      </c>
      <c r="R316" s="17"/>
      <c r="S316" s="17">
        <v>3.27663178641385E-2</v>
      </c>
      <c r="T316" s="17">
        <v>4.8242396613952902E-2</v>
      </c>
      <c r="U316" s="17">
        <v>3.7457810511694903E-2</v>
      </c>
      <c r="V316" s="17">
        <v>3.41229154425517E-2</v>
      </c>
      <c r="W316" s="17">
        <v>0.117662367526706</v>
      </c>
      <c r="X316" s="17">
        <v>4.2668466481841902E-2</v>
      </c>
      <c r="Y316" s="17">
        <v>6.1974355778558102E-2</v>
      </c>
      <c r="Z316" s="17">
        <v>6.1731562847626299E-2</v>
      </c>
      <c r="AA316" s="17">
        <v>3.3736864389105198E-2</v>
      </c>
      <c r="AB316" s="17">
        <v>3.4636351953789703E-2</v>
      </c>
      <c r="AC316" s="17">
        <v>2.8452764618884501E-2</v>
      </c>
      <c r="AD316" s="17"/>
      <c r="AE316" s="17">
        <v>6.04065517855982E-2</v>
      </c>
      <c r="AF316" s="17">
        <v>2.9354913989402501E-2</v>
      </c>
      <c r="AG316" s="17">
        <v>5.17504094209753E-2</v>
      </c>
      <c r="AH316" s="17"/>
      <c r="AI316" s="17">
        <v>6.3176513350994501E-2</v>
      </c>
      <c r="AJ316" s="17">
        <v>2.2654101802294001E-2</v>
      </c>
      <c r="AK316" s="17">
        <v>4.7158740340991198E-2</v>
      </c>
      <c r="AL316" s="17">
        <v>9.8852308065481606E-2</v>
      </c>
      <c r="AM316" s="17">
        <v>5.2035762061016899E-2</v>
      </c>
      <c r="AN316" s="17"/>
      <c r="AO316" s="17">
        <v>5.3314625629142E-2</v>
      </c>
      <c r="AP316" s="17">
        <v>1.9214477519911899E-2</v>
      </c>
      <c r="AQ316" s="17">
        <v>3.7906830532705299E-2</v>
      </c>
      <c r="AR316" s="17"/>
      <c r="AS316" s="17">
        <v>6.5765597500027403E-2</v>
      </c>
      <c r="AT316" s="17">
        <v>5.98081417224147E-2</v>
      </c>
      <c r="AU316" s="17">
        <v>1.56904366615012E-2</v>
      </c>
      <c r="AV316" s="17">
        <v>5.6912276543517798E-2</v>
      </c>
      <c r="AW316" s="17">
        <v>3.5528294252105401E-2</v>
      </c>
    </row>
    <row r="317" spans="2:49" x14ac:dyDescent="0.25">
      <c r="B317" t="s">
        <v>209</v>
      </c>
      <c r="C317" s="17">
        <v>3.6712748790594003E-2</v>
      </c>
      <c r="D317" s="17">
        <v>3.6555157577419797E-2</v>
      </c>
      <c r="E317" s="17">
        <v>3.7196433575972597E-2</v>
      </c>
      <c r="F317" s="17"/>
      <c r="G317" s="17">
        <v>7.0058641248531395E-2</v>
      </c>
      <c r="H317" s="17">
        <v>1.74738720781916E-2</v>
      </c>
      <c r="I317" s="17">
        <v>2.9514298196913698E-2</v>
      </c>
      <c r="J317" s="17">
        <v>4.8802829164818297E-2</v>
      </c>
      <c r="K317" s="17">
        <v>5.0030343847687501E-2</v>
      </c>
      <c r="L317" s="17">
        <v>2.2544971819705498E-2</v>
      </c>
      <c r="M317" s="17"/>
      <c r="N317" s="17">
        <v>4.8348079653313898E-2</v>
      </c>
      <c r="O317" s="17">
        <v>2.77616555653388E-2</v>
      </c>
      <c r="P317" s="17">
        <v>4.53708461452429E-2</v>
      </c>
      <c r="Q317" s="17">
        <v>2.7749768238099298E-2</v>
      </c>
      <c r="R317" s="17"/>
      <c r="S317" s="17">
        <v>5.3266773559114799E-2</v>
      </c>
      <c r="T317" s="17">
        <v>2.1137718879224301E-2</v>
      </c>
      <c r="U317" s="17">
        <v>1.0320885416502701E-2</v>
      </c>
      <c r="V317" s="17">
        <v>5.5688982602827897E-2</v>
      </c>
      <c r="W317" s="17">
        <v>3.3011524482497598E-2</v>
      </c>
      <c r="X317" s="17">
        <v>4.3413576520738899E-2</v>
      </c>
      <c r="Y317" s="17">
        <v>2.37034257351618E-2</v>
      </c>
      <c r="Z317" s="17">
        <v>1.9902983878207402E-2</v>
      </c>
      <c r="AA317" s="17">
        <v>2.6152327845256101E-2</v>
      </c>
      <c r="AB317" s="17">
        <v>3.4573879362677903E-2</v>
      </c>
      <c r="AC317" s="17">
        <v>9.7447328619399198E-2</v>
      </c>
      <c r="AD317" s="17"/>
      <c r="AE317" s="17">
        <v>3.2516578101390303E-2</v>
      </c>
      <c r="AF317" s="17">
        <v>4.4254797182652197E-2</v>
      </c>
      <c r="AG317" s="17">
        <v>4.3464123406150801E-2</v>
      </c>
      <c r="AH317" s="17"/>
      <c r="AI317" s="17">
        <v>3.1062209617144499E-2</v>
      </c>
      <c r="AJ317" s="17">
        <v>5.36996021186779E-2</v>
      </c>
      <c r="AK317" s="17">
        <v>7.6848847213971005E-2</v>
      </c>
      <c r="AL317" s="17">
        <v>0</v>
      </c>
      <c r="AM317" s="17">
        <v>1.6517315717195499E-2</v>
      </c>
      <c r="AN317" s="17"/>
      <c r="AO317" s="17">
        <v>5.0071506854661503E-2</v>
      </c>
      <c r="AP317" s="17">
        <v>4.1111154025582797E-2</v>
      </c>
      <c r="AQ317" s="17">
        <v>5.6336156411210703E-2</v>
      </c>
      <c r="AR317" s="17"/>
      <c r="AS317" s="17">
        <v>3.4979754430414602E-2</v>
      </c>
      <c r="AT317" s="17">
        <v>2.9119862717796801E-2</v>
      </c>
      <c r="AU317" s="17">
        <v>4.9855382771954497E-2</v>
      </c>
      <c r="AV317" s="17">
        <v>5.1270710421933603E-2</v>
      </c>
      <c r="AW317" s="17">
        <v>0</v>
      </c>
    </row>
    <row r="318" spans="2:49" x14ac:dyDescent="0.25">
      <c r="B318" t="s">
        <v>73</v>
      </c>
      <c r="C318" s="17">
        <v>4.5057909354387297E-2</v>
      </c>
      <c r="D318" s="17">
        <v>3.6903524851692703E-2</v>
      </c>
      <c r="E318" s="17">
        <v>5.4239421440290203E-2</v>
      </c>
      <c r="F318" s="17"/>
      <c r="G318" s="17">
        <v>4.3013768529468997E-2</v>
      </c>
      <c r="H318" s="17">
        <v>2.7050570802605998E-2</v>
      </c>
      <c r="I318" s="17">
        <v>7.0864578902723893E-2</v>
      </c>
      <c r="J318" s="17">
        <v>3.6187537313983199E-2</v>
      </c>
      <c r="K318" s="17">
        <v>4.82838424154753E-2</v>
      </c>
      <c r="L318" s="17">
        <v>4.50054888418666E-2</v>
      </c>
      <c r="M318" s="17"/>
      <c r="N318" s="17">
        <v>4.6661386563355799E-2</v>
      </c>
      <c r="O318" s="17">
        <v>2.4250689040578099E-2</v>
      </c>
      <c r="P318" s="17">
        <v>3.5866663670231197E-2</v>
      </c>
      <c r="Q318" s="17">
        <v>7.3120207612205904E-2</v>
      </c>
      <c r="R318" s="17"/>
      <c r="S318" s="17">
        <v>2.4057877688642499E-2</v>
      </c>
      <c r="T318" s="17">
        <v>4.2515007446295203E-2</v>
      </c>
      <c r="U318" s="17">
        <v>3.3755810937166397E-2</v>
      </c>
      <c r="V318" s="17">
        <v>7.4433596656879597E-2</v>
      </c>
      <c r="W318" s="17">
        <v>1.1713192243653E-2</v>
      </c>
      <c r="X318" s="17">
        <v>4.44753486109494E-2</v>
      </c>
      <c r="Y318" s="17">
        <v>2.8673217620422801E-2</v>
      </c>
      <c r="Z318" s="17">
        <v>6.4583726485262394E-2</v>
      </c>
      <c r="AA318" s="17">
        <v>6.9054220205754496E-2</v>
      </c>
      <c r="AB318" s="17">
        <v>6.2456724406887099E-2</v>
      </c>
      <c r="AC318" s="17">
        <v>4.6931465207843602E-2</v>
      </c>
      <c r="AD318" s="17"/>
      <c r="AE318" s="17">
        <v>2.8514940023472699E-2</v>
      </c>
      <c r="AF318" s="17">
        <v>5.59640638321263E-2</v>
      </c>
      <c r="AG318" s="17">
        <v>2.88248549118813E-2</v>
      </c>
      <c r="AH318" s="17"/>
      <c r="AI318" s="17">
        <v>4.9425470071721697E-2</v>
      </c>
      <c r="AJ318" s="17">
        <v>2.7302825055856801E-2</v>
      </c>
      <c r="AK318" s="17">
        <v>6.1329822350318003E-2</v>
      </c>
      <c r="AL318" s="17">
        <v>0.14955769368413599</v>
      </c>
      <c r="AM318" s="17">
        <v>7.2206482727995694E-2</v>
      </c>
      <c r="AN318" s="17"/>
      <c r="AO318" s="17">
        <v>4.98115691933287E-2</v>
      </c>
      <c r="AP318" s="17">
        <v>2.8428374055564899E-2</v>
      </c>
      <c r="AQ318" s="17">
        <v>5.8514917575259097E-2</v>
      </c>
      <c r="AR318" s="17"/>
      <c r="AS318" s="17">
        <v>5.4170951316405702E-2</v>
      </c>
      <c r="AT318" s="17">
        <v>3.0217109887255001E-2</v>
      </c>
      <c r="AU318" s="17">
        <v>4.0186373462376301E-2</v>
      </c>
      <c r="AV318" s="17">
        <v>7.2067909776921596E-2</v>
      </c>
      <c r="AW318" s="17">
        <v>0.113250437494642</v>
      </c>
    </row>
    <row r="319" spans="2:49" x14ac:dyDescent="0.25">
      <c r="B319" t="s">
        <v>104</v>
      </c>
      <c r="C319" s="17">
        <v>0.11469728906122099</v>
      </c>
      <c r="D319" s="17">
        <v>7.1428630427786105E-2</v>
      </c>
      <c r="E319" s="17">
        <v>0.15984869521147099</v>
      </c>
      <c r="F319" s="17"/>
      <c r="G319" s="17">
        <v>0.16053650405724301</v>
      </c>
      <c r="H319" s="17">
        <v>0.131679210229219</v>
      </c>
      <c r="I319" s="17">
        <v>0.18243505267896801</v>
      </c>
      <c r="J319" s="17">
        <v>9.9996251207910794E-2</v>
      </c>
      <c r="K319" s="17">
        <v>7.0460156028654797E-2</v>
      </c>
      <c r="L319" s="17">
        <v>5.9812583203101802E-2</v>
      </c>
      <c r="M319" s="17"/>
      <c r="N319" s="17">
        <v>8.8894268939493495E-2</v>
      </c>
      <c r="O319" s="17">
        <v>0.124974143563514</v>
      </c>
      <c r="P319" s="17">
        <v>0.11953132939205501</v>
      </c>
      <c r="Q319" s="17">
        <v>0.116114562481303</v>
      </c>
      <c r="R319" s="17"/>
      <c r="S319" s="17">
        <v>8.6239130724088203E-2</v>
      </c>
      <c r="T319" s="17">
        <v>0.13531316522275599</v>
      </c>
      <c r="U319" s="17">
        <v>0.17878230984747701</v>
      </c>
      <c r="V319" s="17">
        <v>0.13769074767192199</v>
      </c>
      <c r="W319" s="17">
        <v>0.14567679848609</v>
      </c>
      <c r="X319" s="17">
        <v>7.9079711682878903E-2</v>
      </c>
      <c r="Y319" s="17">
        <v>9.7049123822771699E-2</v>
      </c>
      <c r="Z319" s="17">
        <v>9.3170937505328497E-2</v>
      </c>
      <c r="AA319" s="17">
        <v>0.143452439740997</v>
      </c>
      <c r="AB319" s="17">
        <v>6.7720597923655895E-2</v>
      </c>
      <c r="AC319" s="17">
        <v>0.108019357550319</v>
      </c>
      <c r="AD319" s="17"/>
      <c r="AE319" s="17">
        <v>8.9989104723475405E-2</v>
      </c>
      <c r="AF319" s="17">
        <v>7.8522351293962594E-2</v>
      </c>
      <c r="AG319" s="17">
        <v>0.22788409266833001</v>
      </c>
      <c r="AH319" s="17"/>
      <c r="AI319" s="17">
        <v>5.98712923468772E-2</v>
      </c>
      <c r="AJ319" s="17">
        <v>7.2723072593675803E-2</v>
      </c>
      <c r="AK319" s="17">
        <v>9.5466145974457406E-2</v>
      </c>
      <c r="AL319" s="17">
        <v>0.164804344643144</v>
      </c>
      <c r="AM319" s="17">
        <v>0.27443659471016502</v>
      </c>
      <c r="AN319" s="17"/>
      <c r="AO319" s="17">
        <v>4.13631043259019E-2</v>
      </c>
      <c r="AP319" s="17">
        <v>7.3116770136293696E-2</v>
      </c>
      <c r="AQ319" s="17">
        <v>9.6656364576354903E-2</v>
      </c>
      <c r="AR319" s="17"/>
      <c r="AS319" s="17">
        <v>0.13665413244376501</v>
      </c>
      <c r="AT319" s="17">
        <v>0.12497437051961301</v>
      </c>
      <c r="AU319" s="17">
        <v>9.7634003476779002E-2</v>
      </c>
      <c r="AV319" s="17">
        <v>9.2781770469853905E-2</v>
      </c>
      <c r="AW319" s="17">
        <v>0.18389302459016901</v>
      </c>
    </row>
    <row r="320" spans="2:49" x14ac:dyDescent="0.25">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row>
    <row r="321" spans="2:49" x14ac:dyDescent="0.25">
      <c r="B321" s="6" t="s">
        <v>226</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row>
    <row r="322" spans="2:49" x14ac:dyDescent="0.25">
      <c r="B322" s="24" t="s">
        <v>76</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row>
    <row r="323" spans="2:49" x14ac:dyDescent="0.25">
      <c r="B323" t="s">
        <v>215</v>
      </c>
      <c r="C323" s="17">
        <v>0.40549829966315898</v>
      </c>
      <c r="D323" s="17">
        <v>0.43446367530848101</v>
      </c>
      <c r="E323" s="17">
        <v>0.37815567539105599</v>
      </c>
      <c r="F323" s="17"/>
      <c r="G323" s="17">
        <v>0.34109969014638097</v>
      </c>
      <c r="H323" s="17">
        <v>0.30504923064425699</v>
      </c>
      <c r="I323" s="17">
        <v>0.35682740226383403</v>
      </c>
      <c r="J323" s="17">
        <v>0.40419143110413203</v>
      </c>
      <c r="K323" s="17">
        <v>0.46246658558238901</v>
      </c>
      <c r="L323" s="17">
        <v>0.53311025855661898</v>
      </c>
      <c r="M323" s="17"/>
      <c r="N323" s="17">
        <v>0.45845586074445299</v>
      </c>
      <c r="O323" s="17">
        <v>0.39928495179190099</v>
      </c>
      <c r="P323" s="17">
        <v>0.395835027200451</v>
      </c>
      <c r="Q323" s="17">
        <v>0.36432162893063902</v>
      </c>
      <c r="R323" s="17"/>
      <c r="S323" s="17">
        <v>0.41228739688608002</v>
      </c>
      <c r="T323" s="17">
        <v>0.44342782030057998</v>
      </c>
      <c r="U323" s="17">
        <v>0.40977640546549998</v>
      </c>
      <c r="V323" s="17">
        <v>0.41526803874239798</v>
      </c>
      <c r="W323" s="17">
        <v>0.38420428540016199</v>
      </c>
      <c r="X323" s="17">
        <v>0.390926786911305</v>
      </c>
      <c r="Y323" s="17">
        <v>0.43708012995334999</v>
      </c>
      <c r="Z323" s="17">
        <v>0.41701203321382502</v>
      </c>
      <c r="AA323" s="17">
        <v>0.35299671386433101</v>
      </c>
      <c r="AB323" s="17">
        <v>0.40436624602056997</v>
      </c>
      <c r="AC323" s="17">
        <v>0.37738867006007298</v>
      </c>
      <c r="AD323" s="17"/>
      <c r="AE323" s="17">
        <v>0.47841737899023501</v>
      </c>
      <c r="AF323" s="17">
        <v>0.38771866789119902</v>
      </c>
      <c r="AG323" s="17">
        <v>0.29844072443428898</v>
      </c>
      <c r="AH323" s="17"/>
      <c r="AI323" s="17">
        <v>0.55740113090596599</v>
      </c>
      <c r="AJ323" s="17">
        <v>0.31783497270320499</v>
      </c>
      <c r="AK323" s="17">
        <v>0.36741191994198003</v>
      </c>
      <c r="AL323" s="17">
        <v>0.486278869732652</v>
      </c>
      <c r="AM323" s="17">
        <v>0.29773436940832698</v>
      </c>
      <c r="AN323" s="17"/>
      <c r="AO323" s="17">
        <v>0.61061499191976298</v>
      </c>
      <c r="AP323" s="17">
        <v>0.34167078658536298</v>
      </c>
      <c r="AQ323" s="17">
        <v>0.41317284781860802</v>
      </c>
      <c r="AR323" s="17"/>
      <c r="AS323" s="17">
        <v>0.40792137481726898</v>
      </c>
      <c r="AT323" s="17">
        <v>0.38807049688228201</v>
      </c>
      <c r="AU323" s="17">
        <v>0.40636126380729598</v>
      </c>
      <c r="AV323" s="17">
        <v>0.45341202741883002</v>
      </c>
      <c r="AW323" s="17">
        <v>0.33249412726804001</v>
      </c>
    </row>
    <row r="324" spans="2:49" x14ac:dyDescent="0.25">
      <c r="B324" t="s">
        <v>216</v>
      </c>
      <c r="C324" s="17">
        <v>0.34510096650640598</v>
      </c>
      <c r="D324" s="17">
        <v>0.38961816972256302</v>
      </c>
      <c r="E324" s="17">
        <v>0.30402394252570702</v>
      </c>
      <c r="F324" s="17"/>
      <c r="G324" s="17">
        <v>0.237299944814059</v>
      </c>
      <c r="H324" s="17">
        <v>0.253057667967029</v>
      </c>
      <c r="I324" s="17">
        <v>0.29703251368963401</v>
      </c>
      <c r="J324" s="17">
        <v>0.36068383785984598</v>
      </c>
      <c r="K324" s="17">
        <v>0.40337369282159702</v>
      </c>
      <c r="L324" s="17">
        <v>0.48006222010951899</v>
      </c>
      <c r="M324" s="17"/>
      <c r="N324" s="17">
        <v>0.39820170560646401</v>
      </c>
      <c r="O324" s="17">
        <v>0.37670468931998702</v>
      </c>
      <c r="P324" s="17">
        <v>0.315657132582015</v>
      </c>
      <c r="Q324" s="17">
        <v>0.28267361265365498</v>
      </c>
      <c r="R324" s="17"/>
      <c r="S324" s="17">
        <v>0.347979855243646</v>
      </c>
      <c r="T324" s="17">
        <v>0.37631499284939202</v>
      </c>
      <c r="U324" s="17">
        <v>0.35162573811312797</v>
      </c>
      <c r="V324" s="17">
        <v>0.36644732931831098</v>
      </c>
      <c r="W324" s="17">
        <v>0.30869508460219802</v>
      </c>
      <c r="X324" s="17">
        <v>0.37279508711792297</v>
      </c>
      <c r="Y324" s="17">
        <v>0.32574277319898298</v>
      </c>
      <c r="Z324" s="17">
        <v>0.30445182104294199</v>
      </c>
      <c r="AA324" s="17">
        <v>0.29509048874426103</v>
      </c>
      <c r="AB324" s="17">
        <v>0.37426704949289202</v>
      </c>
      <c r="AC324" s="17">
        <v>0.32920923625145299</v>
      </c>
      <c r="AD324" s="17"/>
      <c r="AE324" s="17">
        <v>0.43451259208221998</v>
      </c>
      <c r="AF324" s="17">
        <v>0.33374065296841199</v>
      </c>
      <c r="AG324" s="17">
        <v>0.22054237932075199</v>
      </c>
      <c r="AH324" s="17"/>
      <c r="AI324" s="17">
        <v>0.51566551196025101</v>
      </c>
      <c r="AJ324" s="17">
        <v>0.25382576434688697</v>
      </c>
      <c r="AK324" s="17">
        <v>0.32532688192110099</v>
      </c>
      <c r="AL324" s="17">
        <v>0.29626826193461298</v>
      </c>
      <c r="AM324" s="17">
        <v>0.24375914216262401</v>
      </c>
      <c r="AN324" s="17"/>
      <c r="AO324" s="17">
        <v>0.57235025190022903</v>
      </c>
      <c r="AP324" s="17">
        <v>0.28076570144171598</v>
      </c>
      <c r="AQ324" s="17">
        <v>0.342383267072849</v>
      </c>
      <c r="AR324" s="17"/>
      <c r="AS324" s="17">
        <v>0.36579507627909402</v>
      </c>
      <c r="AT324" s="17">
        <v>0.30323399455245598</v>
      </c>
      <c r="AU324" s="17">
        <v>0.36442897792972301</v>
      </c>
      <c r="AV324" s="17">
        <v>0.33717179910295297</v>
      </c>
      <c r="AW324" s="17">
        <v>0.36162478358776101</v>
      </c>
    </row>
    <row r="325" spans="2:49" x14ac:dyDescent="0.25">
      <c r="B325" t="s">
        <v>217</v>
      </c>
      <c r="C325" s="17">
        <v>0.283294216729302</v>
      </c>
      <c r="D325" s="17">
        <v>0.30937409165046897</v>
      </c>
      <c r="E325" s="17">
        <v>0.259663524532732</v>
      </c>
      <c r="F325" s="17"/>
      <c r="G325" s="17">
        <v>0.21123671011453099</v>
      </c>
      <c r="H325" s="17">
        <v>0.19566997162573899</v>
      </c>
      <c r="I325" s="17">
        <v>0.27454381941761702</v>
      </c>
      <c r="J325" s="17">
        <v>0.26932858913177499</v>
      </c>
      <c r="K325" s="17">
        <v>0.34169425789476299</v>
      </c>
      <c r="L325" s="17">
        <v>0.38243727201530803</v>
      </c>
      <c r="M325" s="17"/>
      <c r="N325" s="17">
        <v>0.31826751531587899</v>
      </c>
      <c r="O325" s="17">
        <v>0.29501184047006102</v>
      </c>
      <c r="P325" s="17">
        <v>0.263576221952251</v>
      </c>
      <c r="Q325" s="17">
        <v>0.25015850983662402</v>
      </c>
      <c r="R325" s="17"/>
      <c r="S325" s="17">
        <v>0.26630232192284697</v>
      </c>
      <c r="T325" s="17">
        <v>0.30470040745863097</v>
      </c>
      <c r="U325" s="17">
        <v>0.26873086770489601</v>
      </c>
      <c r="V325" s="17">
        <v>0.30449103992647297</v>
      </c>
      <c r="W325" s="17">
        <v>0.29556171107850598</v>
      </c>
      <c r="X325" s="17">
        <v>0.31752378939508502</v>
      </c>
      <c r="Y325" s="17">
        <v>0.26523783831776898</v>
      </c>
      <c r="Z325" s="17">
        <v>0.326701195543667</v>
      </c>
      <c r="AA325" s="17">
        <v>0.23490236797549599</v>
      </c>
      <c r="AB325" s="17">
        <v>0.28572017659402599</v>
      </c>
      <c r="AC325" s="17">
        <v>0.27812381844120498</v>
      </c>
      <c r="AD325" s="17"/>
      <c r="AE325" s="17">
        <v>0.34183455189680501</v>
      </c>
      <c r="AF325" s="17">
        <v>0.28465215244722403</v>
      </c>
      <c r="AG325" s="17">
        <v>0.18283908729030701</v>
      </c>
      <c r="AH325" s="17"/>
      <c r="AI325" s="17">
        <v>0.41833699484813902</v>
      </c>
      <c r="AJ325" s="17">
        <v>0.200853635030349</v>
      </c>
      <c r="AK325" s="17">
        <v>0.28427360847229199</v>
      </c>
      <c r="AL325" s="17">
        <v>0.28087992436797798</v>
      </c>
      <c r="AM325" s="17">
        <v>0.20611939364808099</v>
      </c>
      <c r="AN325" s="17"/>
      <c r="AO325" s="17">
        <v>0.48153066208807399</v>
      </c>
      <c r="AP325" s="17">
        <v>0.22291978401155399</v>
      </c>
      <c r="AQ325" s="17">
        <v>0.28245224613272701</v>
      </c>
      <c r="AR325" s="17"/>
      <c r="AS325" s="17">
        <v>0.30001132147144599</v>
      </c>
      <c r="AT325" s="17">
        <v>0.26514640805788298</v>
      </c>
      <c r="AU325" s="17">
        <v>0.29775856856501598</v>
      </c>
      <c r="AV325" s="17">
        <v>0.23954202680335601</v>
      </c>
      <c r="AW325" s="17">
        <v>0.212794252085933</v>
      </c>
    </row>
    <row r="326" spans="2:49" x14ac:dyDescent="0.25">
      <c r="B326" t="s">
        <v>218</v>
      </c>
      <c r="C326" s="17">
        <v>0.28045962549271602</v>
      </c>
      <c r="D326" s="17">
        <v>0.29306452340459099</v>
      </c>
      <c r="E326" s="17">
        <v>0.26999718058393601</v>
      </c>
      <c r="F326" s="17"/>
      <c r="G326" s="17">
        <v>0.21200409294903999</v>
      </c>
      <c r="H326" s="17">
        <v>0.19345754592874401</v>
      </c>
      <c r="I326" s="17">
        <v>0.24030142355310699</v>
      </c>
      <c r="J326" s="17">
        <v>0.26301180833893001</v>
      </c>
      <c r="K326" s="17">
        <v>0.30169791911353</v>
      </c>
      <c r="L326" s="17">
        <v>0.43002438802175302</v>
      </c>
      <c r="M326" s="17"/>
      <c r="N326" s="17">
        <v>0.30771086402921399</v>
      </c>
      <c r="O326" s="17">
        <v>0.28226442670775898</v>
      </c>
      <c r="P326" s="17">
        <v>0.28257891850123601</v>
      </c>
      <c r="Q326" s="17">
        <v>0.247941909103741</v>
      </c>
      <c r="R326" s="17"/>
      <c r="S326" s="17">
        <v>0.24077863895596399</v>
      </c>
      <c r="T326" s="17">
        <v>0.31613843449583501</v>
      </c>
      <c r="U326" s="17">
        <v>0.35600779354353901</v>
      </c>
      <c r="V326" s="17">
        <v>0.290644907751965</v>
      </c>
      <c r="W326" s="17">
        <v>0.280673686344867</v>
      </c>
      <c r="X326" s="17">
        <v>0.30899347728853999</v>
      </c>
      <c r="Y326" s="17">
        <v>0.26021570736911198</v>
      </c>
      <c r="Z326" s="17">
        <v>0.263897863178498</v>
      </c>
      <c r="AA326" s="17">
        <v>0.253351849347837</v>
      </c>
      <c r="AB326" s="17">
        <v>0.271801646438938</v>
      </c>
      <c r="AC326" s="17">
        <v>0.22892096300050499</v>
      </c>
      <c r="AD326" s="17"/>
      <c r="AE326" s="17">
        <v>0.35237243501284998</v>
      </c>
      <c r="AF326" s="17">
        <v>0.25926308009735499</v>
      </c>
      <c r="AG326" s="17">
        <v>0.20791179587584899</v>
      </c>
      <c r="AH326" s="17"/>
      <c r="AI326" s="17">
        <v>0.42028554118792499</v>
      </c>
      <c r="AJ326" s="17">
        <v>0.18641733428315099</v>
      </c>
      <c r="AK326" s="17">
        <v>0.26918139322402002</v>
      </c>
      <c r="AL326" s="17">
        <v>0.29318739677866901</v>
      </c>
      <c r="AM326" s="17">
        <v>0.217361613917149</v>
      </c>
      <c r="AN326" s="17"/>
      <c r="AO326" s="17">
        <v>0.46894904705597401</v>
      </c>
      <c r="AP326" s="17">
        <v>0.20754651931020299</v>
      </c>
      <c r="AQ326" s="17">
        <v>0.29718752255584402</v>
      </c>
      <c r="AR326" s="17"/>
      <c r="AS326" s="17">
        <v>0.31519098222731001</v>
      </c>
      <c r="AT326" s="17">
        <v>0.25022619941310598</v>
      </c>
      <c r="AU326" s="17">
        <v>0.28087245215898599</v>
      </c>
      <c r="AV326" s="17">
        <v>0.27474181823802202</v>
      </c>
      <c r="AW326" s="17">
        <v>0.25802456138954799</v>
      </c>
    </row>
    <row r="327" spans="2:49" x14ac:dyDescent="0.25">
      <c r="B327" t="s">
        <v>219</v>
      </c>
      <c r="C327" s="17">
        <v>0.21283865911358599</v>
      </c>
      <c r="D327" s="17">
        <v>0.224058131525882</v>
      </c>
      <c r="E327" s="17">
        <v>0.20071595867751299</v>
      </c>
      <c r="F327" s="17"/>
      <c r="G327" s="17">
        <v>0.24507386960640301</v>
      </c>
      <c r="H327" s="17">
        <v>0.20923212165688601</v>
      </c>
      <c r="I327" s="17">
        <v>0.17910258612917401</v>
      </c>
      <c r="J327" s="17">
        <v>0.236266306986948</v>
      </c>
      <c r="K327" s="17">
        <v>0.19180375426256299</v>
      </c>
      <c r="L327" s="17">
        <v>0.21659208938329799</v>
      </c>
      <c r="M327" s="17"/>
      <c r="N327" s="17">
        <v>0.23527487581790599</v>
      </c>
      <c r="O327" s="17">
        <v>0.21135692593406799</v>
      </c>
      <c r="P327" s="17">
        <v>0.20485509334670901</v>
      </c>
      <c r="Q327" s="17">
        <v>0.196374251064969</v>
      </c>
      <c r="R327" s="17"/>
      <c r="S327" s="17">
        <v>0.22486061776011901</v>
      </c>
      <c r="T327" s="17">
        <v>0.21800205408936599</v>
      </c>
      <c r="U327" s="17">
        <v>0.17622940151716199</v>
      </c>
      <c r="V327" s="17">
        <v>0.19088886640476499</v>
      </c>
      <c r="W327" s="17">
        <v>0.17700265895613301</v>
      </c>
      <c r="X327" s="17">
        <v>0.25611520994606402</v>
      </c>
      <c r="Y327" s="17">
        <v>0.23599969372844701</v>
      </c>
      <c r="Z327" s="17">
        <v>0.22571295309849199</v>
      </c>
      <c r="AA327" s="17">
        <v>0.19731197806686901</v>
      </c>
      <c r="AB327" s="17">
        <v>0.23152145376070801</v>
      </c>
      <c r="AC327" s="17">
        <v>0.18932267038487199</v>
      </c>
      <c r="AD327" s="17"/>
      <c r="AE327" s="17">
        <v>0.21466317874020499</v>
      </c>
      <c r="AF327" s="17">
        <v>0.22142566390750801</v>
      </c>
      <c r="AG327" s="17">
        <v>0.17975031111376899</v>
      </c>
      <c r="AH327" s="17"/>
      <c r="AI327" s="17">
        <v>0.22203209025093301</v>
      </c>
      <c r="AJ327" s="17">
        <v>0.22912500137885999</v>
      </c>
      <c r="AK327" s="17">
        <v>0.22705531774504301</v>
      </c>
      <c r="AL327" s="17">
        <v>0.22544393321884501</v>
      </c>
      <c r="AM327" s="17">
        <v>0.160510519375969</v>
      </c>
      <c r="AN327" s="17"/>
      <c r="AO327" s="17">
        <v>0.23689816181044199</v>
      </c>
      <c r="AP327" s="17">
        <v>0.22469915784279901</v>
      </c>
      <c r="AQ327" s="17">
        <v>0.21901330995978399</v>
      </c>
      <c r="AR327" s="17"/>
      <c r="AS327" s="17">
        <v>0.21331800107052301</v>
      </c>
      <c r="AT327" s="17">
        <v>0.192918081812053</v>
      </c>
      <c r="AU327" s="17">
        <v>0.216105987416013</v>
      </c>
      <c r="AV327" s="17">
        <v>0.269850042217055</v>
      </c>
      <c r="AW327" s="17">
        <v>0.19153837986096101</v>
      </c>
    </row>
    <row r="328" spans="2:49" x14ac:dyDescent="0.25">
      <c r="B328" t="s">
        <v>220</v>
      </c>
      <c r="C328" s="17">
        <v>0.16525401278797899</v>
      </c>
      <c r="D328" s="17">
        <v>0.18086260580073599</v>
      </c>
      <c r="E328" s="17">
        <v>0.15035193458453699</v>
      </c>
      <c r="F328" s="17"/>
      <c r="G328" s="17">
        <v>0.180971679138379</v>
      </c>
      <c r="H328" s="17">
        <v>0.150120399249522</v>
      </c>
      <c r="I328" s="17">
        <v>0.14537356407655599</v>
      </c>
      <c r="J328" s="17">
        <v>0.16540123378213101</v>
      </c>
      <c r="K328" s="17">
        <v>0.14153862527201999</v>
      </c>
      <c r="L328" s="17">
        <v>0.198945675155556</v>
      </c>
      <c r="M328" s="17"/>
      <c r="N328" s="17">
        <v>0.17014759051471501</v>
      </c>
      <c r="O328" s="17">
        <v>0.15116763234432301</v>
      </c>
      <c r="P328" s="17">
        <v>0.17581718081549</v>
      </c>
      <c r="Q328" s="17">
        <v>0.16660994067632001</v>
      </c>
      <c r="R328" s="17"/>
      <c r="S328" s="17">
        <v>0.22405413863981499</v>
      </c>
      <c r="T328" s="17">
        <v>0.15612704866699001</v>
      </c>
      <c r="U328" s="17">
        <v>0.156139852853451</v>
      </c>
      <c r="V328" s="17">
        <v>0.13458347404124599</v>
      </c>
      <c r="W328" s="17">
        <v>0.15604505231957999</v>
      </c>
      <c r="X328" s="17">
        <v>0.182118147166313</v>
      </c>
      <c r="Y328" s="17">
        <v>0.132835800338057</v>
      </c>
      <c r="Z328" s="17">
        <v>0.15503683844308</v>
      </c>
      <c r="AA328" s="17">
        <v>0.16048618158040401</v>
      </c>
      <c r="AB328" s="17">
        <v>0.16354184593806101</v>
      </c>
      <c r="AC328" s="17">
        <v>0.15024939704649701</v>
      </c>
      <c r="AD328" s="17"/>
      <c r="AE328" s="17">
        <v>0.17313932968141299</v>
      </c>
      <c r="AF328" s="17">
        <v>0.164261317064304</v>
      </c>
      <c r="AG328" s="17">
        <v>0.16416701158891001</v>
      </c>
      <c r="AH328" s="17"/>
      <c r="AI328" s="17">
        <v>0.20144809558834501</v>
      </c>
      <c r="AJ328" s="17">
        <v>0.14639913935976601</v>
      </c>
      <c r="AK328" s="17">
        <v>0.17684474659296301</v>
      </c>
      <c r="AL328" s="17">
        <v>0.218256340768614</v>
      </c>
      <c r="AM328" s="17">
        <v>0.150532811806352</v>
      </c>
      <c r="AN328" s="17"/>
      <c r="AO328" s="17">
        <v>0.24732733837791601</v>
      </c>
      <c r="AP328" s="17">
        <v>0.14465226185310501</v>
      </c>
      <c r="AQ328" s="17">
        <v>0.18053344878538599</v>
      </c>
      <c r="AR328" s="17"/>
      <c r="AS328" s="17">
        <v>0.15733613853005701</v>
      </c>
      <c r="AT328" s="17">
        <v>0.162586083904736</v>
      </c>
      <c r="AU328" s="17">
        <v>0.162976060719768</v>
      </c>
      <c r="AV328" s="17">
        <v>0.18343953786307399</v>
      </c>
      <c r="AW328" s="17">
        <v>0.18923290721035499</v>
      </c>
    </row>
    <row r="329" spans="2:49" x14ac:dyDescent="0.25">
      <c r="B329" t="s">
        <v>221</v>
      </c>
      <c r="C329" s="17">
        <v>0.15039322101111999</v>
      </c>
      <c r="D329" s="17">
        <v>0.15380765402332</v>
      </c>
      <c r="E329" s="17">
        <v>0.147240218959616</v>
      </c>
      <c r="F329" s="17"/>
      <c r="G329" s="17">
        <v>0.18997532980456</v>
      </c>
      <c r="H329" s="17">
        <v>0.18846490607713701</v>
      </c>
      <c r="I329" s="17">
        <v>0.15199779296320201</v>
      </c>
      <c r="J329" s="17">
        <v>0.14718472682441699</v>
      </c>
      <c r="K329" s="17">
        <v>0.114039641842301</v>
      </c>
      <c r="L329" s="17">
        <v>0.11843120169417599</v>
      </c>
      <c r="M329" s="17"/>
      <c r="N329" s="17">
        <v>0.146540899174745</v>
      </c>
      <c r="O329" s="17">
        <v>0.151077129935802</v>
      </c>
      <c r="P329" s="17">
        <v>0.14650219119916699</v>
      </c>
      <c r="Q329" s="17">
        <v>0.15700527439567</v>
      </c>
      <c r="R329" s="17"/>
      <c r="S329" s="17">
        <v>0.189937165319125</v>
      </c>
      <c r="T329" s="17">
        <v>0.15376063426991801</v>
      </c>
      <c r="U329" s="17">
        <v>0.116145697606838</v>
      </c>
      <c r="V329" s="17">
        <v>0.118015500280878</v>
      </c>
      <c r="W329" s="17">
        <v>0.18256751314060199</v>
      </c>
      <c r="X329" s="17">
        <v>0.198361080108961</v>
      </c>
      <c r="Y329" s="17">
        <v>0.125895253650748</v>
      </c>
      <c r="Z329" s="17">
        <v>0.166304683896142</v>
      </c>
      <c r="AA329" s="17">
        <v>0.121034387247529</v>
      </c>
      <c r="AB329" s="17">
        <v>0.15283662665886499</v>
      </c>
      <c r="AC329" s="17">
        <v>9.9509219689539005E-2</v>
      </c>
      <c r="AD329" s="17"/>
      <c r="AE329" s="17">
        <v>0.14284205308425801</v>
      </c>
      <c r="AF329" s="17">
        <v>0.14960952650201501</v>
      </c>
      <c r="AG329" s="17">
        <v>0.16611059452542401</v>
      </c>
      <c r="AH329" s="17"/>
      <c r="AI329" s="17">
        <v>0.16752764320427599</v>
      </c>
      <c r="AJ329" s="17">
        <v>0.141985401613583</v>
      </c>
      <c r="AK329" s="17">
        <v>0.15437448749621699</v>
      </c>
      <c r="AL329" s="17">
        <v>0.15661139367764501</v>
      </c>
      <c r="AM329" s="17">
        <v>0.14230574257960901</v>
      </c>
      <c r="AN329" s="17"/>
      <c r="AO329" s="17">
        <v>0.23499906206820301</v>
      </c>
      <c r="AP329" s="17">
        <v>0.14382141019026201</v>
      </c>
      <c r="AQ329" s="17">
        <v>0.15367690857140701</v>
      </c>
      <c r="AR329" s="17"/>
      <c r="AS329" s="17">
        <v>0.15233476985375</v>
      </c>
      <c r="AT329" s="17">
        <v>0.147291280709133</v>
      </c>
      <c r="AU329" s="17">
        <v>0.15498885706364099</v>
      </c>
      <c r="AV329" s="17">
        <v>0.17654946338604799</v>
      </c>
      <c r="AW329" s="17">
        <v>0.163426604341398</v>
      </c>
    </row>
    <row r="330" spans="2:49" x14ac:dyDescent="0.25">
      <c r="B330" t="s">
        <v>222</v>
      </c>
      <c r="C330" s="17">
        <v>0.13422123725115501</v>
      </c>
      <c r="D330" s="17">
        <v>0.14592732504398501</v>
      </c>
      <c r="E330" s="17">
        <v>0.122458184540088</v>
      </c>
      <c r="F330" s="17"/>
      <c r="G330" s="17">
        <v>0.14764729277862601</v>
      </c>
      <c r="H330" s="17">
        <v>0.112498099882577</v>
      </c>
      <c r="I330" s="17">
        <v>0.11417315277692899</v>
      </c>
      <c r="J330" s="17">
        <v>0.119229283402219</v>
      </c>
      <c r="K330" s="17">
        <v>0.130498708706069</v>
      </c>
      <c r="L330" s="17">
        <v>0.173846449955639</v>
      </c>
      <c r="M330" s="17"/>
      <c r="N330" s="17">
        <v>0.16391948685227301</v>
      </c>
      <c r="O330" s="17">
        <v>0.13028794354229001</v>
      </c>
      <c r="P330" s="17">
        <v>0.107170526559071</v>
      </c>
      <c r="Q330" s="17">
        <v>0.12970444208676299</v>
      </c>
      <c r="R330" s="17"/>
      <c r="S330" s="17">
        <v>0.16088464884787401</v>
      </c>
      <c r="T330" s="17">
        <v>0.13151486524613801</v>
      </c>
      <c r="U330" s="17">
        <v>0.118049414661295</v>
      </c>
      <c r="V330" s="17">
        <v>0.13365030497001601</v>
      </c>
      <c r="W330" s="17">
        <v>0.18061068545433701</v>
      </c>
      <c r="X330" s="17">
        <v>0.145115695478573</v>
      </c>
      <c r="Y330" s="17">
        <v>0.12704676788268299</v>
      </c>
      <c r="Z330" s="17">
        <v>0.15556497094187799</v>
      </c>
      <c r="AA330" s="17">
        <v>0.119964579829358</v>
      </c>
      <c r="AB330" s="17">
        <v>9.6676038245499404E-2</v>
      </c>
      <c r="AC330" s="17">
        <v>0.102469352695646</v>
      </c>
      <c r="AD330" s="17"/>
      <c r="AE330" s="17">
        <v>0.14753943182895499</v>
      </c>
      <c r="AF330" s="17">
        <v>0.14403996750808501</v>
      </c>
      <c r="AG330" s="17">
        <v>8.6237092376591606E-2</v>
      </c>
      <c r="AH330" s="17"/>
      <c r="AI330" s="17">
        <v>0.18721597650703201</v>
      </c>
      <c r="AJ330" s="17">
        <v>0.112029575092922</v>
      </c>
      <c r="AK330" s="17">
        <v>0.14792197728040099</v>
      </c>
      <c r="AL330" s="17">
        <v>0.10102343713977401</v>
      </c>
      <c r="AM330" s="17">
        <v>7.9879998780525693E-2</v>
      </c>
      <c r="AN330" s="17"/>
      <c r="AO330" s="17">
        <v>0.22250591571098499</v>
      </c>
      <c r="AP330" s="17">
        <v>0.120954158599256</v>
      </c>
      <c r="AQ330" s="17">
        <v>0.13237265631035799</v>
      </c>
      <c r="AR330" s="17"/>
      <c r="AS330" s="17">
        <v>0.116403899489055</v>
      </c>
      <c r="AT330" s="17">
        <v>0.12531808742012501</v>
      </c>
      <c r="AU330" s="17">
        <v>0.13676045603759199</v>
      </c>
      <c r="AV330" s="17">
        <v>0.17555139891029201</v>
      </c>
      <c r="AW330" s="17">
        <v>9.9372216151485199E-2</v>
      </c>
    </row>
    <row r="331" spans="2:49" x14ac:dyDescent="0.25">
      <c r="B331" t="s">
        <v>223</v>
      </c>
      <c r="C331" s="17">
        <v>0.12734882890741001</v>
      </c>
      <c r="D331" s="17">
        <v>0.139278473811839</v>
      </c>
      <c r="E331" s="17">
        <v>0.11625740370477899</v>
      </c>
      <c r="F331" s="17"/>
      <c r="G331" s="17">
        <v>9.2251634362903998E-2</v>
      </c>
      <c r="H331" s="17">
        <v>9.6173986919101395E-2</v>
      </c>
      <c r="I331" s="17">
        <v>0.12491276685325101</v>
      </c>
      <c r="J331" s="17">
        <v>0.13907967471972599</v>
      </c>
      <c r="K331" s="17">
        <v>0.147344851064692</v>
      </c>
      <c r="L331" s="17">
        <v>0.15540216692759701</v>
      </c>
      <c r="M331" s="17"/>
      <c r="N331" s="17">
        <v>0.14056500105950601</v>
      </c>
      <c r="O331" s="17">
        <v>0.12232985689711701</v>
      </c>
      <c r="P331" s="17">
        <v>0.12212630165152499</v>
      </c>
      <c r="Q331" s="17">
        <v>0.12543307755689001</v>
      </c>
      <c r="R331" s="17"/>
      <c r="S331" s="17">
        <v>0.113425955614178</v>
      </c>
      <c r="T331" s="17">
        <v>0.13989339832852901</v>
      </c>
      <c r="U331" s="17">
        <v>0.12778924721485399</v>
      </c>
      <c r="V331" s="17">
        <v>0.15730552838391501</v>
      </c>
      <c r="W331" s="17">
        <v>0.115468266027016</v>
      </c>
      <c r="X331" s="17">
        <v>0.14146946314557199</v>
      </c>
      <c r="Y331" s="17">
        <v>0.115391779712354</v>
      </c>
      <c r="Z331" s="17">
        <v>0.175895213607794</v>
      </c>
      <c r="AA331" s="17">
        <v>0.101571786310225</v>
      </c>
      <c r="AB331" s="17">
        <v>0.11818435024877599</v>
      </c>
      <c r="AC331" s="17">
        <v>0.12397271567245099</v>
      </c>
      <c r="AD331" s="17"/>
      <c r="AE331" s="17">
        <v>0.14747702247612199</v>
      </c>
      <c r="AF331" s="17">
        <v>0.13333045849653799</v>
      </c>
      <c r="AG331" s="17">
        <v>0.104036018892206</v>
      </c>
      <c r="AH331" s="17"/>
      <c r="AI331" s="17">
        <v>0.16783448600484699</v>
      </c>
      <c r="AJ331" s="17">
        <v>0.113428048805576</v>
      </c>
      <c r="AK331" s="17">
        <v>0.168447858514853</v>
      </c>
      <c r="AL331" s="17">
        <v>9.7830639032292402E-2</v>
      </c>
      <c r="AM331" s="17">
        <v>9.6652784833874697E-2</v>
      </c>
      <c r="AN331" s="17"/>
      <c r="AO331" s="17">
        <v>0.18081570776528899</v>
      </c>
      <c r="AP331" s="17">
        <v>0.114375445963516</v>
      </c>
      <c r="AQ331" s="17">
        <v>0.146075329237847</v>
      </c>
      <c r="AR331" s="17"/>
      <c r="AS331" s="17">
        <v>0.13156666638982201</v>
      </c>
      <c r="AT331" s="17">
        <v>0.12088003517143001</v>
      </c>
      <c r="AU331" s="17">
        <v>0.121514113519249</v>
      </c>
      <c r="AV331" s="17">
        <v>0.13546921427762701</v>
      </c>
      <c r="AW331" s="17">
        <v>0.171754421379371</v>
      </c>
    </row>
    <row r="332" spans="2:49" x14ac:dyDescent="0.25">
      <c r="B332" t="s">
        <v>224</v>
      </c>
      <c r="C332" s="17">
        <v>0.114416735814515</v>
      </c>
      <c r="D332" s="17">
        <v>0.120284717070699</v>
      </c>
      <c r="E332" s="17">
        <v>0.108583158368556</v>
      </c>
      <c r="F332" s="17"/>
      <c r="G332" s="17">
        <v>0.12651403473353801</v>
      </c>
      <c r="H332" s="17">
        <v>0.140426290061542</v>
      </c>
      <c r="I332" s="17">
        <v>0.13701522157627399</v>
      </c>
      <c r="J332" s="17">
        <v>0.12247766836439899</v>
      </c>
      <c r="K332" s="17">
        <v>0.104559923069312</v>
      </c>
      <c r="L332" s="17">
        <v>6.6754233289135503E-2</v>
      </c>
      <c r="M332" s="17"/>
      <c r="N332" s="17">
        <v>0.11866573039410901</v>
      </c>
      <c r="O332" s="17">
        <v>0.11192589555786001</v>
      </c>
      <c r="P332" s="17">
        <v>0.117746375864419</v>
      </c>
      <c r="Q332" s="17">
        <v>0.111776310480337</v>
      </c>
      <c r="R332" s="17"/>
      <c r="S332" s="17">
        <v>0.13092425288210099</v>
      </c>
      <c r="T332" s="17">
        <v>0.11933442953750099</v>
      </c>
      <c r="U332" s="17">
        <v>0.109565813109815</v>
      </c>
      <c r="V332" s="17">
        <v>0.113063391104283</v>
      </c>
      <c r="W332" s="17">
        <v>9.8788474679308305E-2</v>
      </c>
      <c r="X332" s="17">
        <v>0.14373520022530001</v>
      </c>
      <c r="Y332" s="17">
        <v>0.106998760165068</v>
      </c>
      <c r="Z332" s="17">
        <v>9.9859833308302004E-2</v>
      </c>
      <c r="AA332" s="17">
        <v>0.106227727200863</v>
      </c>
      <c r="AB332" s="17">
        <v>0.10404839508741499</v>
      </c>
      <c r="AC332" s="17">
        <v>9.4906402168206297E-2</v>
      </c>
      <c r="AD332" s="17"/>
      <c r="AE332" s="17">
        <v>0.119650057931736</v>
      </c>
      <c r="AF332" s="17">
        <v>0.110163012692591</v>
      </c>
      <c r="AG332" s="17">
        <v>0.12557897762074</v>
      </c>
      <c r="AH332" s="17"/>
      <c r="AI332" s="17">
        <v>0.14145248415824799</v>
      </c>
      <c r="AJ332" s="17">
        <v>0.107380059717962</v>
      </c>
      <c r="AK332" s="17">
        <v>9.4792002419664206E-2</v>
      </c>
      <c r="AL332" s="17">
        <v>0.118111304009339</v>
      </c>
      <c r="AM332" s="17">
        <v>0.106626489800469</v>
      </c>
      <c r="AN332" s="17"/>
      <c r="AO332" s="17">
        <v>0.16699556718832501</v>
      </c>
      <c r="AP332" s="17">
        <v>0.101758682907688</v>
      </c>
      <c r="AQ332" s="17">
        <v>8.3701096948721507E-2</v>
      </c>
      <c r="AR332" s="17"/>
      <c r="AS332" s="17">
        <v>0.124303437128718</v>
      </c>
      <c r="AT332" s="17">
        <v>0.10466659373222</v>
      </c>
      <c r="AU332" s="17">
        <v>0.116410403729497</v>
      </c>
      <c r="AV332" s="17">
        <v>0.14224731653436301</v>
      </c>
      <c r="AW332" s="17">
        <v>0.120049483134757</v>
      </c>
    </row>
    <row r="333" spans="2:49" x14ac:dyDescent="0.25">
      <c r="B333" t="s">
        <v>225</v>
      </c>
      <c r="C333" s="17">
        <v>4.7198720634371097E-2</v>
      </c>
      <c r="D333" s="17">
        <v>5.7482970467794402E-2</v>
      </c>
      <c r="E333" s="17">
        <v>3.75602648275992E-2</v>
      </c>
      <c r="F333" s="17"/>
      <c r="G333" s="17">
        <v>1.7967537040062102E-2</v>
      </c>
      <c r="H333" s="17">
        <v>3.9190142730989301E-2</v>
      </c>
      <c r="I333" s="17">
        <v>3.5151988861619597E-2</v>
      </c>
      <c r="J333" s="17">
        <v>4.8481746843473103E-2</v>
      </c>
      <c r="K333" s="17">
        <v>6.6037165370459505E-2</v>
      </c>
      <c r="L333" s="17">
        <v>6.9566135641220203E-2</v>
      </c>
      <c r="M333" s="17"/>
      <c r="N333" s="17">
        <v>6.5978654522779304E-2</v>
      </c>
      <c r="O333" s="17">
        <v>4.0464446933666E-2</v>
      </c>
      <c r="P333" s="17">
        <v>4.2940158482716498E-2</v>
      </c>
      <c r="Q333" s="17">
        <v>3.8594573270045299E-2</v>
      </c>
      <c r="R333" s="17"/>
      <c r="S333" s="17">
        <v>4.9755342904975998E-2</v>
      </c>
      <c r="T333" s="17">
        <v>4.47331601739503E-2</v>
      </c>
      <c r="U333" s="17">
        <v>6.7267786531607601E-2</v>
      </c>
      <c r="V333" s="17">
        <v>5.9782800609774797E-2</v>
      </c>
      <c r="W333" s="17">
        <v>3.7440459302690403E-2</v>
      </c>
      <c r="X333" s="17">
        <v>4.6242674891780897E-2</v>
      </c>
      <c r="Y333" s="17">
        <v>1.1112974722508599E-2</v>
      </c>
      <c r="Z333" s="17">
        <v>4.0396453256569598E-2</v>
      </c>
      <c r="AA333" s="17">
        <v>4.7685504969620499E-2</v>
      </c>
      <c r="AB333" s="17">
        <v>4.9513189887107303E-2</v>
      </c>
      <c r="AC333" s="17">
        <v>6.4976925644320505E-2</v>
      </c>
      <c r="AD333" s="17"/>
      <c r="AE333" s="17">
        <v>4.24563826398403E-2</v>
      </c>
      <c r="AF333" s="17">
        <v>6.2110053986044501E-2</v>
      </c>
      <c r="AG333" s="17">
        <v>2.8775871798987301E-2</v>
      </c>
      <c r="AH333" s="17"/>
      <c r="AI333" s="17">
        <v>2.5072529799073401E-2</v>
      </c>
      <c r="AJ333" s="17">
        <v>6.9436073339786297E-2</v>
      </c>
      <c r="AK333" s="17">
        <v>6.7263632895616002E-2</v>
      </c>
      <c r="AL333" s="17">
        <v>2.9470929172730202E-2</v>
      </c>
      <c r="AM333" s="17">
        <v>2.9864631653780199E-2</v>
      </c>
      <c r="AN333" s="17"/>
      <c r="AO333" s="17">
        <v>3.7080410894885E-3</v>
      </c>
      <c r="AP333" s="17">
        <v>5.7881008861183102E-2</v>
      </c>
      <c r="AQ333" s="17">
        <v>5.1121543142278097E-2</v>
      </c>
      <c r="AR333" s="17"/>
      <c r="AS333" s="17">
        <v>3.2924439608523898E-2</v>
      </c>
      <c r="AT333" s="17">
        <v>3.3732750417476101E-2</v>
      </c>
      <c r="AU333" s="17">
        <v>5.3517823341631202E-2</v>
      </c>
      <c r="AV333" s="17">
        <v>6.8529653089079198E-2</v>
      </c>
      <c r="AW333" s="17">
        <v>5.5720766405101901E-2</v>
      </c>
    </row>
    <row r="334" spans="2:49" x14ac:dyDescent="0.25">
      <c r="B334" t="s">
        <v>81</v>
      </c>
      <c r="C334" s="17">
        <v>0.22925419866185501</v>
      </c>
      <c r="D334" s="17">
        <v>0.17682681663209401</v>
      </c>
      <c r="E334" s="17">
        <v>0.27952383630301397</v>
      </c>
      <c r="F334" s="17"/>
      <c r="G334" s="17">
        <v>0.19069923106026199</v>
      </c>
      <c r="H334" s="17">
        <v>0.26633144353841298</v>
      </c>
      <c r="I334" s="17">
        <v>0.23972345820495899</v>
      </c>
      <c r="J334" s="17">
        <v>0.266116493585073</v>
      </c>
      <c r="K334" s="17">
        <v>0.22982137870696601</v>
      </c>
      <c r="L334" s="17">
        <v>0.18624609118948601</v>
      </c>
      <c r="M334" s="17"/>
      <c r="N334" s="17">
        <v>0.15933860694584301</v>
      </c>
      <c r="O334" s="17">
        <v>0.23487878140729099</v>
      </c>
      <c r="P334" s="17">
        <v>0.24306413794418799</v>
      </c>
      <c r="Q334" s="17">
        <v>0.28453838562323103</v>
      </c>
      <c r="R334" s="17"/>
      <c r="S334" s="17">
        <v>0.17535585617963401</v>
      </c>
      <c r="T334" s="17">
        <v>0.21554864542673999</v>
      </c>
      <c r="U334" s="17">
        <v>0.28981756830218403</v>
      </c>
      <c r="V334" s="17">
        <v>0.21776964499004201</v>
      </c>
      <c r="W334" s="17">
        <v>0.245243880672153</v>
      </c>
      <c r="X334" s="17">
        <v>0.18516884237616499</v>
      </c>
      <c r="Y334" s="17">
        <v>0.26149460821221698</v>
      </c>
      <c r="Z334" s="17">
        <v>0.22310923534612001</v>
      </c>
      <c r="AA334" s="17">
        <v>0.25594734162753902</v>
      </c>
      <c r="AB334" s="17">
        <v>0.220168989688274</v>
      </c>
      <c r="AC334" s="17">
        <v>0.30725728145379999</v>
      </c>
      <c r="AD334" s="17"/>
      <c r="AE334" s="17">
        <v>0.19173495521040201</v>
      </c>
      <c r="AF334" s="17">
        <v>0.20411298373857301</v>
      </c>
      <c r="AG334" s="17">
        <v>0.35898000580818501</v>
      </c>
      <c r="AH334" s="17"/>
      <c r="AI334" s="17">
        <v>0.12513044926318501</v>
      </c>
      <c r="AJ334" s="17">
        <v>0.25087509838022998</v>
      </c>
      <c r="AK334" s="17">
        <v>0.18163371974214901</v>
      </c>
      <c r="AL334" s="17">
        <v>0.15928882810766301</v>
      </c>
      <c r="AM334" s="17">
        <v>0.38736187925027499</v>
      </c>
      <c r="AN334" s="17"/>
      <c r="AO334" s="17">
        <v>5.2094535083006897E-2</v>
      </c>
      <c r="AP334" s="17">
        <v>0.24065699508736099</v>
      </c>
      <c r="AQ334" s="17">
        <v>0.18195457223460501</v>
      </c>
      <c r="AR334" s="17"/>
      <c r="AS334" s="17">
        <v>0.26381551595527603</v>
      </c>
      <c r="AT334" s="17">
        <v>0.25439363198780302</v>
      </c>
      <c r="AU334" s="17">
        <v>0.189502327491087</v>
      </c>
      <c r="AV334" s="17">
        <v>0.15553086492999399</v>
      </c>
      <c r="AW334" s="17">
        <v>0.26255858647547198</v>
      </c>
    </row>
    <row r="335" spans="2:49" x14ac:dyDescent="0.25">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row>
    <row r="336" spans="2:49" x14ac:dyDescent="0.25">
      <c r="B336" s="6" t="s">
        <v>242</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row>
    <row r="337" spans="2:49" x14ac:dyDescent="0.25">
      <c r="B337" s="24" t="s">
        <v>76</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row>
    <row r="338" spans="2:49" x14ac:dyDescent="0.25">
      <c r="B338" t="s">
        <v>236</v>
      </c>
      <c r="C338" s="17">
        <v>4.12455697108597E-2</v>
      </c>
      <c r="D338" s="17">
        <v>4.8378071871688702E-2</v>
      </c>
      <c r="E338" s="17">
        <v>3.2646207028046999E-2</v>
      </c>
      <c r="F338" s="17"/>
      <c r="G338" s="17">
        <v>4.9035434335974598E-2</v>
      </c>
      <c r="H338" s="17">
        <v>3.8943103543593198E-2</v>
      </c>
      <c r="I338" s="17">
        <v>3.5516611725911203E-2</v>
      </c>
      <c r="J338" s="17">
        <v>3.6659395265816297E-2</v>
      </c>
      <c r="K338" s="17">
        <v>4.2424944823056802E-2</v>
      </c>
      <c r="L338" s="17">
        <v>4.5468886405006299E-2</v>
      </c>
      <c r="M338" s="17"/>
      <c r="N338" s="17">
        <v>3.5069870395103099E-2</v>
      </c>
      <c r="O338" s="17">
        <v>3.1460894032006699E-2</v>
      </c>
      <c r="P338" s="17">
        <v>5.7939880139763603E-2</v>
      </c>
      <c r="Q338" s="17">
        <v>4.3372400587323098E-2</v>
      </c>
      <c r="R338" s="17"/>
      <c r="S338" s="17">
        <v>4.4489915438767E-2</v>
      </c>
      <c r="T338" s="17">
        <v>4.5333969390244998E-2</v>
      </c>
      <c r="U338" s="17">
        <v>2.6400658378850899E-2</v>
      </c>
      <c r="V338" s="17">
        <v>4.3221599543030099E-2</v>
      </c>
      <c r="W338" s="17">
        <v>3.8159964982984601E-2</v>
      </c>
      <c r="X338" s="17">
        <v>4.54181718169889E-2</v>
      </c>
      <c r="Y338" s="17">
        <v>2.7421647695869699E-2</v>
      </c>
      <c r="Z338" s="17">
        <v>2.8343219518475099E-2</v>
      </c>
      <c r="AA338" s="17">
        <v>3.3303620700035501E-2</v>
      </c>
      <c r="AB338" s="17">
        <v>6.0163038753840201E-2</v>
      </c>
      <c r="AC338" s="17">
        <v>5.4411737962049199E-2</v>
      </c>
      <c r="AD338" s="17"/>
      <c r="AE338" s="17">
        <v>3.52063387270398E-2</v>
      </c>
      <c r="AF338" s="17">
        <v>5.4321055465075298E-2</v>
      </c>
      <c r="AG338" s="17">
        <v>2.2512325682861298E-2</v>
      </c>
      <c r="AH338" s="17"/>
      <c r="AI338" s="17">
        <v>1.8776801947394499E-2</v>
      </c>
      <c r="AJ338" s="17">
        <v>6.2972704586548897E-2</v>
      </c>
      <c r="AK338" s="17">
        <v>7.4183749216568104E-2</v>
      </c>
      <c r="AL338" s="17">
        <v>4.7988119973113502E-2</v>
      </c>
      <c r="AM338" s="17">
        <v>2.18995800446714E-2</v>
      </c>
      <c r="AN338" s="17"/>
      <c r="AO338" s="17">
        <v>1.66113334151957E-2</v>
      </c>
      <c r="AP338" s="17">
        <v>6.0376738869197699E-2</v>
      </c>
      <c r="AQ338" s="17">
        <v>6.1362429061054602E-2</v>
      </c>
      <c r="AR338" s="17"/>
      <c r="AS338" s="17">
        <v>4.3888522130275401E-2</v>
      </c>
      <c r="AT338" s="17">
        <v>3.2696351183537697E-2</v>
      </c>
      <c r="AU338" s="17">
        <v>4.2752839352322602E-2</v>
      </c>
      <c r="AV338" s="17">
        <v>5.3532363367542503E-2</v>
      </c>
      <c r="AW338" s="17">
        <v>5.34869822517611E-2</v>
      </c>
    </row>
    <row r="339" spans="2:49" x14ac:dyDescent="0.25">
      <c r="B339" t="s">
        <v>237</v>
      </c>
      <c r="C339" s="17">
        <v>6.0579995916015698E-2</v>
      </c>
      <c r="D339" s="17">
        <v>7.7304551335664606E-2</v>
      </c>
      <c r="E339" s="17">
        <v>4.4302460534918202E-2</v>
      </c>
      <c r="F339" s="17"/>
      <c r="G339" s="17">
        <v>7.15277991880892E-2</v>
      </c>
      <c r="H339" s="17">
        <v>8.4053444655493997E-2</v>
      </c>
      <c r="I339" s="17">
        <v>6.4579300701241904E-2</v>
      </c>
      <c r="J339" s="17">
        <v>4.2060387790162898E-2</v>
      </c>
      <c r="K339" s="17">
        <v>5.9806048129237697E-2</v>
      </c>
      <c r="L339" s="17">
        <v>4.6426639430863399E-2</v>
      </c>
      <c r="M339" s="17"/>
      <c r="N339" s="17">
        <v>6.8941374962021601E-2</v>
      </c>
      <c r="O339" s="17">
        <v>5.5470725835119201E-2</v>
      </c>
      <c r="P339" s="17">
        <v>6.6812738897584406E-2</v>
      </c>
      <c r="Q339" s="17">
        <v>5.2579993952924502E-2</v>
      </c>
      <c r="R339" s="17"/>
      <c r="S339" s="17">
        <v>8.6427349612158005E-2</v>
      </c>
      <c r="T339" s="17">
        <v>6.5948001090347E-2</v>
      </c>
      <c r="U339" s="17">
        <v>5.3203333151791599E-2</v>
      </c>
      <c r="V339" s="17">
        <v>5.0074165908809302E-2</v>
      </c>
      <c r="W339" s="17">
        <v>4.0757542477526602E-2</v>
      </c>
      <c r="X339" s="17">
        <v>6.2833334089018603E-2</v>
      </c>
      <c r="Y339" s="17">
        <v>7.1829271379562007E-2</v>
      </c>
      <c r="Z339" s="17">
        <v>5.88585642014414E-2</v>
      </c>
      <c r="AA339" s="17">
        <v>4.2653116938989398E-2</v>
      </c>
      <c r="AB339" s="17">
        <v>5.1826427580344198E-2</v>
      </c>
      <c r="AC339" s="17">
        <v>6.7180349725234803E-2</v>
      </c>
      <c r="AD339" s="17"/>
      <c r="AE339" s="17">
        <v>5.2521129684402298E-2</v>
      </c>
      <c r="AF339" s="17">
        <v>7.2290004692287996E-2</v>
      </c>
      <c r="AG339" s="17">
        <v>6.65308130387091E-2</v>
      </c>
      <c r="AH339" s="17"/>
      <c r="AI339" s="17">
        <v>4.7351386664392599E-2</v>
      </c>
      <c r="AJ339" s="17">
        <v>8.4007694258860802E-2</v>
      </c>
      <c r="AK339" s="17">
        <v>8.6444880765683393E-2</v>
      </c>
      <c r="AL339" s="17">
        <v>7.0054999358691195E-2</v>
      </c>
      <c r="AM339" s="17">
        <v>4.31775235557329E-2</v>
      </c>
      <c r="AN339" s="17"/>
      <c r="AO339" s="17">
        <v>3.9895672561313898E-2</v>
      </c>
      <c r="AP339" s="17">
        <v>7.7621402768186507E-2</v>
      </c>
      <c r="AQ339" s="17">
        <v>0.100351248431058</v>
      </c>
      <c r="AR339" s="17"/>
      <c r="AS339" s="17">
        <v>4.80773136693535E-2</v>
      </c>
      <c r="AT339" s="17">
        <v>5.66812406035265E-2</v>
      </c>
      <c r="AU339" s="17">
        <v>5.85502724939886E-2</v>
      </c>
      <c r="AV339" s="17">
        <v>0.100157285295266</v>
      </c>
      <c r="AW339" s="17">
        <v>5.2321446939541903E-2</v>
      </c>
    </row>
    <row r="340" spans="2:49" x14ac:dyDescent="0.25">
      <c r="B340" t="s">
        <v>238</v>
      </c>
      <c r="C340" s="17">
        <v>0.49707824974849302</v>
      </c>
      <c r="D340" s="17">
        <v>0.47137097615493101</v>
      </c>
      <c r="E340" s="17">
        <v>0.52195194013282398</v>
      </c>
      <c r="F340" s="17"/>
      <c r="G340" s="17">
        <v>0.35749250520215298</v>
      </c>
      <c r="H340" s="17">
        <v>0.42064574261440402</v>
      </c>
      <c r="I340" s="17">
        <v>0.46773744302644499</v>
      </c>
      <c r="J340" s="17">
        <v>0.55625752014125396</v>
      </c>
      <c r="K340" s="17">
        <v>0.59673033517606899</v>
      </c>
      <c r="L340" s="17">
        <v>0.56233418099997101</v>
      </c>
      <c r="M340" s="17"/>
      <c r="N340" s="17">
        <v>0.47976375162184898</v>
      </c>
      <c r="O340" s="17">
        <v>0.50611825521557297</v>
      </c>
      <c r="P340" s="17">
        <v>0.46438222011094199</v>
      </c>
      <c r="Q340" s="17">
        <v>0.53919584349713801</v>
      </c>
      <c r="R340" s="17"/>
      <c r="S340" s="17">
        <v>0.43985857975239701</v>
      </c>
      <c r="T340" s="17">
        <v>0.48846710677084998</v>
      </c>
      <c r="U340" s="17">
        <v>0.489909024670384</v>
      </c>
      <c r="V340" s="17">
        <v>0.50440560717599403</v>
      </c>
      <c r="W340" s="17">
        <v>0.51002423301890498</v>
      </c>
      <c r="X340" s="17">
        <v>0.482194417316891</v>
      </c>
      <c r="Y340" s="17">
        <v>0.47670096216548202</v>
      </c>
      <c r="Z340" s="17">
        <v>0.47057811784621101</v>
      </c>
      <c r="AA340" s="17">
        <v>0.52786496494440405</v>
      </c>
      <c r="AB340" s="17">
        <v>0.57066786846316797</v>
      </c>
      <c r="AC340" s="17">
        <v>0.54022103164382096</v>
      </c>
      <c r="AD340" s="17"/>
      <c r="AE340" s="17">
        <v>0.47335300333137198</v>
      </c>
      <c r="AF340" s="17">
        <v>0.56123029831983895</v>
      </c>
      <c r="AG340" s="17">
        <v>0.45400259941092203</v>
      </c>
      <c r="AH340" s="17"/>
      <c r="AI340" s="17">
        <v>0.42701265983437098</v>
      </c>
      <c r="AJ340" s="17">
        <v>0.57005705241937599</v>
      </c>
      <c r="AK340" s="17">
        <v>0.55069972014352497</v>
      </c>
      <c r="AL340" s="17">
        <v>0.45024353852796301</v>
      </c>
      <c r="AM340" s="17">
        <v>0.49182955632116998</v>
      </c>
      <c r="AN340" s="17"/>
      <c r="AO340" s="17">
        <v>0.393790538218657</v>
      </c>
      <c r="AP340" s="17">
        <v>0.55708125525182695</v>
      </c>
      <c r="AQ340" s="17">
        <v>0.47250861775344299</v>
      </c>
      <c r="AR340" s="17"/>
      <c r="AS340" s="17">
        <v>0.50948620711684101</v>
      </c>
      <c r="AT340" s="17">
        <v>0.47877982637537198</v>
      </c>
      <c r="AU340" s="17">
        <v>0.51354730825877004</v>
      </c>
      <c r="AV340" s="17">
        <v>0.42751280478494602</v>
      </c>
      <c r="AW340" s="17">
        <v>0.52893236607569405</v>
      </c>
    </row>
    <row r="341" spans="2:49" x14ac:dyDescent="0.25">
      <c r="B341" t="s">
        <v>239</v>
      </c>
      <c r="C341" s="17">
        <v>0.216042772346796</v>
      </c>
      <c r="D341" s="17">
        <v>0.22898149826968001</v>
      </c>
      <c r="E341" s="17">
        <v>0.20523429289897599</v>
      </c>
      <c r="F341" s="17"/>
      <c r="G341" s="17">
        <v>0.27140303193402598</v>
      </c>
      <c r="H341" s="17">
        <v>0.24968648302376101</v>
      </c>
      <c r="I341" s="17">
        <v>0.218899064618331</v>
      </c>
      <c r="J341" s="17">
        <v>0.195925094123967</v>
      </c>
      <c r="K341" s="17">
        <v>0.157739036499223</v>
      </c>
      <c r="L341" s="17">
        <v>0.20448411086328799</v>
      </c>
      <c r="M341" s="17"/>
      <c r="N341" s="17">
        <v>0.23783886122123801</v>
      </c>
      <c r="O341" s="17">
        <v>0.231680946279474</v>
      </c>
      <c r="P341" s="17">
        <v>0.227174176210375</v>
      </c>
      <c r="Q341" s="17">
        <v>0.16548375923213901</v>
      </c>
      <c r="R341" s="17"/>
      <c r="S341" s="17">
        <v>0.23331168388131701</v>
      </c>
      <c r="T341" s="17">
        <v>0.22151763058545801</v>
      </c>
      <c r="U341" s="17">
        <v>0.223531669565909</v>
      </c>
      <c r="V341" s="17">
        <v>0.24288970154933401</v>
      </c>
      <c r="W341" s="17">
        <v>0.22058257664383801</v>
      </c>
      <c r="X341" s="17">
        <v>0.19877245627935899</v>
      </c>
      <c r="Y341" s="17">
        <v>0.22773290465225701</v>
      </c>
      <c r="Z341" s="17">
        <v>0.26366119661333498</v>
      </c>
      <c r="AA341" s="17">
        <v>0.22009914918329301</v>
      </c>
      <c r="AB341" s="17">
        <v>0.15657894889160401</v>
      </c>
      <c r="AC341" s="17">
        <v>0.159308615435484</v>
      </c>
      <c r="AD341" s="17"/>
      <c r="AE341" s="17">
        <v>0.243382815683127</v>
      </c>
      <c r="AF341" s="17">
        <v>0.18699963769678801</v>
      </c>
      <c r="AG341" s="17">
        <v>0.19608505026581399</v>
      </c>
      <c r="AH341" s="17"/>
      <c r="AI341" s="17">
        <v>0.293043197726361</v>
      </c>
      <c r="AJ341" s="17">
        <v>0.16044337187807201</v>
      </c>
      <c r="AK341" s="17">
        <v>0.19154731700865699</v>
      </c>
      <c r="AL341" s="17">
        <v>0.24914904269973301</v>
      </c>
      <c r="AM341" s="17">
        <v>0.19620507664819201</v>
      </c>
      <c r="AN341" s="17"/>
      <c r="AO341" s="17">
        <v>0.31153471920471798</v>
      </c>
      <c r="AP341" s="17">
        <v>0.18557916505937599</v>
      </c>
      <c r="AQ341" s="17">
        <v>0.236064231758294</v>
      </c>
      <c r="AR341" s="17"/>
      <c r="AS341" s="17">
        <v>0.19674860655899601</v>
      </c>
      <c r="AT341" s="17">
        <v>0.23585321660157199</v>
      </c>
      <c r="AU341" s="17">
        <v>0.22365814411948601</v>
      </c>
      <c r="AV341" s="17">
        <v>0.23422877846361201</v>
      </c>
      <c r="AW341" s="17">
        <v>0.15120377936624399</v>
      </c>
    </row>
    <row r="342" spans="2:49" x14ac:dyDescent="0.25">
      <c r="B342" t="s">
        <v>240</v>
      </c>
      <c r="C342" s="17">
        <v>0.11482655962755001</v>
      </c>
      <c r="D342" s="17">
        <v>0.12865367065834599</v>
      </c>
      <c r="E342" s="17">
        <v>0.101760259253622</v>
      </c>
      <c r="F342" s="17"/>
      <c r="G342" s="17">
        <v>0.14078900464556399</v>
      </c>
      <c r="H342" s="17">
        <v>0.107029093621437</v>
      </c>
      <c r="I342" s="17">
        <v>0.12971267813746801</v>
      </c>
      <c r="J342" s="17">
        <v>8.9447712218158795E-2</v>
      </c>
      <c r="K342" s="17">
        <v>0.10917523645763499</v>
      </c>
      <c r="L342" s="17">
        <v>0.115937594092536</v>
      </c>
      <c r="M342" s="17"/>
      <c r="N342" s="17">
        <v>0.133859519249095</v>
      </c>
      <c r="O342" s="17">
        <v>0.107406743846995</v>
      </c>
      <c r="P342" s="17">
        <v>0.11971653370551</v>
      </c>
      <c r="Q342" s="17">
        <v>9.6088125527212201E-2</v>
      </c>
      <c r="R342" s="17"/>
      <c r="S342" s="17">
        <v>0.130405622145809</v>
      </c>
      <c r="T342" s="17">
        <v>0.123836678276739</v>
      </c>
      <c r="U342" s="17">
        <v>0.120501592533086</v>
      </c>
      <c r="V342" s="17">
        <v>0.113733535830114</v>
      </c>
      <c r="W342" s="17">
        <v>0.10500791524936499</v>
      </c>
      <c r="X342" s="17">
        <v>0.121587612972008</v>
      </c>
      <c r="Y342" s="17">
        <v>0.117366070654881</v>
      </c>
      <c r="Z342" s="17">
        <v>9.7896562692874306E-2</v>
      </c>
      <c r="AA342" s="17">
        <v>0.107130243090221</v>
      </c>
      <c r="AB342" s="17">
        <v>9.7800520615257194E-2</v>
      </c>
      <c r="AC342" s="17">
        <v>9.92738772155385E-2</v>
      </c>
      <c r="AD342" s="17"/>
      <c r="AE342" s="17">
        <v>0.153192435093327</v>
      </c>
      <c r="AF342" s="17">
        <v>8.01099003354417E-2</v>
      </c>
      <c r="AG342" s="17">
        <v>9.9310285284350694E-2</v>
      </c>
      <c r="AH342" s="17"/>
      <c r="AI342" s="17">
        <v>0.18571607593026601</v>
      </c>
      <c r="AJ342" s="17">
        <v>6.2312758064794797E-2</v>
      </c>
      <c r="AK342" s="17">
        <v>7.2431395920955099E-2</v>
      </c>
      <c r="AL342" s="17">
        <v>0.130459028617848</v>
      </c>
      <c r="AM342" s="17">
        <v>9.6356045620429195E-2</v>
      </c>
      <c r="AN342" s="17"/>
      <c r="AO342" s="17">
        <v>0.219866800876655</v>
      </c>
      <c r="AP342" s="17">
        <v>6.9105159924579801E-2</v>
      </c>
      <c r="AQ342" s="17">
        <v>9.4420468452333206E-2</v>
      </c>
      <c r="AR342" s="17"/>
      <c r="AS342" s="17">
        <v>0.11220856428772499</v>
      </c>
      <c r="AT342" s="17">
        <v>0.124578041545852</v>
      </c>
      <c r="AU342" s="17">
        <v>0.104794679406317</v>
      </c>
      <c r="AV342" s="17">
        <v>0.122910351018557</v>
      </c>
      <c r="AW342" s="17">
        <v>0.149541879995153</v>
      </c>
    </row>
    <row r="343" spans="2:49" x14ac:dyDescent="0.25">
      <c r="B343" t="s">
        <v>81</v>
      </c>
      <c r="C343" s="17">
        <v>7.0226852650285096E-2</v>
      </c>
      <c r="D343" s="17">
        <v>4.53112317096891E-2</v>
      </c>
      <c r="E343" s="17">
        <v>9.4104840151612704E-2</v>
      </c>
      <c r="F343" s="17"/>
      <c r="G343" s="17">
        <v>0.109752224694194</v>
      </c>
      <c r="H343" s="17">
        <v>9.9642132541310796E-2</v>
      </c>
      <c r="I343" s="17">
        <v>8.3554901790603903E-2</v>
      </c>
      <c r="J343" s="17">
        <v>7.9649890460641401E-2</v>
      </c>
      <c r="K343" s="17">
        <v>3.4124398914778503E-2</v>
      </c>
      <c r="L343" s="17">
        <v>2.5348588208334501E-2</v>
      </c>
      <c r="M343" s="17"/>
      <c r="N343" s="17">
        <v>4.45266225506935E-2</v>
      </c>
      <c r="O343" s="17">
        <v>6.7862434790832094E-2</v>
      </c>
      <c r="P343" s="17">
        <v>6.3974450935825697E-2</v>
      </c>
      <c r="Q343" s="17">
        <v>0.103279877203263</v>
      </c>
      <c r="R343" s="17"/>
      <c r="S343" s="17">
        <v>6.5506849169552503E-2</v>
      </c>
      <c r="T343" s="17">
        <v>5.4896613886362002E-2</v>
      </c>
      <c r="U343" s="17">
        <v>8.6453721699979294E-2</v>
      </c>
      <c r="V343" s="17">
        <v>4.5675389992718599E-2</v>
      </c>
      <c r="W343" s="17">
        <v>8.5467767627380301E-2</v>
      </c>
      <c r="X343" s="17">
        <v>8.9194007525734406E-2</v>
      </c>
      <c r="Y343" s="17">
        <v>7.8949143451947798E-2</v>
      </c>
      <c r="Z343" s="17">
        <v>8.0662339127664004E-2</v>
      </c>
      <c r="AA343" s="17">
        <v>6.8948905143058001E-2</v>
      </c>
      <c r="AB343" s="17">
        <v>6.2963195695786595E-2</v>
      </c>
      <c r="AC343" s="17">
        <v>7.9604388017872493E-2</v>
      </c>
      <c r="AD343" s="17"/>
      <c r="AE343" s="17">
        <v>4.2344277480731503E-2</v>
      </c>
      <c r="AF343" s="17">
        <v>4.5049103490568003E-2</v>
      </c>
      <c r="AG343" s="17">
        <v>0.161558926317343</v>
      </c>
      <c r="AH343" s="17"/>
      <c r="AI343" s="17">
        <v>2.80998778972151E-2</v>
      </c>
      <c r="AJ343" s="17">
        <v>6.0206418792347498E-2</v>
      </c>
      <c r="AK343" s="17">
        <v>2.4692936944611801E-2</v>
      </c>
      <c r="AL343" s="17">
        <v>5.2105270822651997E-2</v>
      </c>
      <c r="AM343" s="17">
        <v>0.150532217809805</v>
      </c>
      <c r="AN343" s="17"/>
      <c r="AO343" s="17">
        <v>1.83009357234604E-2</v>
      </c>
      <c r="AP343" s="17">
        <v>5.0236278126833803E-2</v>
      </c>
      <c r="AQ343" s="17">
        <v>3.5293004543817799E-2</v>
      </c>
      <c r="AR343" s="17"/>
      <c r="AS343" s="17">
        <v>8.9590786236809397E-2</v>
      </c>
      <c r="AT343" s="17">
        <v>7.1411323690140097E-2</v>
      </c>
      <c r="AU343" s="17">
        <v>5.6696756369116197E-2</v>
      </c>
      <c r="AV343" s="17">
        <v>6.1658417070076799E-2</v>
      </c>
      <c r="AW343" s="17">
        <v>6.4513545371606404E-2</v>
      </c>
    </row>
    <row r="344" spans="2:49" x14ac:dyDescent="0.25">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row>
    <row r="345" spans="2:49" x14ac:dyDescent="0.25">
      <c r="B345" s="6" t="s">
        <v>243</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row>
    <row r="346" spans="2:49" x14ac:dyDescent="0.25">
      <c r="B346" s="24" t="s">
        <v>76</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row>
    <row r="347" spans="2:49" x14ac:dyDescent="0.25">
      <c r="B347" t="s">
        <v>236</v>
      </c>
      <c r="C347" s="17">
        <v>3.4755050215443901E-2</v>
      </c>
      <c r="D347" s="17">
        <v>3.92070085394692E-2</v>
      </c>
      <c r="E347" s="17">
        <v>3.0250343360331999E-2</v>
      </c>
      <c r="F347" s="17"/>
      <c r="G347" s="17">
        <v>4.2081574237368601E-2</v>
      </c>
      <c r="H347" s="17">
        <v>3.3259433539400099E-2</v>
      </c>
      <c r="I347" s="17">
        <v>3.6436981620386603E-2</v>
      </c>
      <c r="J347" s="17">
        <v>2.9090023053118301E-2</v>
      </c>
      <c r="K347" s="17">
        <v>4.8180394141805798E-2</v>
      </c>
      <c r="L347" s="17">
        <v>2.52572996615857E-2</v>
      </c>
      <c r="M347" s="17"/>
      <c r="N347" s="17">
        <v>2.7577531009844499E-2</v>
      </c>
      <c r="O347" s="17">
        <v>2.7836999908428198E-2</v>
      </c>
      <c r="P347" s="17">
        <v>4.8987182563307599E-2</v>
      </c>
      <c r="Q347" s="17">
        <v>3.7021553404745999E-2</v>
      </c>
      <c r="R347" s="17"/>
      <c r="S347" s="17">
        <v>3.5348675722969902E-2</v>
      </c>
      <c r="T347" s="17">
        <v>3.3205983281744698E-2</v>
      </c>
      <c r="U347" s="17">
        <v>2.39555112359764E-2</v>
      </c>
      <c r="V347" s="17">
        <v>2.3777595317290599E-2</v>
      </c>
      <c r="W347" s="17">
        <v>4.5582440478355697E-2</v>
      </c>
      <c r="X347" s="17">
        <v>4.87951185986428E-2</v>
      </c>
      <c r="Y347" s="17">
        <v>2.02428471998993E-2</v>
      </c>
      <c r="Z347" s="17">
        <v>3.3624700116427E-2</v>
      </c>
      <c r="AA347" s="17">
        <v>2.1566604845114499E-2</v>
      </c>
      <c r="AB347" s="17">
        <v>5.4487986614535501E-2</v>
      </c>
      <c r="AC347" s="17">
        <v>5.1395825198021702E-2</v>
      </c>
      <c r="AD347" s="17"/>
      <c r="AE347" s="17">
        <v>3.1306824304969998E-2</v>
      </c>
      <c r="AF347" s="17">
        <v>4.1371027898274598E-2</v>
      </c>
      <c r="AG347" s="17">
        <v>3.02348940953007E-2</v>
      </c>
      <c r="AH347" s="17"/>
      <c r="AI347" s="17">
        <v>1.5442921596117E-2</v>
      </c>
      <c r="AJ347" s="17">
        <v>5.2486496345006101E-2</v>
      </c>
      <c r="AK347" s="17">
        <v>5.6303978868123702E-2</v>
      </c>
      <c r="AL347" s="17">
        <v>3.44525114885504E-2</v>
      </c>
      <c r="AM347" s="17">
        <v>2.17136554063528E-2</v>
      </c>
      <c r="AN347" s="17"/>
      <c r="AO347" s="17">
        <v>1.41170283193381E-2</v>
      </c>
      <c r="AP347" s="17">
        <v>4.3920845972715998E-2</v>
      </c>
      <c r="AQ347" s="17">
        <v>5.1516774731527298E-2</v>
      </c>
      <c r="AR347" s="17"/>
      <c r="AS347" s="17">
        <v>3.6781631441267698E-2</v>
      </c>
      <c r="AT347" s="17">
        <v>2.86025126377694E-2</v>
      </c>
      <c r="AU347" s="17">
        <v>3.9655985161171997E-2</v>
      </c>
      <c r="AV347" s="17">
        <v>2.6057570511009001E-2</v>
      </c>
      <c r="AW347" s="17">
        <v>2.77704441328573E-2</v>
      </c>
    </row>
    <row r="348" spans="2:49" x14ac:dyDescent="0.25">
      <c r="B348" t="s">
        <v>237</v>
      </c>
      <c r="C348" s="17">
        <v>5.1282974263208297E-2</v>
      </c>
      <c r="D348" s="17">
        <v>6.0540850141863299E-2</v>
      </c>
      <c r="E348" s="17">
        <v>4.2680418942020799E-2</v>
      </c>
      <c r="F348" s="17"/>
      <c r="G348" s="17">
        <v>0.104173601216196</v>
      </c>
      <c r="H348" s="17">
        <v>6.5017367797541303E-2</v>
      </c>
      <c r="I348" s="17">
        <v>4.2353587469780102E-2</v>
      </c>
      <c r="J348" s="17">
        <v>4.61547588319485E-2</v>
      </c>
      <c r="K348" s="17">
        <v>3.7391112130280797E-2</v>
      </c>
      <c r="L348" s="17">
        <v>2.520712949787E-2</v>
      </c>
      <c r="M348" s="17"/>
      <c r="N348" s="17">
        <v>3.9451623940696602E-2</v>
      </c>
      <c r="O348" s="17">
        <v>4.8643125032842502E-2</v>
      </c>
      <c r="P348" s="17">
        <v>6.7623211916044104E-2</v>
      </c>
      <c r="Q348" s="17">
        <v>5.2372078958132499E-2</v>
      </c>
      <c r="R348" s="17"/>
      <c r="S348" s="17">
        <v>6.5774769180297496E-2</v>
      </c>
      <c r="T348" s="17">
        <v>4.9899984496708197E-2</v>
      </c>
      <c r="U348" s="17">
        <v>4.3885886256956101E-2</v>
      </c>
      <c r="V348" s="17">
        <v>4.17005638057713E-2</v>
      </c>
      <c r="W348" s="17">
        <v>5.3430272600625099E-2</v>
      </c>
      <c r="X348" s="17">
        <v>4.8835841191274702E-2</v>
      </c>
      <c r="Y348" s="17">
        <v>4.9230406317646601E-2</v>
      </c>
      <c r="Z348" s="17">
        <v>4.7327705836498597E-2</v>
      </c>
      <c r="AA348" s="17">
        <v>4.7307674363893999E-2</v>
      </c>
      <c r="AB348" s="17">
        <v>5.1392948417253101E-2</v>
      </c>
      <c r="AC348" s="17">
        <v>5.97606452346316E-2</v>
      </c>
      <c r="AD348" s="17"/>
      <c r="AE348" s="17">
        <v>4.3786879566148698E-2</v>
      </c>
      <c r="AF348" s="17">
        <v>5.4707603501218699E-2</v>
      </c>
      <c r="AG348" s="17">
        <v>4.8886550377644299E-2</v>
      </c>
      <c r="AH348" s="17"/>
      <c r="AI348" s="17">
        <v>3.9220845649001898E-2</v>
      </c>
      <c r="AJ348" s="17">
        <v>5.5383189422003001E-2</v>
      </c>
      <c r="AK348" s="17">
        <v>8.6759195025776795E-2</v>
      </c>
      <c r="AL348" s="17">
        <v>8.0135840757683999E-2</v>
      </c>
      <c r="AM348" s="17">
        <v>4.5438284878382001E-2</v>
      </c>
      <c r="AN348" s="17"/>
      <c r="AO348" s="17">
        <v>4.4309618350725298E-2</v>
      </c>
      <c r="AP348" s="17">
        <v>6.18862690011448E-2</v>
      </c>
      <c r="AQ348" s="17">
        <v>6.2022702099219798E-2</v>
      </c>
      <c r="AR348" s="17"/>
      <c r="AS348" s="17">
        <v>4.6654883396713802E-2</v>
      </c>
      <c r="AT348" s="17">
        <v>6.2893118436499196E-2</v>
      </c>
      <c r="AU348" s="17">
        <v>4.6445759750691602E-2</v>
      </c>
      <c r="AV348" s="17">
        <v>6.5314129688463396E-2</v>
      </c>
      <c r="AW348" s="17">
        <v>5.2594558041813899E-2</v>
      </c>
    </row>
    <row r="349" spans="2:49" x14ac:dyDescent="0.25">
      <c r="B349" t="s">
        <v>238</v>
      </c>
      <c r="C349" s="17">
        <v>0.54290454595874904</v>
      </c>
      <c r="D349" s="17">
        <v>0.55148079757730595</v>
      </c>
      <c r="E349" s="17">
        <v>0.53308376586443396</v>
      </c>
      <c r="F349" s="17"/>
      <c r="G349" s="17">
        <v>0.40845947228056501</v>
      </c>
      <c r="H349" s="17">
        <v>0.48169538138988899</v>
      </c>
      <c r="I349" s="17">
        <v>0.52787598236238797</v>
      </c>
      <c r="J349" s="17">
        <v>0.59017159324293</v>
      </c>
      <c r="K349" s="17">
        <v>0.59618169469652504</v>
      </c>
      <c r="L349" s="17">
        <v>0.621441243514264</v>
      </c>
      <c r="M349" s="17"/>
      <c r="N349" s="17">
        <v>0.55853739847822803</v>
      </c>
      <c r="O349" s="17">
        <v>0.56757463503855599</v>
      </c>
      <c r="P349" s="17">
        <v>0.48192577822895</v>
      </c>
      <c r="Q349" s="17">
        <v>0.556803489697973</v>
      </c>
      <c r="R349" s="17"/>
      <c r="S349" s="17">
        <v>0.52282971138452605</v>
      </c>
      <c r="T349" s="17">
        <v>0.527692921301949</v>
      </c>
      <c r="U349" s="17">
        <v>0.53730405798098202</v>
      </c>
      <c r="V349" s="17">
        <v>0.55069661542030801</v>
      </c>
      <c r="W349" s="17">
        <v>0.50276259173065696</v>
      </c>
      <c r="X349" s="17">
        <v>0.52558070713361404</v>
      </c>
      <c r="Y349" s="17">
        <v>0.54856746605455997</v>
      </c>
      <c r="Z349" s="17">
        <v>0.50407298176128101</v>
      </c>
      <c r="AA349" s="17">
        <v>0.57169169613080695</v>
      </c>
      <c r="AB349" s="17">
        <v>0.61756439641391603</v>
      </c>
      <c r="AC349" s="17">
        <v>0.54510083501545104</v>
      </c>
      <c r="AD349" s="17"/>
      <c r="AE349" s="17">
        <v>0.51568291403794497</v>
      </c>
      <c r="AF349" s="17">
        <v>0.60918338478635903</v>
      </c>
      <c r="AG349" s="17">
        <v>0.49736955915824399</v>
      </c>
      <c r="AH349" s="17"/>
      <c r="AI349" s="17">
        <v>0.44685175544273598</v>
      </c>
      <c r="AJ349" s="17">
        <v>0.64126155841404298</v>
      </c>
      <c r="AK349" s="17">
        <v>0.63805870108529095</v>
      </c>
      <c r="AL349" s="17">
        <v>0.51973449566931895</v>
      </c>
      <c r="AM349" s="17">
        <v>0.53900490503717202</v>
      </c>
      <c r="AN349" s="17"/>
      <c r="AO349" s="17">
        <v>0.394653886810726</v>
      </c>
      <c r="AP349" s="17">
        <v>0.62565361846974898</v>
      </c>
      <c r="AQ349" s="17">
        <v>0.55105239175330301</v>
      </c>
      <c r="AR349" s="17"/>
      <c r="AS349" s="17">
        <v>0.54297719704801595</v>
      </c>
      <c r="AT349" s="17">
        <v>0.51443266655618802</v>
      </c>
      <c r="AU349" s="17">
        <v>0.56999051096468101</v>
      </c>
      <c r="AV349" s="17">
        <v>0.51424187462011295</v>
      </c>
      <c r="AW349" s="17">
        <v>0.54159166361069</v>
      </c>
    </row>
    <row r="350" spans="2:49" x14ac:dyDescent="0.25">
      <c r="B350" t="s">
        <v>239</v>
      </c>
      <c r="C350" s="17">
        <v>0.20926696192189601</v>
      </c>
      <c r="D350" s="17">
        <v>0.205253484376551</v>
      </c>
      <c r="E350" s="17">
        <v>0.21447648633256899</v>
      </c>
      <c r="F350" s="17"/>
      <c r="G350" s="17">
        <v>0.26131875268853699</v>
      </c>
      <c r="H350" s="17">
        <v>0.24041698011031101</v>
      </c>
      <c r="I350" s="17">
        <v>0.20336605948309799</v>
      </c>
      <c r="J350" s="17">
        <v>0.18204023233302</v>
      </c>
      <c r="K350" s="17">
        <v>0.18175812929072499</v>
      </c>
      <c r="L350" s="17">
        <v>0.19422718930253899</v>
      </c>
      <c r="M350" s="17"/>
      <c r="N350" s="17">
        <v>0.226351554400224</v>
      </c>
      <c r="O350" s="17">
        <v>0.19721347251652899</v>
      </c>
      <c r="P350" s="17">
        <v>0.232241823868921</v>
      </c>
      <c r="Q350" s="17">
        <v>0.182540443827656</v>
      </c>
      <c r="R350" s="17"/>
      <c r="S350" s="17">
        <v>0.22927956467998201</v>
      </c>
      <c r="T350" s="17">
        <v>0.24077137343927499</v>
      </c>
      <c r="U350" s="17">
        <v>0.18426877295467001</v>
      </c>
      <c r="V350" s="17">
        <v>0.22550911788351</v>
      </c>
      <c r="W350" s="17">
        <v>0.216944166108233</v>
      </c>
      <c r="X350" s="17">
        <v>0.206078689351333</v>
      </c>
      <c r="Y350" s="17">
        <v>0.203002409971375</v>
      </c>
      <c r="Z350" s="17">
        <v>0.24809065550162501</v>
      </c>
      <c r="AA350" s="17">
        <v>0.19717023130479699</v>
      </c>
      <c r="AB350" s="17">
        <v>0.14232090954018201</v>
      </c>
      <c r="AC350" s="17">
        <v>0.20332291632062199</v>
      </c>
      <c r="AD350" s="17"/>
      <c r="AE350" s="17">
        <v>0.239023716206511</v>
      </c>
      <c r="AF350" s="17">
        <v>0.17941512080915301</v>
      </c>
      <c r="AG350" s="17">
        <v>0.19532095372078601</v>
      </c>
      <c r="AH350" s="17"/>
      <c r="AI350" s="17">
        <v>0.300926092828463</v>
      </c>
      <c r="AJ350" s="17">
        <v>0.15667090649823401</v>
      </c>
      <c r="AK350" s="17">
        <v>0.13710176411592501</v>
      </c>
      <c r="AL350" s="17">
        <v>0.172375525859677</v>
      </c>
      <c r="AM350" s="17">
        <v>0.17634103148258301</v>
      </c>
      <c r="AN350" s="17"/>
      <c r="AO350" s="17">
        <v>0.318214080359426</v>
      </c>
      <c r="AP350" s="17">
        <v>0.178764147649012</v>
      </c>
      <c r="AQ350" s="17">
        <v>0.20336195993942099</v>
      </c>
      <c r="AR350" s="17"/>
      <c r="AS350" s="17">
        <v>0.18754467428103899</v>
      </c>
      <c r="AT350" s="17">
        <v>0.23487398784692801</v>
      </c>
      <c r="AU350" s="17">
        <v>0.21055393137124001</v>
      </c>
      <c r="AV350" s="17">
        <v>0.23198353343919001</v>
      </c>
      <c r="AW350" s="17">
        <v>0.13228909911442999</v>
      </c>
    </row>
    <row r="351" spans="2:49" x14ac:dyDescent="0.25">
      <c r="B351" t="s">
        <v>240</v>
      </c>
      <c r="C351" s="17">
        <v>9.4653245057368302E-2</v>
      </c>
      <c r="D351" s="17">
        <v>9.5392669473433098E-2</v>
      </c>
      <c r="E351" s="17">
        <v>9.4280542275878093E-2</v>
      </c>
      <c r="F351" s="17"/>
      <c r="G351" s="17">
        <v>8.3120223906805402E-2</v>
      </c>
      <c r="H351" s="17">
        <v>8.4370858432113394E-2</v>
      </c>
      <c r="I351" s="17">
        <v>0.110236335962524</v>
      </c>
      <c r="J351" s="17">
        <v>8.0207888973276006E-2</v>
      </c>
      <c r="K351" s="17">
        <v>9.9904018962990906E-2</v>
      </c>
      <c r="L351" s="17">
        <v>0.106308370416592</v>
      </c>
      <c r="M351" s="17"/>
      <c r="N351" s="17">
        <v>0.112598414629306</v>
      </c>
      <c r="O351" s="17">
        <v>8.9648890568915507E-2</v>
      </c>
      <c r="P351" s="17">
        <v>9.5942663290333893E-2</v>
      </c>
      <c r="Q351" s="17">
        <v>8.0095091980074098E-2</v>
      </c>
      <c r="R351" s="17"/>
      <c r="S351" s="17">
        <v>8.3509370118313497E-2</v>
      </c>
      <c r="T351" s="17">
        <v>9.6533831409969198E-2</v>
      </c>
      <c r="U351" s="17">
        <v>0.11731812455042701</v>
      </c>
      <c r="V351" s="17">
        <v>9.9786123418405606E-2</v>
      </c>
      <c r="W351" s="17">
        <v>9.8826123639732699E-2</v>
      </c>
      <c r="X351" s="17">
        <v>9.3568312616897298E-2</v>
      </c>
      <c r="Y351" s="17">
        <v>0.11089385236350301</v>
      </c>
      <c r="Z351" s="17">
        <v>0.10106963251609501</v>
      </c>
      <c r="AA351" s="17">
        <v>8.9915548987164001E-2</v>
      </c>
      <c r="AB351" s="17">
        <v>7.6861114977804207E-2</v>
      </c>
      <c r="AC351" s="17">
        <v>8.2904736920247399E-2</v>
      </c>
      <c r="AD351" s="17"/>
      <c r="AE351" s="17">
        <v>0.127492786698712</v>
      </c>
      <c r="AF351" s="17">
        <v>7.6578851972744902E-2</v>
      </c>
      <c r="AG351" s="17">
        <v>7.3209678780964405E-2</v>
      </c>
      <c r="AH351" s="17"/>
      <c r="AI351" s="17">
        <v>0.16835198676639099</v>
      </c>
      <c r="AJ351" s="17">
        <v>4.7253122863740699E-2</v>
      </c>
      <c r="AK351" s="17">
        <v>5.2149677108932001E-2</v>
      </c>
      <c r="AL351" s="17">
        <v>0.15656803948560999</v>
      </c>
      <c r="AM351" s="17">
        <v>6.4709793028156895E-2</v>
      </c>
      <c r="AN351" s="17"/>
      <c r="AO351" s="17">
        <v>0.20544306988630701</v>
      </c>
      <c r="AP351" s="17">
        <v>4.6863508671877198E-2</v>
      </c>
      <c r="AQ351" s="17">
        <v>9.5431820360562594E-2</v>
      </c>
      <c r="AR351" s="17"/>
      <c r="AS351" s="17">
        <v>0.108180402469579</v>
      </c>
      <c r="AT351" s="17">
        <v>8.8340632983176501E-2</v>
      </c>
      <c r="AU351" s="17">
        <v>7.8696426580959197E-2</v>
      </c>
      <c r="AV351" s="17">
        <v>0.101398063502249</v>
      </c>
      <c r="AW351" s="17">
        <v>0.21704630637918201</v>
      </c>
    </row>
    <row r="352" spans="2:49" x14ac:dyDescent="0.25">
      <c r="B352" t="s">
        <v>81</v>
      </c>
      <c r="C352" s="17">
        <v>6.7137222583334696E-2</v>
      </c>
      <c r="D352" s="17">
        <v>4.81251898913772E-2</v>
      </c>
      <c r="E352" s="17">
        <v>8.5228443224765596E-2</v>
      </c>
      <c r="F352" s="17"/>
      <c r="G352" s="17">
        <v>0.100846375670528</v>
      </c>
      <c r="H352" s="17">
        <v>9.5239978730745495E-2</v>
      </c>
      <c r="I352" s="17">
        <v>7.9731053101823005E-2</v>
      </c>
      <c r="J352" s="17">
        <v>7.2335503565706893E-2</v>
      </c>
      <c r="K352" s="17">
        <v>3.6584650777671798E-2</v>
      </c>
      <c r="L352" s="17">
        <v>2.7558767607149998E-2</v>
      </c>
      <c r="M352" s="17"/>
      <c r="N352" s="17">
        <v>3.5483477541701301E-2</v>
      </c>
      <c r="O352" s="17">
        <v>6.9082876934728699E-2</v>
      </c>
      <c r="P352" s="17">
        <v>7.3279340132443693E-2</v>
      </c>
      <c r="Q352" s="17">
        <v>9.11673421314185E-2</v>
      </c>
      <c r="R352" s="17"/>
      <c r="S352" s="17">
        <v>6.3257908913911406E-2</v>
      </c>
      <c r="T352" s="17">
        <v>5.1895906070353499E-2</v>
      </c>
      <c r="U352" s="17">
        <v>9.3267647020988304E-2</v>
      </c>
      <c r="V352" s="17">
        <v>5.8529984154714498E-2</v>
      </c>
      <c r="W352" s="17">
        <v>8.2454405442396905E-2</v>
      </c>
      <c r="X352" s="17">
        <v>7.7141331108237995E-2</v>
      </c>
      <c r="Y352" s="17">
        <v>6.8063018093015903E-2</v>
      </c>
      <c r="Z352" s="17">
        <v>6.5814324268073904E-2</v>
      </c>
      <c r="AA352" s="17">
        <v>7.2348244368223499E-2</v>
      </c>
      <c r="AB352" s="17">
        <v>5.7372644036309303E-2</v>
      </c>
      <c r="AC352" s="17">
        <v>5.7515041311026201E-2</v>
      </c>
      <c r="AD352" s="17"/>
      <c r="AE352" s="17">
        <v>4.2706879185713101E-2</v>
      </c>
      <c r="AF352" s="17">
        <v>3.8744011032249399E-2</v>
      </c>
      <c r="AG352" s="17">
        <v>0.15497836386705999</v>
      </c>
      <c r="AH352" s="17"/>
      <c r="AI352" s="17">
        <v>2.9206397717291201E-2</v>
      </c>
      <c r="AJ352" s="17">
        <v>4.6944726456973597E-2</v>
      </c>
      <c r="AK352" s="17">
        <v>2.9626683795951202E-2</v>
      </c>
      <c r="AL352" s="17">
        <v>3.6733586739160301E-2</v>
      </c>
      <c r="AM352" s="17">
        <v>0.152792330167353</v>
      </c>
      <c r="AN352" s="17"/>
      <c r="AO352" s="17">
        <v>2.32623162734782E-2</v>
      </c>
      <c r="AP352" s="17">
        <v>4.2911610235501101E-2</v>
      </c>
      <c r="AQ352" s="17">
        <v>3.6614351115965803E-2</v>
      </c>
      <c r="AR352" s="17"/>
      <c r="AS352" s="17">
        <v>7.7861211363384503E-2</v>
      </c>
      <c r="AT352" s="17">
        <v>7.0857081539438996E-2</v>
      </c>
      <c r="AU352" s="17">
        <v>5.4657386171256199E-2</v>
      </c>
      <c r="AV352" s="17">
        <v>6.1004828238974698E-2</v>
      </c>
      <c r="AW352" s="17">
        <v>2.8707928721026801E-2</v>
      </c>
    </row>
    <row r="353" spans="2:49" x14ac:dyDescent="0.2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row>
    <row r="354" spans="2:49" x14ac:dyDescent="0.25">
      <c r="B354" s="6" t="s">
        <v>244</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row>
    <row r="355" spans="2:49" x14ac:dyDescent="0.25">
      <c r="B355" s="24" t="s">
        <v>76</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row>
    <row r="356" spans="2:49" x14ac:dyDescent="0.25">
      <c r="B356" t="s">
        <v>236</v>
      </c>
      <c r="C356" s="17">
        <v>3.9623682623851797E-2</v>
      </c>
      <c r="D356" s="17">
        <v>4.8632121217756001E-2</v>
      </c>
      <c r="E356" s="17">
        <v>3.0713671153199201E-2</v>
      </c>
      <c r="F356" s="17"/>
      <c r="G356" s="17">
        <v>3.9160465307773597E-2</v>
      </c>
      <c r="H356" s="17">
        <v>3.3984312158729497E-2</v>
      </c>
      <c r="I356" s="17">
        <v>4.5626546516361603E-2</v>
      </c>
      <c r="J356" s="17">
        <v>4.30429518740107E-2</v>
      </c>
      <c r="K356" s="17">
        <v>5.08416487365555E-2</v>
      </c>
      <c r="L356" s="17">
        <v>2.93236029872476E-2</v>
      </c>
      <c r="M356" s="17"/>
      <c r="N356" s="17">
        <v>2.8461237420806199E-2</v>
      </c>
      <c r="O356" s="17">
        <v>3.1981265325425501E-2</v>
      </c>
      <c r="P356" s="17">
        <v>5.0035007251608102E-2</v>
      </c>
      <c r="Q356" s="17">
        <v>4.9520569068676003E-2</v>
      </c>
      <c r="R356" s="17"/>
      <c r="S356" s="17">
        <v>3.50738472447207E-2</v>
      </c>
      <c r="T356" s="17">
        <v>4.3023621247426001E-2</v>
      </c>
      <c r="U356" s="17">
        <v>2.9033470980149099E-2</v>
      </c>
      <c r="V356" s="17">
        <v>3.6201547397430298E-2</v>
      </c>
      <c r="W356" s="17">
        <v>3.2966523144645002E-2</v>
      </c>
      <c r="X356" s="17">
        <v>4.4768065372820798E-2</v>
      </c>
      <c r="Y356" s="17">
        <v>2.80001134036864E-2</v>
      </c>
      <c r="Z356" s="17">
        <v>6.8640864387921594E-2</v>
      </c>
      <c r="AA356" s="17">
        <v>3.4312669191302499E-2</v>
      </c>
      <c r="AB356" s="17">
        <v>5.65197055763711E-2</v>
      </c>
      <c r="AC356" s="17">
        <v>4.3431081199674301E-2</v>
      </c>
      <c r="AD356" s="17"/>
      <c r="AE356" s="17">
        <v>5.07590613757741E-2</v>
      </c>
      <c r="AF356" s="17">
        <v>3.7839891751210497E-2</v>
      </c>
      <c r="AG356" s="17">
        <v>2.3750386994344602E-2</v>
      </c>
      <c r="AH356" s="17"/>
      <c r="AI356" s="17">
        <v>2.8935227687403101E-2</v>
      </c>
      <c r="AJ356" s="17">
        <v>4.9526967019077203E-2</v>
      </c>
      <c r="AK356" s="17">
        <v>2.4866584713588099E-2</v>
      </c>
      <c r="AL356" s="17">
        <v>9.9340303558457202E-2</v>
      </c>
      <c r="AM356" s="17">
        <v>3.7435213434345103E-2</v>
      </c>
      <c r="AN356" s="17"/>
      <c r="AO356" s="17">
        <v>1.7820405370480699E-2</v>
      </c>
      <c r="AP356" s="17">
        <v>4.6082752220611402E-2</v>
      </c>
      <c r="AQ356" s="17">
        <v>4.8710116998425798E-2</v>
      </c>
      <c r="AR356" s="17"/>
      <c r="AS356" s="17">
        <v>4.8311221418124599E-2</v>
      </c>
      <c r="AT356" s="17">
        <v>3.6232800577261803E-2</v>
      </c>
      <c r="AU356" s="17">
        <v>4.1825429492131201E-2</v>
      </c>
      <c r="AV356" s="17">
        <v>3.5117761353291199E-2</v>
      </c>
      <c r="AW356" s="17">
        <v>4.6982515492862899E-2</v>
      </c>
    </row>
    <row r="357" spans="2:49" x14ac:dyDescent="0.25">
      <c r="B357" t="s">
        <v>237</v>
      </c>
      <c r="C357" s="17">
        <v>5.6645693117518901E-2</v>
      </c>
      <c r="D357" s="17">
        <v>7.1608573794897296E-2</v>
      </c>
      <c r="E357" s="17">
        <v>4.2521247911562199E-2</v>
      </c>
      <c r="F357" s="17"/>
      <c r="G357" s="17">
        <v>9.0482478256288995E-2</v>
      </c>
      <c r="H357" s="17">
        <v>5.96980914267915E-2</v>
      </c>
      <c r="I357" s="17">
        <v>8.2558731732477297E-2</v>
      </c>
      <c r="J357" s="17">
        <v>4.7841184041335798E-2</v>
      </c>
      <c r="K357" s="17">
        <v>4.0599136664335199E-2</v>
      </c>
      <c r="L357" s="17">
        <v>2.8138892930914001E-2</v>
      </c>
      <c r="M357" s="17"/>
      <c r="N357" s="17">
        <v>5.1547872276891699E-2</v>
      </c>
      <c r="O357" s="17">
        <v>5.7090500415669598E-2</v>
      </c>
      <c r="P357" s="17">
        <v>6.35716096200412E-2</v>
      </c>
      <c r="Q357" s="17">
        <v>5.5726687639303399E-2</v>
      </c>
      <c r="R357" s="17"/>
      <c r="S357" s="17">
        <v>7.5943665896775897E-2</v>
      </c>
      <c r="T357" s="17">
        <v>4.4497046492061702E-2</v>
      </c>
      <c r="U357" s="17">
        <v>3.3324744121733502E-2</v>
      </c>
      <c r="V357" s="17">
        <v>4.0527439399217803E-2</v>
      </c>
      <c r="W357" s="17">
        <v>7.3042206873431798E-2</v>
      </c>
      <c r="X357" s="17">
        <v>6.0542616318988399E-2</v>
      </c>
      <c r="Y357" s="17">
        <v>7.0634266681968594E-2</v>
      </c>
      <c r="Z357" s="17">
        <v>6.0521695959480398E-2</v>
      </c>
      <c r="AA357" s="17">
        <v>5.1990085055666199E-2</v>
      </c>
      <c r="AB357" s="17">
        <v>3.7026756357090303E-2</v>
      </c>
      <c r="AC357" s="17">
        <v>9.0577834971115004E-2</v>
      </c>
      <c r="AD357" s="17"/>
      <c r="AE357" s="17">
        <v>6.9385981047275905E-2</v>
      </c>
      <c r="AF357" s="17">
        <v>5.2059356208935398E-2</v>
      </c>
      <c r="AG357" s="17">
        <v>4.9262036443250501E-2</v>
      </c>
      <c r="AH357" s="17"/>
      <c r="AI357" s="17">
        <v>5.6280315547366198E-2</v>
      </c>
      <c r="AJ357" s="17">
        <v>6.8713189840733394E-2</v>
      </c>
      <c r="AK357" s="17">
        <v>6.3648900771053701E-2</v>
      </c>
      <c r="AL357" s="17">
        <v>0.13715371884650501</v>
      </c>
      <c r="AM357" s="17">
        <v>3.4833637977705202E-2</v>
      </c>
      <c r="AN357" s="17"/>
      <c r="AO357" s="17">
        <v>6.61826313274822E-2</v>
      </c>
      <c r="AP357" s="17">
        <v>6.1377047584003003E-2</v>
      </c>
      <c r="AQ357" s="17">
        <v>5.9314792198503802E-2</v>
      </c>
      <c r="AR357" s="17"/>
      <c r="AS357" s="17">
        <v>5.4065239313717497E-2</v>
      </c>
      <c r="AT357" s="17">
        <v>5.57076868604377E-2</v>
      </c>
      <c r="AU357" s="17">
        <v>5.42482725084747E-2</v>
      </c>
      <c r="AV357" s="17">
        <v>7.4047145846011006E-2</v>
      </c>
      <c r="AW357" s="17">
        <v>6.2950713974279704E-2</v>
      </c>
    </row>
    <row r="358" spans="2:49" x14ac:dyDescent="0.25">
      <c r="B358" t="s">
        <v>238</v>
      </c>
      <c r="C358" s="17">
        <v>0.56087594858036705</v>
      </c>
      <c r="D358" s="17">
        <v>0.52388556955277199</v>
      </c>
      <c r="E358" s="17">
        <v>0.596717459873499</v>
      </c>
      <c r="F358" s="17"/>
      <c r="G358" s="17">
        <v>0.43400163440184403</v>
      </c>
      <c r="H358" s="17">
        <v>0.51103360710071999</v>
      </c>
      <c r="I358" s="17">
        <v>0.52584711694492903</v>
      </c>
      <c r="J358" s="17">
        <v>0.59650100676456597</v>
      </c>
      <c r="K358" s="17">
        <v>0.62667429593033797</v>
      </c>
      <c r="L358" s="17">
        <v>0.64243215151939503</v>
      </c>
      <c r="M358" s="17"/>
      <c r="N358" s="17">
        <v>0.535992434993947</v>
      </c>
      <c r="O358" s="17">
        <v>0.59473821636655899</v>
      </c>
      <c r="P358" s="17">
        <v>0.55984821757021397</v>
      </c>
      <c r="Q358" s="17">
        <v>0.55569751484992502</v>
      </c>
      <c r="R358" s="17"/>
      <c r="S358" s="17">
        <v>0.488228642314117</v>
      </c>
      <c r="T358" s="17">
        <v>0.57060624843885199</v>
      </c>
      <c r="U358" s="17">
        <v>0.57969919228634903</v>
      </c>
      <c r="V358" s="17">
        <v>0.57179185535864596</v>
      </c>
      <c r="W358" s="17">
        <v>0.52310428544735998</v>
      </c>
      <c r="X358" s="17">
        <v>0.53628219753115103</v>
      </c>
      <c r="Y358" s="17">
        <v>0.56540963766510999</v>
      </c>
      <c r="Z358" s="17">
        <v>0.53945714306263604</v>
      </c>
      <c r="AA358" s="17">
        <v>0.57639628356498696</v>
      </c>
      <c r="AB358" s="17">
        <v>0.66360820412261701</v>
      </c>
      <c r="AC358" s="17">
        <v>0.57713970710514195</v>
      </c>
      <c r="AD358" s="17"/>
      <c r="AE358" s="17">
        <v>0.55671228210478496</v>
      </c>
      <c r="AF358" s="17">
        <v>0.59426268802969096</v>
      </c>
      <c r="AG358" s="17">
        <v>0.52045045128733503</v>
      </c>
      <c r="AH358" s="17"/>
      <c r="AI358" s="17">
        <v>0.52366569614110403</v>
      </c>
      <c r="AJ358" s="17">
        <v>0.62666891458165297</v>
      </c>
      <c r="AK358" s="17">
        <v>0.54347610962380899</v>
      </c>
      <c r="AL358" s="17">
        <v>0.52790156975878899</v>
      </c>
      <c r="AM358" s="17">
        <v>0.52809789721101996</v>
      </c>
      <c r="AN358" s="17"/>
      <c r="AO358" s="17">
        <v>0.49322043327883602</v>
      </c>
      <c r="AP358" s="17">
        <v>0.63135901399685002</v>
      </c>
      <c r="AQ358" s="17">
        <v>0.51708697120000702</v>
      </c>
      <c r="AR358" s="17"/>
      <c r="AS358" s="17">
        <v>0.57483917558643405</v>
      </c>
      <c r="AT358" s="17">
        <v>0.56986732210771296</v>
      </c>
      <c r="AU358" s="17">
        <v>0.553736114354902</v>
      </c>
      <c r="AV358" s="17">
        <v>0.49680510869510702</v>
      </c>
      <c r="AW358" s="17">
        <v>0.463706174752545</v>
      </c>
    </row>
    <row r="359" spans="2:49" x14ac:dyDescent="0.25">
      <c r="B359" t="s">
        <v>239</v>
      </c>
      <c r="C359" s="17">
        <v>0.19916566238015901</v>
      </c>
      <c r="D359" s="17">
        <v>0.22124440336351001</v>
      </c>
      <c r="E359" s="17">
        <v>0.17728163658707399</v>
      </c>
      <c r="F359" s="17"/>
      <c r="G359" s="17">
        <v>0.237116781576032</v>
      </c>
      <c r="H359" s="17">
        <v>0.20123991961249901</v>
      </c>
      <c r="I359" s="17">
        <v>0.18625417198948099</v>
      </c>
      <c r="J359" s="17">
        <v>0.177889096298393</v>
      </c>
      <c r="K359" s="17">
        <v>0.17829596503917899</v>
      </c>
      <c r="L359" s="17">
        <v>0.21369667271187701</v>
      </c>
      <c r="M359" s="17"/>
      <c r="N359" s="17">
        <v>0.25130793018768299</v>
      </c>
      <c r="O359" s="17">
        <v>0.20175700021017701</v>
      </c>
      <c r="P359" s="17">
        <v>0.172629544737781</v>
      </c>
      <c r="Q359" s="17">
        <v>0.16525155362923599</v>
      </c>
      <c r="R359" s="17"/>
      <c r="S359" s="17">
        <v>0.24673093288297801</v>
      </c>
      <c r="T359" s="17">
        <v>0.20319619442416101</v>
      </c>
      <c r="U359" s="17">
        <v>0.184433661824395</v>
      </c>
      <c r="V359" s="17">
        <v>0.211425440231444</v>
      </c>
      <c r="W359" s="17">
        <v>0.19345513783011301</v>
      </c>
      <c r="X359" s="17">
        <v>0.18455587629515799</v>
      </c>
      <c r="Y359" s="17">
        <v>0.208315296153992</v>
      </c>
      <c r="Z359" s="17">
        <v>0.19692230088197099</v>
      </c>
      <c r="AA359" s="17">
        <v>0.21199924969617201</v>
      </c>
      <c r="AB359" s="17">
        <v>0.13768565796169299</v>
      </c>
      <c r="AC359" s="17">
        <v>0.160853502826283</v>
      </c>
      <c r="AD359" s="17"/>
      <c r="AE359" s="17">
        <v>0.205406789568227</v>
      </c>
      <c r="AF359" s="17">
        <v>0.201696155264357</v>
      </c>
      <c r="AG359" s="17">
        <v>0.17922872155508399</v>
      </c>
      <c r="AH359" s="17"/>
      <c r="AI359" s="17">
        <v>0.251325314119205</v>
      </c>
      <c r="AJ359" s="17">
        <v>0.144218346186646</v>
      </c>
      <c r="AK359" s="17">
        <v>0.26928036534911898</v>
      </c>
      <c r="AL359" s="17">
        <v>0.123526089699258</v>
      </c>
      <c r="AM359" s="17">
        <v>0.19327581001001001</v>
      </c>
      <c r="AN359" s="17"/>
      <c r="AO359" s="17">
        <v>0.27599557002752101</v>
      </c>
      <c r="AP359" s="17">
        <v>0.16218771544293401</v>
      </c>
      <c r="AQ359" s="17">
        <v>0.262743346730898</v>
      </c>
      <c r="AR359" s="17"/>
      <c r="AS359" s="17">
        <v>0.163429964676826</v>
      </c>
      <c r="AT359" s="17">
        <v>0.19604754807013</v>
      </c>
      <c r="AU359" s="17">
        <v>0.235635876639334</v>
      </c>
      <c r="AV359" s="17">
        <v>0.22473377453797699</v>
      </c>
      <c r="AW359" s="17">
        <v>0.286176388152099</v>
      </c>
    </row>
    <row r="360" spans="2:49" x14ac:dyDescent="0.25">
      <c r="B360" t="s">
        <v>240</v>
      </c>
      <c r="C360" s="17">
        <v>7.18677565064237E-2</v>
      </c>
      <c r="D360" s="17">
        <v>8.4392477150375206E-2</v>
      </c>
      <c r="E360" s="17">
        <v>5.9710991221970197E-2</v>
      </c>
      <c r="F360" s="17"/>
      <c r="G360" s="17">
        <v>0.10037801619113999</v>
      </c>
      <c r="H360" s="17">
        <v>9.0865163365906498E-2</v>
      </c>
      <c r="I360" s="17">
        <v>7.3017180474919396E-2</v>
      </c>
      <c r="J360" s="17">
        <v>6.0697825740580698E-2</v>
      </c>
      <c r="K360" s="17">
        <v>6.07902084166402E-2</v>
      </c>
      <c r="L360" s="17">
        <v>5.27668156250507E-2</v>
      </c>
      <c r="M360" s="17"/>
      <c r="N360" s="17">
        <v>8.8040815740891204E-2</v>
      </c>
      <c r="O360" s="17">
        <v>4.9887162747830997E-2</v>
      </c>
      <c r="P360" s="17">
        <v>7.7766237463177706E-2</v>
      </c>
      <c r="Q360" s="17">
        <v>7.0435204359977202E-2</v>
      </c>
      <c r="R360" s="17"/>
      <c r="S360" s="17">
        <v>9.0254618809136697E-2</v>
      </c>
      <c r="T360" s="17">
        <v>7.6178796905878698E-2</v>
      </c>
      <c r="U360" s="17">
        <v>9.5679609905675395E-2</v>
      </c>
      <c r="V360" s="17">
        <v>8.5835475897025296E-2</v>
      </c>
      <c r="W360" s="17">
        <v>9.6883977309627098E-2</v>
      </c>
      <c r="X360" s="17">
        <v>6.14740751892058E-2</v>
      </c>
      <c r="Y360" s="17">
        <v>6.3049244741671506E-2</v>
      </c>
      <c r="Z360" s="17">
        <v>6.1668364772562101E-2</v>
      </c>
      <c r="AA360" s="17">
        <v>4.72316249832491E-2</v>
      </c>
      <c r="AB360" s="17">
        <v>4.33041763645736E-2</v>
      </c>
      <c r="AC360" s="17">
        <v>5.7542948254095998E-2</v>
      </c>
      <c r="AD360" s="17"/>
      <c r="AE360" s="17">
        <v>6.8513534378730701E-2</v>
      </c>
      <c r="AF360" s="17">
        <v>7.0601843794563995E-2</v>
      </c>
      <c r="AG360" s="17">
        <v>6.2056553931045498E-2</v>
      </c>
      <c r="AH360" s="17"/>
      <c r="AI360" s="17">
        <v>0.102783048828896</v>
      </c>
      <c r="AJ360" s="17">
        <v>5.2695040659406299E-2</v>
      </c>
      <c r="AK360" s="17">
        <v>8.3853724423553794E-2</v>
      </c>
      <c r="AL360" s="17">
        <v>9.4085153871521596E-2</v>
      </c>
      <c r="AM360" s="17">
        <v>3.8123357581320003E-2</v>
      </c>
      <c r="AN360" s="17"/>
      <c r="AO360" s="17">
        <v>0.12384319387034901</v>
      </c>
      <c r="AP360" s="17">
        <v>4.6344547071133897E-2</v>
      </c>
      <c r="AQ360" s="17">
        <v>8.1224183630792701E-2</v>
      </c>
      <c r="AR360" s="17"/>
      <c r="AS360" s="17">
        <v>6.5487028403367106E-2</v>
      </c>
      <c r="AT360" s="17">
        <v>7.4131050748757907E-2</v>
      </c>
      <c r="AU360" s="17">
        <v>6.57135572105398E-2</v>
      </c>
      <c r="AV360" s="17">
        <v>9.7467338643134505E-2</v>
      </c>
      <c r="AW360" s="17">
        <v>8.3403535686565097E-2</v>
      </c>
    </row>
    <row r="361" spans="2:49" x14ac:dyDescent="0.25">
      <c r="B361" t="s">
        <v>81</v>
      </c>
      <c r="C361" s="17">
        <v>7.1821256791679597E-2</v>
      </c>
      <c r="D361" s="17">
        <v>5.0236854920689598E-2</v>
      </c>
      <c r="E361" s="17">
        <v>9.3054993252695506E-2</v>
      </c>
      <c r="F361" s="17"/>
      <c r="G361" s="17">
        <v>9.8860624266922006E-2</v>
      </c>
      <c r="H361" s="17">
        <v>0.103178906335354</v>
      </c>
      <c r="I361" s="17">
        <v>8.6696252341831898E-2</v>
      </c>
      <c r="J361" s="17">
        <v>7.4027935281114204E-2</v>
      </c>
      <c r="K361" s="17">
        <v>4.2798745212951697E-2</v>
      </c>
      <c r="L361" s="17">
        <v>3.3641864225515898E-2</v>
      </c>
      <c r="M361" s="17"/>
      <c r="N361" s="17">
        <v>4.4649709379781397E-2</v>
      </c>
      <c r="O361" s="17">
        <v>6.4545854934338204E-2</v>
      </c>
      <c r="P361" s="17">
        <v>7.6149383357178593E-2</v>
      </c>
      <c r="Q361" s="17">
        <v>0.103368470452882</v>
      </c>
      <c r="R361" s="17"/>
      <c r="S361" s="17">
        <v>6.3768292852272299E-2</v>
      </c>
      <c r="T361" s="17">
        <v>6.2498092491620701E-2</v>
      </c>
      <c r="U361" s="17">
        <v>7.7829320881697903E-2</v>
      </c>
      <c r="V361" s="17">
        <v>5.4218241716236397E-2</v>
      </c>
      <c r="W361" s="17">
        <v>8.0547869394823002E-2</v>
      </c>
      <c r="X361" s="17">
        <v>0.11237716929267599</v>
      </c>
      <c r="Y361" s="17">
        <v>6.4591441353572004E-2</v>
      </c>
      <c r="Z361" s="17">
        <v>7.2789630935429395E-2</v>
      </c>
      <c r="AA361" s="17">
        <v>7.8070087508623501E-2</v>
      </c>
      <c r="AB361" s="17">
        <v>6.1855499617655102E-2</v>
      </c>
      <c r="AC361" s="17">
        <v>7.0454925643689201E-2</v>
      </c>
      <c r="AD361" s="17"/>
      <c r="AE361" s="17">
        <v>4.92223515252063E-2</v>
      </c>
      <c r="AF361" s="17">
        <v>4.35400649512417E-2</v>
      </c>
      <c r="AG361" s="17">
        <v>0.165251849788939</v>
      </c>
      <c r="AH361" s="17"/>
      <c r="AI361" s="17">
        <v>3.7010397676025E-2</v>
      </c>
      <c r="AJ361" s="17">
        <v>5.8177541712484397E-2</v>
      </c>
      <c r="AK361" s="17">
        <v>1.48743151188757E-2</v>
      </c>
      <c r="AL361" s="17">
        <v>1.7993164265468899E-2</v>
      </c>
      <c r="AM361" s="17">
        <v>0.16823408378560001</v>
      </c>
      <c r="AN361" s="17"/>
      <c r="AO361" s="17">
        <v>2.2937766125330199E-2</v>
      </c>
      <c r="AP361" s="17">
        <v>5.2648923684467601E-2</v>
      </c>
      <c r="AQ361" s="17">
        <v>3.09205892413725E-2</v>
      </c>
      <c r="AR361" s="17"/>
      <c r="AS361" s="17">
        <v>9.3867370601531303E-2</v>
      </c>
      <c r="AT361" s="17">
        <v>6.8013591635699505E-2</v>
      </c>
      <c r="AU361" s="17">
        <v>4.88407497946175E-2</v>
      </c>
      <c r="AV361" s="17">
        <v>7.1828870924479704E-2</v>
      </c>
      <c r="AW361" s="17">
        <v>5.6780671941648701E-2</v>
      </c>
    </row>
    <row r="362" spans="2:49" x14ac:dyDescent="0.25">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row>
    <row r="363" spans="2:49" x14ac:dyDescent="0.25">
      <c r="B363" s="6" t="s">
        <v>245</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row>
    <row r="364" spans="2:49" x14ac:dyDescent="0.25">
      <c r="B364" s="24" t="s">
        <v>76</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row>
    <row r="365" spans="2:49" x14ac:dyDescent="0.25">
      <c r="B365" t="s">
        <v>236</v>
      </c>
      <c r="C365" s="17">
        <v>4.5081813433327803E-2</v>
      </c>
      <c r="D365" s="17">
        <v>5.5850870878065999E-2</v>
      </c>
      <c r="E365" s="17">
        <v>3.4499684450054399E-2</v>
      </c>
      <c r="F365" s="17"/>
      <c r="G365" s="17">
        <v>4.0463514464532099E-2</v>
      </c>
      <c r="H365" s="17">
        <v>3.1847530156223498E-2</v>
      </c>
      <c r="I365" s="17">
        <v>5.43328523582522E-2</v>
      </c>
      <c r="J365" s="17">
        <v>5.20869734194244E-2</v>
      </c>
      <c r="K365" s="17">
        <v>5.5213333845878697E-2</v>
      </c>
      <c r="L365" s="17">
        <v>3.89246944024947E-2</v>
      </c>
      <c r="M365" s="17"/>
      <c r="N365" s="17">
        <v>3.5779226733328499E-2</v>
      </c>
      <c r="O365" s="17">
        <v>3.6364164237259099E-2</v>
      </c>
      <c r="P365" s="17">
        <v>5.5748848401419498E-2</v>
      </c>
      <c r="Q365" s="17">
        <v>5.3783568128457797E-2</v>
      </c>
      <c r="R365" s="17"/>
      <c r="S365" s="17">
        <v>4.9996988228443798E-2</v>
      </c>
      <c r="T365" s="17">
        <v>4.2294769786148198E-2</v>
      </c>
      <c r="U365" s="17">
        <v>2.8745083492546401E-2</v>
      </c>
      <c r="V365" s="17">
        <v>2.3445166533345999E-2</v>
      </c>
      <c r="W365" s="17">
        <v>5.8273781543931501E-2</v>
      </c>
      <c r="X365" s="17">
        <v>6.84102874511755E-2</v>
      </c>
      <c r="Y365" s="17">
        <v>3.6843652158402698E-2</v>
      </c>
      <c r="Z365" s="17">
        <v>5.7113973081161701E-2</v>
      </c>
      <c r="AA365" s="17">
        <v>3.4120776141196497E-2</v>
      </c>
      <c r="AB365" s="17">
        <v>5.4893654399608402E-2</v>
      </c>
      <c r="AC365" s="17">
        <v>5.32712476515428E-2</v>
      </c>
      <c r="AD365" s="17"/>
      <c r="AE365" s="17">
        <v>5.9948601345147103E-2</v>
      </c>
      <c r="AF365" s="17">
        <v>4.1585135276158099E-2</v>
      </c>
      <c r="AG365" s="17">
        <v>2.5379679140074201E-2</v>
      </c>
      <c r="AH365" s="17"/>
      <c r="AI365" s="17">
        <v>4.31901606707564E-2</v>
      </c>
      <c r="AJ365" s="17">
        <v>5.6170317385139397E-2</v>
      </c>
      <c r="AK365" s="17">
        <v>2.4461546616374601E-2</v>
      </c>
      <c r="AL365" s="17">
        <v>0.140745668488412</v>
      </c>
      <c r="AM365" s="17">
        <v>2.80128366365049E-2</v>
      </c>
      <c r="AN365" s="17"/>
      <c r="AO365" s="17">
        <v>2.9033225084933102E-2</v>
      </c>
      <c r="AP365" s="17">
        <v>5.1308430310034001E-2</v>
      </c>
      <c r="AQ365" s="17">
        <v>3.4745206752760098E-2</v>
      </c>
      <c r="AR365" s="17"/>
      <c r="AS365" s="17">
        <v>5.4558958833578697E-2</v>
      </c>
      <c r="AT365" s="17">
        <v>4.17851549609983E-2</v>
      </c>
      <c r="AU365" s="17">
        <v>4.8210441973643298E-2</v>
      </c>
      <c r="AV365" s="17">
        <v>4.4792564110452703E-2</v>
      </c>
      <c r="AW365" s="17">
        <v>1.39456121053928E-2</v>
      </c>
    </row>
    <row r="366" spans="2:49" x14ac:dyDescent="0.25">
      <c r="B366" t="s">
        <v>237</v>
      </c>
      <c r="C366" s="17">
        <v>5.3971332209317498E-2</v>
      </c>
      <c r="D366" s="17">
        <v>6.7062827626727106E-2</v>
      </c>
      <c r="E366" s="17">
        <v>4.1183382694637102E-2</v>
      </c>
      <c r="F366" s="17"/>
      <c r="G366" s="17">
        <v>6.1125075224910397E-2</v>
      </c>
      <c r="H366" s="17">
        <v>8.1133908022908999E-2</v>
      </c>
      <c r="I366" s="17">
        <v>5.4458565817678099E-2</v>
      </c>
      <c r="J366" s="17">
        <v>4.7448953482206603E-2</v>
      </c>
      <c r="K366" s="17">
        <v>5.8914202509617E-2</v>
      </c>
      <c r="L366" s="17">
        <v>2.8655094326070302E-2</v>
      </c>
      <c r="M366" s="17"/>
      <c r="N366" s="17">
        <v>4.6734650361439499E-2</v>
      </c>
      <c r="O366" s="17">
        <v>4.6773430001032699E-2</v>
      </c>
      <c r="P366" s="17">
        <v>6.55421172395073E-2</v>
      </c>
      <c r="Q366" s="17">
        <v>5.8276029461821401E-2</v>
      </c>
      <c r="R366" s="17"/>
      <c r="S366" s="17">
        <v>5.8861864152140703E-2</v>
      </c>
      <c r="T366" s="17">
        <v>4.6515683249670002E-2</v>
      </c>
      <c r="U366" s="17">
        <v>4.0321526365074599E-2</v>
      </c>
      <c r="V366" s="17">
        <v>5.52808300627513E-2</v>
      </c>
      <c r="W366" s="17">
        <v>4.3288702283760798E-2</v>
      </c>
      <c r="X366" s="17">
        <v>4.0079948755536401E-2</v>
      </c>
      <c r="Y366" s="17">
        <v>5.4068798343901998E-2</v>
      </c>
      <c r="Z366" s="17">
        <v>4.7553390071194503E-2</v>
      </c>
      <c r="AA366" s="17">
        <v>7.2869047745902693E-2</v>
      </c>
      <c r="AB366" s="17">
        <v>4.03158491361571E-2</v>
      </c>
      <c r="AC366" s="17">
        <v>0.106947356428681</v>
      </c>
      <c r="AD366" s="17"/>
      <c r="AE366" s="17">
        <v>5.7716463836458898E-2</v>
      </c>
      <c r="AF366" s="17">
        <v>5.2559536045767803E-2</v>
      </c>
      <c r="AG366" s="17">
        <v>5.9590384364166402E-2</v>
      </c>
      <c r="AH366" s="17"/>
      <c r="AI366" s="17">
        <v>5.3232590201642498E-2</v>
      </c>
      <c r="AJ366" s="17">
        <v>6.7901314929112805E-2</v>
      </c>
      <c r="AK366" s="17">
        <v>5.4219969091700002E-2</v>
      </c>
      <c r="AL366" s="17">
        <v>6.7905333244689697E-2</v>
      </c>
      <c r="AM366" s="17">
        <v>4.52310702945053E-2</v>
      </c>
      <c r="AN366" s="17"/>
      <c r="AO366" s="17">
        <v>4.6622539836004499E-2</v>
      </c>
      <c r="AP366" s="17">
        <v>6.4115596430797797E-2</v>
      </c>
      <c r="AQ366" s="17">
        <v>6.7450623288603906E-2</v>
      </c>
      <c r="AR366" s="17"/>
      <c r="AS366" s="17">
        <v>4.17478303534378E-2</v>
      </c>
      <c r="AT366" s="17">
        <v>6.7801039999042398E-2</v>
      </c>
      <c r="AU366" s="17">
        <v>4.5937922109908998E-2</v>
      </c>
      <c r="AV366" s="17">
        <v>6.4776529290145907E-2</v>
      </c>
      <c r="AW366" s="17">
        <v>3.1453627884328199E-2</v>
      </c>
    </row>
    <row r="367" spans="2:49" x14ac:dyDescent="0.25">
      <c r="B367" t="s">
        <v>238</v>
      </c>
      <c r="C367" s="17">
        <v>0.55490353098413203</v>
      </c>
      <c r="D367" s="17">
        <v>0.54461146265945704</v>
      </c>
      <c r="E367" s="17">
        <v>0.56557129758136504</v>
      </c>
      <c r="F367" s="17"/>
      <c r="G367" s="17">
        <v>0.42015307022026599</v>
      </c>
      <c r="H367" s="17">
        <v>0.49740766732375502</v>
      </c>
      <c r="I367" s="17">
        <v>0.51925149630536005</v>
      </c>
      <c r="J367" s="17">
        <v>0.59353297754912604</v>
      </c>
      <c r="K367" s="17">
        <v>0.63004767866201095</v>
      </c>
      <c r="L367" s="17">
        <v>0.63979094145907101</v>
      </c>
      <c r="M367" s="17"/>
      <c r="N367" s="17">
        <v>0.54689259881136598</v>
      </c>
      <c r="O367" s="17">
        <v>0.58455561736850203</v>
      </c>
      <c r="P367" s="17">
        <v>0.52556121220241703</v>
      </c>
      <c r="Q367" s="17">
        <v>0.56141368821566195</v>
      </c>
      <c r="R367" s="17"/>
      <c r="S367" s="17">
        <v>0.50740824242407501</v>
      </c>
      <c r="T367" s="17">
        <v>0.50880134621675399</v>
      </c>
      <c r="U367" s="17">
        <v>0.57204983319693703</v>
      </c>
      <c r="V367" s="17">
        <v>0.57550501140877697</v>
      </c>
      <c r="W367" s="17">
        <v>0.50456625416689405</v>
      </c>
      <c r="X367" s="17">
        <v>0.555275680060901</v>
      </c>
      <c r="Y367" s="17">
        <v>0.57540970049912399</v>
      </c>
      <c r="Z367" s="17">
        <v>0.56585897319351897</v>
      </c>
      <c r="AA367" s="17">
        <v>0.582660569820874</v>
      </c>
      <c r="AB367" s="17">
        <v>0.65816016878525696</v>
      </c>
      <c r="AC367" s="17">
        <v>0.52442701129029501</v>
      </c>
      <c r="AD367" s="17"/>
      <c r="AE367" s="17">
        <v>0.55488978936856004</v>
      </c>
      <c r="AF367" s="17">
        <v>0.59379333382160804</v>
      </c>
      <c r="AG367" s="17">
        <v>0.51269337213131405</v>
      </c>
      <c r="AH367" s="17"/>
      <c r="AI367" s="17">
        <v>0.50557220853580398</v>
      </c>
      <c r="AJ367" s="17">
        <v>0.61728931155338995</v>
      </c>
      <c r="AK367" s="17">
        <v>0.56946880691627599</v>
      </c>
      <c r="AL367" s="17">
        <v>0.462897269921487</v>
      </c>
      <c r="AM367" s="17">
        <v>0.56258577364455697</v>
      </c>
      <c r="AN367" s="17"/>
      <c r="AO367" s="17">
        <v>0.49122882118778899</v>
      </c>
      <c r="AP367" s="17">
        <v>0.61508797936036597</v>
      </c>
      <c r="AQ367" s="17">
        <v>0.52399542759268203</v>
      </c>
      <c r="AR367" s="17"/>
      <c r="AS367" s="17">
        <v>0.56691374964349095</v>
      </c>
      <c r="AT367" s="17">
        <v>0.54394612894221805</v>
      </c>
      <c r="AU367" s="17">
        <v>0.56511115445803495</v>
      </c>
      <c r="AV367" s="17">
        <v>0.50618415811816497</v>
      </c>
      <c r="AW367" s="17">
        <v>0.480171594952301</v>
      </c>
    </row>
    <row r="368" spans="2:49" x14ac:dyDescent="0.25">
      <c r="B368" t="s">
        <v>239</v>
      </c>
      <c r="C368" s="17">
        <v>0.20526247583338</v>
      </c>
      <c r="D368" s="17">
        <v>0.205760517046325</v>
      </c>
      <c r="E368" s="17">
        <v>0.20499460718566201</v>
      </c>
      <c r="F368" s="17"/>
      <c r="G368" s="17">
        <v>0.27794703220612899</v>
      </c>
      <c r="H368" s="17">
        <v>0.22264986939329701</v>
      </c>
      <c r="I368" s="17">
        <v>0.21024870845763699</v>
      </c>
      <c r="J368" s="17">
        <v>0.17370947677273199</v>
      </c>
      <c r="K368" s="17">
        <v>0.15732430447615001</v>
      </c>
      <c r="L368" s="17">
        <v>0.19583812169586601</v>
      </c>
      <c r="M368" s="17"/>
      <c r="N368" s="17">
        <v>0.24389051223482699</v>
      </c>
      <c r="O368" s="17">
        <v>0.20707807781816501</v>
      </c>
      <c r="P368" s="17">
        <v>0.206175691653948</v>
      </c>
      <c r="Q368" s="17">
        <v>0.16199835844521901</v>
      </c>
      <c r="R368" s="17"/>
      <c r="S368" s="17">
        <v>0.23239520050444001</v>
      </c>
      <c r="T368" s="17">
        <v>0.25922421117258299</v>
      </c>
      <c r="U368" s="17">
        <v>0.18999906553090801</v>
      </c>
      <c r="V368" s="17">
        <v>0.18424472885088999</v>
      </c>
      <c r="W368" s="17">
        <v>0.21394365930009099</v>
      </c>
      <c r="X368" s="17">
        <v>0.21944093925357899</v>
      </c>
      <c r="Y368" s="17">
        <v>0.20298649911000799</v>
      </c>
      <c r="Z368" s="17">
        <v>0.163475601174454</v>
      </c>
      <c r="AA368" s="17">
        <v>0.204426961176607</v>
      </c>
      <c r="AB368" s="17">
        <v>0.14520200000744299</v>
      </c>
      <c r="AC368" s="17">
        <v>0.160676234052055</v>
      </c>
      <c r="AD368" s="17"/>
      <c r="AE368" s="17">
        <v>0.201623366890713</v>
      </c>
      <c r="AF368" s="17">
        <v>0.20458781433567</v>
      </c>
      <c r="AG368" s="17">
        <v>0.179596809938355</v>
      </c>
      <c r="AH368" s="17"/>
      <c r="AI368" s="17">
        <v>0.25129302882610399</v>
      </c>
      <c r="AJ368" s="17">
        <v>0.15601458137299901</v>
      </c>
      <c r="AK368" s="17">
        <v>0.25699308361386503</v>
      </c>
      <c r="AL368" s="17">
        <v>0.19447081324961901</v>
      </c>
      <c r="AM368" s="17">
        <v>0.179389903896852</v>
      </c>
      <c r="AN368" s="17"/>
      <c r="AO368" s="17">
        <v>0.26848430646087401</v>
      </c>
      <c r="AP368" s="17">
        <v>0.17146769191015801</v>
      </c>
      <c r="AQ368" s="17">
        <v>0.27183942786804799</v>
      </c>
      <c r="AR368" s="17"/>
      <c r="AS368" s="17">
        <v>0.17936444983118099</v>
      </c>
      <c r="AT368" s="17">
        <v>0.202718738077141</v>
      </c>
      <c r="AU368" s="17">
        <v>0.219893297071307</v>
      </c>
      <c r="AV368" s="17">
        <v>0.225099040943954</v>
      </c>
      <c r="AW368" s="17">
        <v>0.37518417774730201</v>
      </c>
    </row>
    <row r="369" spans="2:49" x14ac:dyDescent="0.25">
      <c r="B369" t="s">
        <v>240</v>
      </c>
      <c r="C369" s="17">
        <v>8.14997657547364E-2</v>
      </c>
      <c r="D369" s="17">
        <v>8.2740713554644699E-2</v>
      </c>
      <c r="E369" s="17">
        <v>8.0059752462304304E-2</v>
      </c>
      <c r="F369" s="17"/>
      <c r="G369" s="17">
        <v>0.116272930846269</v>
      </c>
      <c r="H369" s="17">
        <v>8.44787814743483E-2</v>
      </c>
      <c r="I369" s="17">
        <v>9.44021155922216E-2</v>
      </c>
      <c r="J369" s="17">
        <v>6.2924626294552005E-2</v>
      </c>
      <c r="K369" s="17">
        <v>6.9613369076244894E-2</v>
      </c>
      <c r="L369" s="17">
        <v>6.8176990325522893E-2</v>
      </c>
      <c r="M369" s="17"/>
      <c r="N369" s="17">
        <v>9.4503923400957299E-2</v>
      </c>
      <c r="O369" s="17">
        <v>6.8587692828789598E-2</v>
      </c>
      <c r="P369" s="17">
        <v>8.02906713980059E-2</v>
      </c>
      <c r="Q369" s="17">
        <v>8.0658504038738393E-2</v>
      </c>
      <c r="R369" s="17"/>
      <c r="S369" s="17">
        <v>9.3558519664081699E-2</v>
      </c>
      <c r="T369" s="17">
        <v>9.0382603218648105E-2</v>
      </c>
      <c r="U369" s="17">
        <v>0.104455175130791</v>
      </c>
      <c r="V369" s="17">
        <v>0.11438526994527</v>
      </c>
      <c r="W369" s="17">
        <v>0.11030294020923501</v>
      </c>
      <c r="X369" s="17">
        <v>4.97094135687925E-2</v>
      </c>
      <c r="Y369" s="17">
        <v>7.3416258061604595E-2</v>
      </c>
      <c r="Z369" s="17">
        <v>9.3205644789141798E-2</v>
      </c>
      <c r="AA369" s="17">
        <v>4.7276426617272098E-2</v>
      </c>
      <c r="AB369" s="17">
        <v>4.7973067826215E-2</v>
      </c>
      <c r="AC369" s="17">
        <v>8.4907575007514002E-2</v>
      </c>
      <c r="AD369" s="17"/>
      <c r="AE369" s="17">
        <v>8.5869811375230698E-2</v>
      </c>
      <c r="AF369" s="17">
        <v>7.3770545615874997E-2</v>
      </c>
      <c r="AG369" s="17">
        <v>7.9499842612090504E-2</v>
      </c>
      <c r="AH369" s="17"/>
      <c r="AI369" s="17">
        <v>0.116983329726596</v>
      </c>
      <c r="AJ369" s="17">
        <v>5.5763233575745801E-2</v>
      </c>
      <c r="AK369" s="17">
        <v>6.9223315166307198E-2</v>
      </c>
      <c r="AL369" s="17">
        <v>9.7247328356631399E-2</v>
      </c>
      <c r="AM369" s="17">
        <v>5.0075970605042902E-2</v>
      </c>
      <c r="AN369" s="17"/>
      <c r="AO369" s="17">
        <v>0.14550236248191201</v>
      </c>
      <c r="AP369" s="17">
        <v>5.2049340918808501E-2</v>
      </c>
      <c r="AQ369" s="17">
        <v>7.48866376062199E-2</v>
      </c>
      <c r="AR369" s="17"/>
      <c r="AS369" s="17">
        <v>7.7856057390453703E-2</v>
      </c>
      <c r="AT369" s="17">
        <v>8.4085829788067501E-2</v>
      </c>
      <c r="AU369" s="17">
        <v>7.5205435344761901E-2</v>
      </c>
      <c r="AV369" s="17">
        <v>0.112597221604226</v>
      </c>
      <c r="AW369" s="17">
        <v>8.5500368442785399E-2</v>
      </c>
    </row>
    <row r="370" spans="2:49" x14ac:dyDescent="0.25">
      <c r="B370" t="s">
        <v>81</v>
      </c>
      <c r="C370" s="17">
        <v>5.92810817851065E-2</v>
      </c>
      <c r="D370" s="17">
        <v>4.3973608234780498E-2</v>
      </c>
      <c r="E370" s="17">
        <v>7.3691275625977798E-2</v>
      </c>
      <c r="F370" s="17"/>
      <c r="G370" s="17">
        <v>8.4038377037893894E-2</v>
      </c>
      <c r="H370" s="17">
        <v>8.2482243629467197E-2</v>
      </c>
      <c r="I370" s="17">
        <v>6.7306261468851603E-2</v>
      </c>
      <c r="J370" s="17">
        <v>7.0296992481958601E-2</v>
      </c>
      <c r="K370" s="17">
        <v>2.8887111430097898E-2</v>
      </c>
      <c r="L370" s="17">
        <v>2.8614157790974901E-2</v>
      </c>
      <c r="M370" s="17"/>
      <c r="N370" s="17">
        <v>3.2199088458081199E-2</v>
      </c>
      <c r="O370" s="17">
        <v>5.6641017746251097E-2</v>
      </c>
      <c r="P370" s="17">
        <v>6.6681459104703106E-2</v>
      </c>
      <c r="Q370" s="17">
        <v>8.3869851710101806E-2</v>
      </c>
      <c r="R370" s="17"/>
      <c r="S370" s="17">
        <v>5.7779185026818301E-2</v>
      </c>
      <c r="T370" s="17">
        <v>5.2781386356196697E-2</v>
      </c>
      <c r="U370" s="17">
        <v>6.4429316283743002E-2</v>
      </c>
      <c r="V370" s="17">
        <v>4.7138993198966202E-2</v>
      </c>
      <c r="W370" s="17">
        <v>6.9624662496087397E-2</v>
      </c>
      <c r="X370" s="17">
        <v>6.7083730910015293E-2</v>
      </c>
      <c r="Y370" s="17">
        <v>5.72750918269588E-2</v>
      </c>
      <c r="Z370" s="17">
        <v>7.2792417690528896E-2</v>
      </c>
      <c r="AA370" s="17">
        <v>5.8646218498147697E-2</v>
      </c>
      <c r="AB370" s="17">
        <v>5.345525984532E-2</v>
      </c>
      <c r="AC370" s="17">
        <v>6.97705755699118E-2</v>
      </c>
      <c r="AD370" s="17"/>
      <c r="AE370" s="17">
        <v>3.9951967183889998E-2</v>
      </c>
      <c r="AF370" s="17">
        <v>3.3703634904921398E-2</v>
      </c>
      <c r="AG370" s="17">
        <v>0.143239911813999</v>
      </c>
      <c r="AH370" s="17"/>
      <c r="AI370" s="17">
        <v>2.97286820390966E-2</v>
      </c>
      <c r="AJ370" s="17">
        <v>4.6861241183612998E-2</v>
      </c>
      <c r="AK370" s="17">
        <v>2.5633278595477899E-2</v>
      </c>
      <c r="AL370" s="17">
        <v>3.6733586739160301E-2</v>
      </c>
      <c r="AM370" s="17">
        <v>0.134704444922538</v>
      </c>
      <c r="AN370" s="17"/>
      <c r="AO370" s="17">
        <v>1.9128744948487399E-2</v>
      </c>
      <c r="AP370" s="17">
        <v>4.5970961069835399E-2</v>
      </c>
      <c r="AQ370" s="17">
        <v>2.7082676891686398E-2</v>
      </c>
      <c r="AR370" s="17"/>
      <c r="AS370" s="17">
        <v>7.9558953947857197E-2</v>
      </c>
      <c r="AT370" s="17">
        <v>5.96631082325325E-2</v>
      </c>
      <c r="AU370" s="17">
        <v>4.5641749042343902E-2</v>
      </c>
      <c r="AV370" s="17">
        <v>4.6550485933056801E-2</v>
      </c>
      <c r="AW370" s="17">
        <v>1.3744618867890201E-2</v>
      </c>
    </row>
    <row r="371" spans="2:49" x14ac:dyDescent="0.25">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row>
    <row r="372" spans="2:49" x14ac:dyDescent="0.25">
      <c r="B372" s="6" t="s">
        <v>246</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row>
    <row r="373" spans="2:49" x14ac:dyDescent="0.25">
      <c r="B373" s="24" t="s">
        <v>76</v>
      </c>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row>
    <row r="374" spans="2:49" x14ac:dyDescent="0.25">
      <c r="B374" t="s">
        <v>236</v>
      </c>
      <c r="C374" s="17">
        <v>0.125954825919006</v>
      </c>
      <c r="D374" s="17">
        <v>0.13617658608175601</v>
      </c>
      <c r="E374" s="17">
        <v>0.11419816453928699</v>
      </c>
      <c r="F374" s="17"/>
      <c r="G374" s="17">
        <v>0.144630681736272</v>
      </c>
      <c r="H374" s="17">
        <v>0.138664618793366</v>
      </c>
      <c r="I374" s="17">
        <v>0.11960722246815</v>
      </c>
      <c r="J374" s="17">
        <v>0.11706138159894899</v>
      </c>
      <c r="K374" s="17">
        <v>0.12811978542782801</v>
      </c>
      <c r="L374" s="17">
        <v>0.113976358737693</v>
      </c>
      <c r="M374" s="17"/>
      <c r="N374" s="17">
        <v>0.15511464130489799</v>
      </c>
      <c r="O374" s="17">
        <v>0.13186726392416201</v>
      </c>
      <c r="P374" s="17">
        <v>0.10338813800919</v>
      </c>
      <c r="Q374" s="17">
        <v>0.106869810112304</v>
      </c>
      <c r="R374" s="17"/>
      <c r="S374" s="17">
        <v>0.133259241112684</v>
      </c>
      <c r="T374" s="17">
        <v>0.14474259734650699</v>
      </c>
      <c r="U374" s="17">
        <v>0.12396395749049099</v>
      </c>
      <c r="V374" s="17">
        <v>0.149249252945341</v>
      </c>
      <c r="W374" s="17">
        <v>0.128278114681913</v>
      </c>
      <c r="X374" s="17">
        <v>0.13944903245336299</v>
      </c>
      <c r="Y374" s="17">
        <v>0.101753646691392</v>
      </c>
      <c r="Z374" s="17">
        <v>0.11391500233649</v>
      </c>
      <c r="AA374" s="17">
        <v>9.3756935592184398E-2</v>
      </c>
      <c r="AB374" s="17">
        <v>0.12128191945295801</v>
      </c>
      <c r="AC374" s="17">
        <v>0.118078618064287</v>
      </c>
      <c r="AD374" s="17"/>
      <c r="AE374" s="17">
        <v>9.4284923964507494E-2</v>
      </c>
      <c r="AF374" s="17">
        <v>0.16394727978865301</v>
      </c>
      <c r="AG374" s="17">
        <v>8.2711990098536706E-2</v>
      </c>
      <c r="AH374" s="17"/>
      <c r="AI374" s="17">
        <v>8.1284081344186396E-2</v>
      </c>
      <c r="AJ374" s="17">
        <v>0.16134615222422199</v>
      </c>
      <c r="AK374" s="17">
        <v>0.202302581667336</v>
      </c>
      <c r="AL374" s="17">
        <v>0.11087393769305499</v>
      </c>
      <c r="AM374" s="17">
        <v>8.4044536828039806E-2</v>
      </c>
      <c r="AN374" s="17"/>
      <c r="AO374" s="17">
        <v>5.55518759070587E-2</v>
      </c>
      <c r="AP374" s="17">
        <v>0.16497403417231099</v>
      </c>
      <c r="AQ374" s="17">
        <v>0.19362179962593801</v>
      </c>
      <c r="AR374" s="17"/>
      <c r="AS374" s="17">
        <v>9.8953406248310602E-2</v>
      </c>
      <c r="AT374" s="17">
        <v>0.117953283049232</v>
      </c>
      <c r="AU374" s="17">
        <v>0.148718800975076</v>
      </c>
      <c r="AV374" s="17">
        <v>0.164131845495611</v>
      </c>
      <c r="AW374" s="17">
        <v>0.185434143558702</v>
      </c>
    </row>
    <row r="375" spans="2:49" x14ac:dyDescent="0.25">
      <c r="B375" t="s">
        <v>237</v>
      </c>
      <c r="C375" s="17">
        <v>0.107439828929963</v>
      </c>
      <c r="D375" s="17">
        <v>0.120485333137568</v>
      </c>
      <c r="E375" s="17">
        <v>9.5613635424288301E-2</v>
      </c>
      <c r="F375" s="17"/>
      <c r="G375" s="17">
        <v>0.13973135952283799</v>
      </c>
      <c r="H375" s="17">
        <v>0.115442722239061</v>
      </c>
      <c r="I375" s="17">
        <v>0.112874713699154</v>
      </c>
      <c r="J375" s="17">
        <v>9.8984103333895998E-2</v>
      </c>
      <c r="K375" s="17">
        <v>9.5697817556416806E-2</v>
      </c>
      <c r="L375" s="17">
        <v>8.9471975948834298E-2</v>
      </c>
      <c r="M375" s="17"/>
      <c r="N375" s="17">
        <v>0.127949477665949</v>
      </c>
      <c r="O375" s="17">
        <v>9.8763322053934594E-2</v>
      </c>
      <c r="P375" s="17">
        <v>0.101539492423215</v>
      </c>
      <c r="Q375" s="17">
        <v>0.100558862535954</v>
      </c>
      <c r="R375" s="17"/>
      <c r="S375" s="17">
        <v>0.133083812420183</v>
      </c>
      <c r="T375" s="17">
        <v>0.114185836996074</v>
      </c>
      <c r="U375" s="17">
        <v>9.3808539690227802E-2</v>
      </c>
      <c r="V375" s="17">
        <v>0.111597268656019</v>
      </c>
      <c r="W375" s="17">
        <v>8.8968806433502606E-2</v>
      </c>
      <c r="X375" s="17">
        <v>0.112560574193546</v>
      </c>
      <c r="Y375" s="17">
        <v>0.108330927099852</v>
      </c>
      <c r="Z375" s="17">
        <v>9.8719678745249395E-2</v>
      </c>
      <c r="AA375" s="17">
        <v>9.6064617573307004E-2</v>
      </c>
      <c r="AB375" s="17">
        <v>9.3798716075640304E-2</v>
      </c>
      <c r="AC375" s="17">
        <v>0.10416853329223499</v>
      </c>
      <c r="AD375" s="17"/>
      <c r="AE375" s="17">
        <v>9.5625737256685897E-2</v>
      </c>
      <c r="AF375" s="17">
        <v>0.11813871811885</v>
      </c>
      <c r="AG375" s="17">
        <v>9.72439398341996E-2</v>
      </c>
      <c r="AH375" s="17"/>
      <c r="AI375" s="17">
        <v>0.11311419830909999</v>
      </c>
      <c r="AJ375" s="17">
        <v>9.7018681047651406E-2</v>
      </c>
      <c r="AK375" s="17">
        <v>0.187873632597653</v>
      </c>
      <c r="AL375" s="17">
        <v>9.9200233110033204E-2</v>
      </c>
      <c r="AM375" s="17">
        <v>9.1799058139673595E-2</v>
      </c>
      <c r="AN375" s="17"/>
      <c r="AO375" s="17">
        <v>0.123324411548137</v>
      </c>
      <c r="AP375" s="17">
        <v>0.10103564754309</v>
      </c>
      <c r="AQ375" s="17">
        <v>0.166435580096537</v>
      </c>
      <c r="AR375" s="17"/>
      <c r="AS375" s="17">
        <v>8.0782821955487694E-2</v>
      </c>
      <c r="AT375" s="17">
        <v>0.12641302384771499</v>
      </c>
      <c r="AU375" s="17">
        <v>0.117937156419624</v>
      </c>
      <c r="AV375" s="17">
        <v>0.110474906783365</v>
      </c>
      <c r="AW375" s="17">
        <v>0.13635552535686801</v>
      </c>
    </row>
    <row r="376" spans="2:49" x14ac:dyDescent="0.25">
      <c r="B376" t="s">
        <v>238</v>
      </c>
      <c r="C376" s="17">
        <v>0.494822380776128</v>
      </c>
      <c r="D376" s="17">
        <v>0.45887404723162001</v>
      </c>
      <c r="E376" s="17">
        <v>0.53005860309484598</v>
      </c>
      <c r="F376" s="17"/>
      <c r="G376" s="17">
        <v>0.371996100219257</v>
      </c>
      <c r="H376" s="17">
        <v>0.45685179867245601</v>
      </c>
      <c r="I376" s="17">
        <v>0.49723631224568798</v>
      </c>
      <c r="J376" s="17">
        <v>0.55003685608640196</v>
      </c>
      <c r="K376" s="17">
        <v>0.54077345006685396</v>
      </c>
      <c r="L376" s="17">
        <v>0.53086912077011905</v>
      </c>
      <c r="M376" s="17"/>
      <c r="N376" s="17">
        <v>0.466937965969213</v>
      </c>
      <c r="O376" s="17">
        <v>0.51421294917933502</v>
      </c>
      <c r="P376" s="17">
        <v>0.49027507268550802</v>
      </c>
      <c r="Q376" s="17">
        <v>0.50848956774452403</v>
      </c>
      <c r="R376" s="17"/>
      <c r="S376" s="17">
        <v>0.448519773123988</v>
      </c>
      <c r="T376" s="17">
        <v>0.46524839928952899</v>
      </c>
      <c r="U376" s="17">
        <v>0.509636704233282</v>
      </c>
      <c r="V376" s="17">
        <v>0.49121151320711598</v>
      </c>
      <c r="W376" s="17">
        <v>0.44319676973954197</v>
      </c>
      <c r="X376" s="17">
        <v>0.485403343554558</v>
      </c>
      <c r="Y376" s="17">
        <v>0.534870177834883</v>
      </c>
      <c r="Z376" s="17">
        <v>0.48091472163499599</v>
      </c>
      <c r="AA376" s="17">
        <v>0.52664902498469401</v>
      </c>
      <c r="AB376" s="17">
        <v>0.55636122022169598</v>
      </c>
      <c r="AC376" s="17">
        <v>0.53936124907540695</v>
      </c>
      <c r="AD376" s="17"/>
      <c r="AE376" s="17">
        <v>0.48016689034878801</v>
      </c>
      <c r="AF376" s="17">
        <v>0.52760184258730503</v>
      </c>
      <c r="AG376" s="17">
        <v>0.50182329688516802</v>
      </c>
      <c r="AH376" s="17"/>
      <c r="AI376" s="17">
        <v>0.44939981965661702</v>
      </c>
      <c r="AJ376" s="17">
        <v>0.55147529229496495</v>
      </c>
      <c r="AK376" s="17">
        <v>0.45585072726076897</v>
      </c>
      <c r="AL376" s="17">
        <v>0.39217227270175098</v>
      </c>
      <c r="AM376" s="17">
        <v>0.55365084409320897</v>
      </c>
      <c r="AN376" s="17"/>
      <c r="AO376" s="17">
        <v>0.44991447071315999</v>
      </c>
      <c r="AP376" s="17">
        <v>0.56057677858934296</v>
      </c>
      <c r="AQ376" s="17">
        <v>0.46140646630875098</v>
      </c>
      <c r="AR376" s="17"/>
      <c r="AS376" s="17">
        <v>0.52198520932878301</v>
      </c>
      <c r="AT376" s="17">
        <v>0.49299076549140602</v>
      </c>
      <c r="AU376" s="17">
        <v>0.49723471473609798</v>
      </c>
      <c r="AV376" s="17">
        <v>0.40056800463160203</v>
      </c>
      <c r="AW376" s="17">
        <v>0.44482219187302102</v>
      </c>
    </row>
    <row r="377" spans="2:49" x14ac:dyDescent="0.25">
      <c r="B377" t="s">
        <v>239</v>
      </c>
      <c r="C377" s="17">
        <v>0.119879183603138</v>
      </c>
      <c r="D377" s="17">
        <v>0.13457703182476</v>
      </c>
      <c r="E377" s="17">
        <v>0.106545251107453</v>
      </c>
      <c r="F377" s="17"/>
      <c r="G377" s="17">
        <v>0.16643908118415299</v>
      </c>
      <c r="H377" s="17">
        <v>0.13908247998381901</v>
      </c>
      <c r="I377" s="17">
        <v>0.111464766793094</v>
      </c>
      <c r="J377" s="17">
        <v>9.9424028428905395E-2</v>
      </c>
      <c r="K377" s="17">
        <v>0.10026975681085699</v>
      </c>
      <c r="L377" s="17">
        <v>0.10950117383451401</v>
      </c>
      <c r="M377" s="17"/>
      <c r="N377" s="17">
        <v>0.12103029351514399</v>
      </c>
      <c r="O377" s="17">
        <v>0.11721983610202499</v>
      </c>
      <c r="P377" s="17">
        <v>0.14371371362570701</v>
      </c>
      <c r="Q377" s="17">
        <v>0.10189890005977199</v>
      </c>
      <c r="R377" s="17"/>
      <c r="S377" s="17">
        <v>0.14887463614912899</v>
      </c>
      <c r="T377" s="17">
        <v>0.116704651462925</v>
      </c>
      <c r="U377" s="17">
        <v>0.112942758302619</v>
      </c>
      <c r="V377" s="17">
        <v>0.101735549282101</v>
      </c>
      <c r="W377" s="17">
        <v>0.18328076443945199</v>
      </c>
      <c r="X377" s="17">
        <v>8.5994393543251002E-2</v>
      </c>
      <c r="Y377" s="17">
        <v>0.11256291995163401</v>
      </c>
      <c r="Z377" s="17">
        <v>0.136176466550778</v>
      </c>
      <c r="AA377" s="17">
        <v>0.133626423956893</v>
      </c>
      <c r="AB377" s="17">
        <v>9.4659013569304201E-2</v>
      </c>
      <c r="AC377" s="17">
        <v>7.6896817602255502E-2</v>
      </c>
      <c r="AD377" s="17"/>
      <c r="AE377" s="17">
        <v>0.151233914049482</v>
      </c>
      <c r="AF377" s="17">
        <v>0.10161849157702101</v>
      </c>
      <c r="AG377" s="17">
        <v>0.106250628089299</v>
      </c>
      <c r="AH377" s="17"/>
      <c r="AI377" s="17">
        <v>0.172276222090886</v>
      </c>
      <c r="AJ377" s="17">
        <v>9.0686375846485395E-2</v>
      </c>
      <c r="AK377" s="17">
        <v>8.6953006428118304E-2</v>
      </c>
      <c r="AL377" s="17">
        <v>0.18600681959645199</v>
      </c>
      <c r="AM377" s="17">
        <v>8.9876064672897896E-2</v>
      </c>
      <c r="AN377" s="17"/>
      <c r="AO377" s="17">
        <v>0.185344621878752</v>
      </c>
      <c r="AP377" s="17">
        <v>9.0566944152875306E-2</v>
      </c>
      <c r="AQ377" s="17">
        <v>9.7969813486531596E-2</v>
      </c>
      <c r="AR377" s="17"/>
      <c r="AS377" s="17">
        <v>0.11779338801363801</v>
      </c>
      <c r="AT377" s="17">
        <v>0.11277432965473599</v>
      </c>
      <c r="AU377" s="17">
        <v>0.12519485043120601</v>
      </c>
      <c r="AV377" s="17">
        <v>0.16079605856562901</v>
      </c>
      <c r="AW377" s="17">
        <v>9.8203538929952899E-2</v>
      </c>
    </row>
    <row r="378" spans="2:49" x14ac:dyDescent="0.25">
      <c r="B378" t="s">
        <v>240</v>
      </c>
      <c r="C378" s="17">
        <v>7.81215691760338E-2</v>
      </c>
      <c r="D378" s="17">
        <v>0.104119238592898</v>
      </c>
      <c r="E378" s="17">
        <v>5.3409916147820903E-2</v>
      </c>
      <c r="F378" s="17"/>
      <c r="G378" s="17">
        <v>7.4429916850589001E-2</v>
      </c>
      <c r="H378" s="17">
        <v>5.2447096937194099E-2</v>
      </c>
      <c r="I378" s="17">
        <v>7.1509102360408597E-2</v>
      </c>
      <c r="J378" s="17">
        <v>5.6982572624501099E-2</v>
      </c>
      <c r="K378" s="17">
        <v>9.3729434640005396E-2</v>
      </c>
      <c r="L378" s="17">
        <v>0.113584098360517</v>
      </c>
      <c r="M378" s="17"/>
      <c r="N378" s="17">
        <v>8.2607387479465E-2</v>
      </c>
      <c r="O378" s="17">
        <v>7.5896468056062594E-2</v>
      </c>
      <c r="P378" s="17">
        <v>7.9450436421253101E-2</v>
      </c>
      <c r="Q378" s="17">
        <v>7.4082995277931496E-2</v>
      </c>
      <c r="R378" s="17"/>
      <c r="S378" s="17">
        <v>7.7453817792561705E-2</v>
      </c>
      <c r="T378" s="17">
        <v>8.9256085016914705E-2</v>
      </c>
      <c r="U378" s="17">
        <v>7.44024485916953E-2</v>
      </c>
      <c r="V378" s="17">
        <v>9.0135213582707499E-2</v>
      </c>
      <c r="W378" s="17">
        <v>6.4582569261110903E-2</v>
      </c>
      <c r="X378" s="17">
        <v>9.0255548869104002E-2</v>
      </c>
      <c r="Y378" s="17">
        <v>6.8201534199834393E-2</v>
      </c>
      <c r="Z378" s="17">
        <v>0.100100981211361</v>
      </c>
      <c r="AA378" s="17">
        <v>6.9529813972410107E-2</v>
      </c>
      <c r="AB378" s="17">
        <v>6.4334621970456696E-2</v>
      </c>
      <c r="AC378" s="17">
        <v>7.4562620817287095E-2</v>
      </c>
      <c r="AD378" s="17"/>
      <c r="AE378" s="17">
        <v>0.12823436573980801</v>
      </c>
      <c r="AF378" s="17">
        <v>4.3547836748363697E-2</v>
      </c>
      <c r="AG378" s="17">
        <v>4.9713531537686297E-2</v>
      </c>
      <c r="AH378" s="17"/>
      <c r="AI378" s="17">
        <v>0.14676661844252101</v>
      </c>
      <c r="AJ378" s="17">
        <v>3.8592319824604697E-2</v>
      </c>
      <c r="AK378" s="17">
        <v>3.11262278414451E-2</v>
      </c>
      <c r="AL378" s="17">
        <v>0.15747416339401399</v>
      </c>
      <c r="AM378" s="17">
        <v>2.69782976181056E-2</v>
      </c>
      <c r="AN378" s="17"/>
      <c r="AO378" s="17">
        <v>0.150965149358184</v>
      </c>
      <c r="AP378" s="17">
        <v>3.21266786543455E-2</v>
      </c>
      <c r="AQ378" s="17">
        <v>3.3150703118070203E-2</v>
      </c>
      <c r="AR378" s="17"/>
      <c r="AS378" s="17">
        <v>8.2673168846748704E-2</v>
      </c>
      <c r="AT378" s="17">
        <v>7.5129739903622705E-2</v>
      </c>
      <c r="AU378" s="17">
        <v>6.1101535503055103E-2</v>
      </c>
      <c r="AV378" s="17">
        <v>9.6514891735001399E-2</v>
      </c>
      <c r="AW378" s="17">
        <v>0.105798640113765</v>
      </c>
    </row>
    <row r="379" spans="2:49" x14ac:dyDescent="0.25">
      <c r="B379" t="s">
        <v>81</v>
      </c>
      <c r="C379" s="17">
        <v>7.3782211595731395E-2</v>
      </c>
      <c r="D379" s="17">
        <v>4.5767763131397597E-2</v>
      </c>
      <c r="E379" s="17">
        <v>0.10017442968630499</v>
      </c>
      <c r="F379" s="17"/>
      <c r="G379" s="17">
        <v>0.10277286048689099</v>
      </c>
      <c r="H379" s="17">
        <v>9.7511283374103294E-2</v>
      </c>
      <c r="I379" s="17">
        <v>8.7307882433504902E-2</v>
      </c>
      <c r="J379" s="17">
        <v>7.7511057927346999E-2</v>
      </c>
      <c r="K379" s="17">
        <v>4.1409755498038402E-2</v>
      </c>
      <c r="L379" s="17">
        <v>4.2597272348322703E-2</v>
      </c>
      <c r="M379" s="17"/>
      <c r="N379" s="17">
        <v>4.6360234065330803E-2</v>
      </c>
      <c r="O379" s="17">
        <v>6.2040160684480899E-2</v>
      </c>
      <c r="P379" s="17">
        <v>8.1633146835127193E-2</v>
      </c>
      <c r="Q379" s="17">
        <v>0.108099864269514</v>
      </c>
      <c r="R379" s="17"/>
      <c r="S379" s="17">
        <v>5.88087194014539E-2</v>
      </c>
      <c r="T379" s="17">
        <v>6.9862429888050706E-2</v>
      </c>
      <c r="U379" s="17">
        <v>8.5245591691685399E-2</v>
      </c>
      <c r="V379" s="17">
        <v>5.60712023267151E-2</v>
      </c>
      <c r="W379" s="17">
        <v>9.1692975444479199E-2</v>
      </c>
      <c r="X379" s="17">
        <v>8.6337107386177503E-2</v>
      </c>
      <c r="Y379" s="17">
        <v>7.4280794222404495E-2</v>
      </c>
      <c r="Z379" s="17">
        <v>7.0173149521125605E-2</v>
      </c>
      <c r="AA379" s="17">
        <v>8.0373183920510904E-2</v>
      </c>
      <c r="AB379" s="17">
        <v>6.9564508709945003E-2</v>
      </c>
      <c r="AC379" s="17">
        <v>8.6932161148527906E-2</v>
      </c>
      <c r="AD379" s="17"/>
      <c r="AE379" s="17">
        <v>5.0454168640728499E-2</v>
      </c>
      <c r="AF379" s="17">
        <v>4.51458311798065E-2</v>
      </c>
      <c r="AG379" s="17">
        <v>0.16225661355511001</v>
      </c>
      <c r="AH379" s="17"/>
      <c r="AI379" s="17">
        <v>3.7159060156688697E-2</v>
      </c>
      <c r="AJ379" s="17">
        <v>6.0881178762071199E-2</v>
      </c>
      <c r="AK379" s="17">
        <v>3.5893824204678001E-2</v>
      </c>
      <c r="AL379" s="17">
        <v>5.4272573504694201E-2</v>
      </c>
      <c r="AM379" s="17">
        <v>0.153651198648074</v>
      </c>
      <c r="AN379" s="17"/>
      <c r="AO379" s="17">
        <v>3.4899470594708E-2</v>
      </c>
      <c r="AP379" s="17">
        <v>5.0719916888034899E-2</v>
      </c>
      <c r="AQ379" s="17">
        <v>4.7415637364172702E-2</v>
      </c>
      <c r="AR379" s="17"/>
      <c r="AS379" s="17">
        <v>9.7812005607031294E-2</v>
      </c>
      <c r="AT379" s="17">
        <v>7.4738858053288601E-2</v>
      </c>
      <c r="AU379" s="17">
        <v>4.9812941934941603E-2</v>
      </c>
      <c r="AV379" s="17">
        <v>6.7514292788790994E-2</v>
      </c>
      <c r="AW379" s="17">
        <v>2.938596016769E-2</v>
      </c>
    </row>
    <row r="380" spans="2:49" x14ac:dyDescent="0.25">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row>
    <row r="381" spans="2:49" x14ac:dyDescent="0.25">
      <c r="B381" s="6" t="s">
        <v>247</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row>
    <row r="382" spans="2:49" x14ac:dyDescent="0.25">
      <c r="B382" s="24" t="s">
        <v>76</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row>
    <row r="383" spans="2:49" x14ac:dyDescent="0.25">
      <c r="B383" t="s">
        <v>236</v>
      </c>
      <c r="C383" s="17">
        <v>7.3033600058227496E-2</v>
      </c>
      <c r="D383" s="17">
        <v>7.4380516722012194E-2</v>
      </c>
      <c r="E383" s="17">
        <v>6.8884636077490902E-2</v>
      </c>
      <c r="F383" s="17"/>
      <c r="G383" s="17">
        <v>0.13158527391178801</v>
      </c>
      <c r="H383" s="17">
        <v>9.8956925506600096E-2</v>
      </c>
      <c r="I383" s="17">
        <v>7.27956855250666E-2</v>
      </c>
      <c r="J383" s="17">
        <v>5.1918893894936799E-2</v>
      </c>
      <c r="K383" s="17">
        <v>5.7425269759218397E-2</v>
      </c>
      <c r="L383" s="17">
        <v>4.02920410734861E-2</v>
      </c>
      <c r="M383" s="17"/>
      <c r="N383" s="17">
        <v>8.5184983774331494E-2</v>
      </c>
      <c r="O383" s="17">
        <v>6.5526593452838899E-2</v>
      </c>
      <c r="P383" s="17">
        <v>6.3724249298056201E-2</v>
      </c>
      <c r="Q383" s="17">
        <v>7.55767703672931E-2</v>
      </c>
      <c r="R383" s="17"/>
      <c r="S383" s="17">
        <v>9.9149214312196393E-2</v>
      </c>
      <c r="T383" s="17">
        <v>8.11406010942963E-2</v>
      </c>
      <c r="U383" s="17">
        <v>5.0605509454026198E-2</v>
      </c>
      <c r="V383" s="17">
        <v>6.3525346137172797E-2</v>
      </c>
      <c r="W383" s="17">
        <v>7.2349801819354506E-2</v>
      </c>
      <c r="X383" s="17">
        <v>6.6032843639383998E-2</v>
      </c>
      <c r="Y383" s="17">
        <v>5.2727535261800601E-2</v>
      </c>
      <c r="Z383" s="17">
        <v>7.1122605923858398E-2</v>
      </c>
      <c r="AA383" s="17">
        <v>7.5377050081821204E-2</v>
      </c>
      <c r="AB383" s="17">
        <v>8.07595949125859E-2</v>
      </c>
      <c r="AC383" s="17">
        <v>6.0401286987493898E-2</v>
      </c>
      <c r="AD383" s="17"/>
      <c r="AE383" s="17">
        <v>3.09776802042122E-2</v>
      </c>
      <c r="AF383" s="17">
        <v>9.5177277218164505E-2</v>
      </c>
      <c r="AG383" s="17">
        <v>7.4197570108239103E-2</v>
      </c>
      <c r="AH383" s="17"/>
      <c r="AI383" s="17">
        <v>1.6156396438738899E-2</v>
      </c>
      <c r="AJ383" s="17">
        <v>0.11209513392187199</v>
      </c>
      <c r="AK383" s="17">
        <v>0.10907246461869199</v>
      </c>
      <c r="AL383" s="17">
        <v>6.64778623800064E-2</v>
      </c>
      <c r="AM383" s="17">
        <v>6.4177250828001201E-2</v>
      </c>
      <c r="AN383" s="17"/>
      <c r="AO383" s="17">
        <v>1.74386963098342E-2</v>
      </c>
      <c r="AP383" s="17">
        <v>0.106200242396183</v>
      </c>
      <c r="AQ383" s="17">
        <v>0.107088525807403</v>
      </c>
      <c r="AR383" s="17"/>
      <c r="AS383" s="17">
        <v>4.6443002440064003E-2</v>
      </c>
      <c r="AT383" s="17">
        <v>8.6284005937212402E-2</v>
      </c>
      <c r="AU383" s="17">
        <v>8.95575079472304E-2</v>
      </c>
      <c r="AV383" s="17">
        <v>0.116739843028768</v>
      </c>
      <c r="AW383" s="17">
        <v>7.8909884735391206E-2</v>
      </c>
    </row>
    <row r="384" spans="2:49" x14ac:dyDescent="0.25">
      <c r="B384" t="s">
        <v>237</v>
      </c>
      <c r="C384" s="17">
        <v>7.4932859567018895E-2</v>
      </c>
      <c r="D384" s="17">
        <v>7.7679285956916103E-2</v>
      </c>
      <c r="E384" s="17">
        <v>7.2430384742743603E-2</v>
      </c>
      <c r="F384" s="17"/>
      <c r="G384" s="17">
        <v>0.16160439927235401</v>
      </c>
      <c r="H384" s="17">
        <v>0.112934200197329</v>
      </c>
      <c r="I384" s="17">
        <v>8.3152150728019597E-2</v>
      </c>
      <c r="J384" s="17">
        <v>4.7789869250871503E-2</v>
      </c>
      <c r="K384" s="17">
        <v>2.54436575144046E-2</v>
      </c>
      <c r="L384" s="17">
        <v>3.4138147244533998E-2</v>
      </c>
      <c r="M384" s="17"/>
      <c r="N384" s="17">
        <v>0.10443657662660601</v>
      </c>
      <c r="O384" s="17">
        <v>7.8344571030600899E-2</v>
      </c>
      <c r="P384" s="17">
        <v>5.5716565995628201E-2</v>
      </c>
      <c r="Q384" s="17">
        <v>5.6828405554636002E-2</v>
      </c>
      <c r="R384" s="17"/>
      <c r="S384" s="17">
        <v>9.29007968189767E-2</v>
      </c>
      <c r="T384" s="17">
        <v>8.8686699332697294E-2</v>
      </c>
      <c r="U384" s="17">
        <v>5.7856624612034599E-2</v>
      </c>
      <c r="V384" s="17">
        <v>6.7837996174176504E-2</v>
      </c>
      <c r="W384" s="17">
        <v>7.6848495683934606E-2</v>
      </c>
      <c r="X384" s="17">
        <v>7.3941330522155499E-2</v>
      </c>
      <c r="Y384" s="17">
        <v>6.8995560831852001E-2</v>
      </c>
      <c r="Z384" s="17">
        <v>6.7571158408528495E-2</v>
      </c>
      <c r="AA384" s="17">
        <v>6.1433194496130702E-2</v>
      </c>
      <c r="AB384" s="17">
        <v>6.7560639570073494E-2</v>
      </c>
      <c r="AC384" s="17">
        <v>8.6442184292931198E-2</v>
      </c>
      <c r="AD384" s="17"/>
      <c r="AE384" s="17">
        <v>3.6765652497026298E-2</v>
      </c>
      <c r="AF384" s="17">
        <v>9.6033169111826203E-2</v>
      </c>
      <c r="AG384" s="17">
        <v>5.8500990087741997E-2</v>
      </c>
      <c r="AH384" s="17"/>
      <c r="AI384" s="17">
        <v>3.7382966687944698E-2</v>
      </c>
      <c r="AJ384" s="17">
        <v>9.9907619847894397E-2</v>
      </c>
      <c r="AK384" s="17">
        <v>0.150296352634604</v>
      </c>
      <c r="AL384" s="17">
        <v>4.7263548054475003E-2</v>
      </c>
      <c r="AM384" s="17">
        <v>6.2332507009521698E-2</v>
      </c>
      <c r="AN384" s="17"/>
      <c r="AO384" s="17">
        <v>4.4512379258847698E-2</v>
      </c>
      <c r="AP384" s="17">
        <v>0.107274545023833</v>
      </c>
      <c r="AQ384" s="17">
        <v>0.13149569190497801</v>
      </c>
      <c r="AR384" s="17"/>
      <c r="AS384" s="17">
        <v>3.4687691307695903E-2</v>
      </c>
      <c r="AT384" s="17">
        <v>7.7831571745653E-2</v>
      </c>
      <c r="AU384" s="17">
        <v>9.0543769971230703E-2</v>
      </c>
      <c r="AV384" s="17">
        <v>0.118102470076402</v>
      </c>
      <c r="AW384" s="17">
        <v>0.12443035714648799</v>
      </c>
    </row>
    <row r="385" spans="2:49" x14ac:dyDescent="0.25">
      <c r="B385" t="s">
        <v>238</v>
      </c>
      <c r="C385" s="17">
        <v>0.42889858449205798</v>
      </c>
      <c r="D385" s="17">
        <v>0.41785231692351299</v>
      </c>
      <c r="E385" s="17">
        <v>0.43974773435516801</v>
      </c>
      <c r="F385" s="17"/>
      <c r="G385" s="17">
        <v>0.384907247922533</v>
      </c>
      <c r="H385" s="17">
        <v>0.42703811420516902</v>
      </c>
      <c r="I385" s="17">
        <v>0.434038238724822</v>
      </c>
      <c r="J385" s="17">
        <v>0.47224689754453197</v>
      </c>
      <c r="K385" s="17">
        <v>0.42976477554466203</v>
      </c>
      <c r="L385" s="17">
        <v>0.42008043640992199</v>
      </c>
      <c r="M385" s="17"/>
      <c r="N385" s="17">
        <v>0.424442731705855</v>
      </c>
      <c r="O385" s="17">
        <v>0.44948806044803502</v>
      </c>
      <c r="P385" s="17">
        <v>0.40187567332721502</v>
      </c>
      <c r="Q385" s="17">
        <v>0.43441120797495197</v>
      </c>
      <c r="R385" s="17"/>
      <c r="S385" s="17">
        <v>0.402280172957455</v>
      </c>
      <c r="T385" s="17">
        <v>0.40158287677236298</v>
      </c>
      <c r="U385" s="17">
        <v>0.43238071794612298</v>
      </c>
      <c r="V385" s="17">
        <v>0.379305983599448</v>
      </c>
      <c r="W385" s="17">
        <v>0.40986381544738598</v>
      </c>
      <c r="X385" s="17">
        <v>0.38286862427012203</v>
      </c>
      <c r="Y385" s="17">
        <v>0.49315191618203302</v>
      </c>
      <c r="Z385" s="17">
        <v>0.37935176510629098</v>
      </c>
      <c r="AA385" s="17">
        <v>0.45760473720443001</v>
      </c>
      <c r="AB385" s="17">
        <v>0.50654392789573899</v>
      </c>
      <c r="AC385" s="17">
        <v>0.50118235883970497</v>
      </c>
      <c r="AD385" s="17"/>
      <c r="AE385" s="17">
        <v>0.33950533913814801</v>
      </c>
      <c r="AF385" s="17">
        <v>0.511405796980682</v>
      </c>
      <c r="AG385" s="17">
        <v>0.46185498395959401</v>
      </c>
      <c r="AH385" s="17"/>
      <c r="AI385" s="17">
        <v>0.29272927235581397</v>
      </c>
      <c r="AJ385" s="17">
        <v>0.55663865656294098</v>
      </c>
      <c r="AK385" s="17">
        <v>0.440265478376546</v>
      </c>
      <c r="AL385" s="17">
        <v>0.32438439404463199</v>
      </c>
      <c r="AM385" s="17">
        <v>0.47373330705026201</v>
      </c>
      <c r="AN385" s="17"/>
      <c r="AO385" s="17">
        <v>0.29637093710488599</v>
      </c>
      <c r="AP385" s="17">
        <v>0.53750294459189896</v>
      </c>
      <c r="AQ385" s="17">
        <v>0.41134018486812202</v>
      </c>
      <c r="AR385" s="17"/>
      <c r="AS385" s="17">
        <v>0.40814805346537603</v>
      </c>
      <c r="AT385" s="17">
        <v>0.42726828000891598</v>
      </c>
      <c r="AU385" s="17">
        <v>0.47179289188430101</v>
      </c>
      <c r="AV385" s="17">
        <v>0.38667703287539501</v>
      </c>
      <c r="AW385" s="17">
        <v>0.480221821201607</v>
      </c>
    </row>
    <row r="386" spans="2:49" x14ac:dyDescent="0.25">
      <c r="B386" t="s">
        <v>239</v>
      </c>
      <c r="C386" s="17">
        <v>0.179708619355019</v>
      </c>
      <c r="D386" s="17">
        <v>0.18518777300938899</v>
      </c>
      <c r="E386" s="17">
        <v>0.175334094721492</v>
      </c>
      <c r="F386" s="17"/>
      <c r="G386" s="17">
        <v>0.141323267545787</v>
      </c>
      <c r="H386" s="17">
        <v>0.174812654472421</v>
      </c>
      <c r="I386" s="17">
        <v>0.172936517178336</v>
      </c>
      <c r="J386" s="17">
        <v>0.193825458515899</v>
      </c>
      <c r="K386" s="17">
        <v>0.19108911152208</v>
      </c>
      <c r="L386" s="17">
        <v>0.19599248165597399</v>
      </c>
      <c r="M386" s="17"/>
      <c r="N386" s="17">
        <v>0.16798321357134999</v>
      </c>
      <c r="O386" s="17">
        <v>0.17648067820805399</v>
      </c>
      <c r="P386" s="17">
        <v>0.21180974450833001</v>
      </c>
      <c r="Q386" s="17">
        <v>0.16930282479393199</v>
      </c>
      <c r="R386" s="17"/>
      <c r="S386" s="17">
        <v>0.211022095437089</v>
      </c>
      <c r="T386" s="17">
        <v>0.19963115434536</v>
      </c>
      <c r="U386" s="17">
        <v>0.154065568855868</v>
      </c>
      <c r="V386" s="17">
        <v>0.18655780647221501</v>
      </c>
      <c r="W386" s="17">
        <v>0.17532180570033501</v>
      </c>
      <c r="X386" s="17">
        <v>0.19389934434242201</v>
      </c>
      <c r="Y386" s="17">
        <v>0.16596357285187999</v>
      </c>
      <c r="Z386" s="17">
        <v>0.17422665012910701</v>
      </c>
      <c r="AA386" s="17">
        <v>0.17508167578794201</v>
      </c>
      <c r="AB386" s="17">
        <v>0.16480911552330199</v>
      </c>
      <c r="AC386" s="17">
        <v>0.113053704859396</v>
      </c>
      <c r="AD386" s="17"/>
      <c r="AE386" s="17">
        <v>0.22241517852203099</v>
      </c>
      <c r="AF386" s="17">
        <v>0.15498055756818199</v>
      </c>
      <c r="AG386" s="17">
        <v>0.16942922259718299</v>
      </c>
      <c r="AH386" s="17"/>
      <c r="AI386" s="17">
        <v>0.26117209441668299</v>
      </c>
      <c r="AJ386" s="17">
        <v>0.116767779404765</v>
      </c>
      <c r="AK386" s="17">
        <v>0.16987880488667201</v>
      </c>
      <c r="AL386" s="17">
        <v>0.218194928735813</v>
      </c>
      <c r="AM386" s="17">
        <v>0.15965651997137101</v>
      </c>
      <c r="AN386" s="17"/>
      <c r="AO386" s="17">
        <v>0.27924256203289399</v>
      </c>
      <c r="AP386" s="17">
        <v>0.13125047200815601</v>
      </c>
      <c r="AQ386" s="17">
        <v>0.21870702932790301</v>
      </c>
      <c r="AR386" s="17"/>
      <c r="AS386" s="17">
        <v>0.18147538789582901</v>
      </c>
      <c r="AT386" s="17">
        <v>0.18292225007023699</v>
      </c>
      <c r="AU386" s="17">
        <v>0.173815892883494</v>
      </c>
      <c r="AV386" s="17">
        <v>0.16334538399418499</v>
      </c>
      <c r="AW386" s="17">
        <v>0.122897456063866</v>
      </c>
    </row>
    <row r="387" spans="2:49" x14ac:dyDescent="0.25">
      <c r="B387" t="s">
        <v>240</v>
      </c>
      <c r="C387" s="17">
        <v>0.18389155800471901</v>
      </c>
      <c r="D387" s="17">
        <v>0.20211107394781899</v>
      </c>
      <c r="E387" s="17">
        <v>0.167659591322322</v>
      </c>
      <c r="F387" s="17"/>
      <c r="G387" s="17">
        <v>8.5858048683887994E-2</v>
      </c>
      <c r="H387" s="17">
        <v>0.102928817087875</v>
      </c>
      <c r="I387" s="17">
        <v>0.16062254828077499</v>
      </c>
      <c r="J387" s="17">
        <v>0.17280336032746901</v>
      </c>
      <c r="K387" s="17">
        <v>0.26565260914569999</v>
      </c>
      <c r="L387" s="17">
        <v>0.28896678708458101</v>
      </c>
      <c r="M387" s="17"/>
      <c r="N387" s="17">
        <v>0.184751740590581</v>
      </c>
      <c r="O387" s="17">
        <v>0.173073785162078</v>
      </c>
      <c r="P387" s="17">
        <v>0.20856430240961099</v>
      </c>
      <c r="Q387" s="17">
        <v>0.17408083494066201</v>
      </c>
      <c r="R387" s="17"/>
      <c r="S387" s="17">
        <v>0.14758320052311399</v>
      </c>
      <c r="T387" s="17">
        <v>0.18128420629252501</v>
      </c>
      <c r="U387" s="17">
        <v>0.219323533338453</v>
      </c>
      <c r="V387" s="17">
        <v>0.25927569182257199</v>
      </c>
      <c r="W387" s="17">
        <v>0.18782192255997801</v>
      </c>
      <c r="X387" s="17">
        <v>0.21216718015445199</v>
      </c>
      <c r="Y387" s="17">
        <v>0.16518182448188501</v>
      </c>
      <c r="Z387" s="17">
        <v>0.24747989662043399</v>
      </c>
      <c r="AA387" s="17">
        <v>0.16170212461793201</v>
      </c>
      <c r="AB387" s="17">
        <v>0.13345609391629601</v>
      </c>
      <c r="AC387" s="17">
        <v>0.16242099441042901</v>
      </c>
      <c r="AD387" s="17"/>
      <c r="AE387" s="17">
        <v>0.33369399726903998</v>
      </c>
      <c r="AF387" s="17">
        <v>0.10508672464392101</v>
      </c>
      <c r="AG387" s="17">
        <v>9.8597267472795E-2</v>
      </c>
      <c r="AH387" s="17"/>
      <c r="AI387" s="17">
        <v>0.37171338738607401</v>
      </c>
      <c r="AJ387" s="17">
        <v>6.5312525136512797E-2</v>
      </c>
      <c r="AK387" s="17">
        <v>0.10472333373821401</v>
      </c>
      <c r="AL387" s="17">
        <v>0.30694568004591299</v>
      </c>
      <c r="AM387" s="17">
        <v>0.10178989432215001</v>
      </c>
      <c r="AN387" s="17"/>
      <c r="AO387" s="17">
        <v>0.34883176729799398</v>
      </c>
      <c r="AP387" s="17">
        <v>7.1647694356648098E-2</v>
      </c>
      <c r="AQ387" s="17">
        <v>0.10927056648316399</v>
      </c>
      <c r="AR387" s="17"/>
      <c r="AS387" s="17">
        <v>0.251242623454629</v>
      </c>
      <c r="AT387" s="17">
        <v>0.17000196786645699</v>
      </c>
      <c r="AU387" s="17">
        <v>0.12359946280973901</v>
      </c>
      <c r="AV387" s="17">
        <v>0.16632732917495399</v>
      </c>
      <c r="AW387" s="17">
        <v>0.16483255213162101</v>
      </c>
    </row>
    <row r="388" spans="2:49" x14ac:dyDescent="0.25">
      <c r="B388" t="s">
        <v>81</v>
      </c>
      <c r="C388" s="17">
        <v>5.9534778522958499E-2</v>
      </c>
      <c r="D388" s="17">
        <v>4.27890334403511E-2</v>
      </c>
      <c r="E388" s="17">
        <v>7.5943558780783002E-2</v>
      </c>
      <c r="F388" s="17"/>
      <c r="G388" s="17">
        <v>9.4721762663650094E-2</v>
      </c>
      <c r="H388" s="17">
        <v>8.3329288530605797E-2</v>
      </c>
      <c r="I388" s="17">
        <v>7.6454859562980301E-2</v>
      </c>
      <c r="J388" s="17">
        <v>6.1415520466291097E-2</v>
      </c>
      <c r="K388" s="17">
        <v>3.06245765139351E-2</v>
      </c>
      <c r="L388" s="17">
        <v>2.0530106531503299E-2</v>
      </c>
      <c r="M388" s="17"/>
      <c r="N388" s="17">
        <v>3.3200753731276698E-2</v>
      </c>
      <c r="O388" s="17">
        <v>5.7086311698392997E-2</v>
      </c>
      <c r="P388" s="17">
        <v>5.83094644611599E-2</v>
      </c>
      <c r="Q388" s="17">
        <v>8.9799956368524406E-2</v>
      </c>
      <c r="R388" s="17"/>
      <c r="S388" s="17">
        <v>4.7064519951168497E-2</v>
      </c>
      <c r="T388" s="17">
        <v>4.76744621627588E-2</v>
      </c>
      <c r="U388" s="17">
        <v>8.5768045793495395E-2</v>
      </c>
      <c r="V388" s="17">
        <v>4.3497175794414998E-2</v>
      </c>
      <c r="W388" s="17">
        <v>7.77941587890119E-2</v>
      </c>
      <c r="X388" s="17">
        <v>7.1090677071464201E-2</v>
      </c>
      <c r="Y388" s="17">
        <v>5.3979590390549503E-2</v>
      </c>
      <c r="Z388" s="17">
        <v>6.0247923811781297E-2</v>
      </c>
      <c r="AA388" s="17">
        <v>6.8801217811744295E-2</v>
      </c>
      <c r="AB388" s="17">
        <v>4.6870628182003E-2</v>
      </c>
      <c r="AC388" s="17">
        <v>7.6499470610044501E-2</v>
      </c>
      <c r="AD388" s="17"/>
      <c r="AE388" s="17">
        <v>3.6642152369543199E-2</v>
      </c>
      <c r="AF388" s="17">
        <v>3.7316474477223999E-2</v>
      </c>
      <c r="AG388" s="17">
        <v>0.13741996577444701</v>
      </c>
      <c r="AH388" s="17"/>
      <c r="AI388" s="17">
        <v>2.0845882714745499E-2</v>
      </c>
      <c r="AJ388" s="17">
        <v>4.9278285126015203E-2</v>
      </c>
      <c r="AK388" s="17">
        <v>2.57635657452721E-2</v>
      </c>
      <c r="AL388" s="17">
        <v>3.6733586739160301E-2</v>
      </c>
      <c r="AM388" s="17">
        <v>0.13831052081869399</v>
      </c>
      <c r="AN388" s="17"/>
      <c r="AO388" s="17">
        <v>1.36036579955435E-2</v>
      </c>
      <c r="AP388" s="17">
        <v>4.6124101623281399E-2</v>
      </c>
      <c r="AQ388" s="17">
        <v>2.209800160843E-2</v>
      </c>
      <c r="AR388" s="17"/>
      <c r="AS388" s="17">
        <v>7.8003241436406107E-2</v>
      </c>
      <c r="AT388" s="17">
        <v>5.5691924371524301E-2</v>
      </c>
      <c r="AU388" s="17">
        <v>5.0690474504004102E-2</v>
      </c>
      <c r="AV388" s="17">
        <v>4.88079408502958E-2</v>
      </c>
      <c r="AW388" s="17">
        <v>2.8707928721026801E-2</v>
      </c>
    </row>
    <row r="389" spans="2:49" x14ac:dyDescent="0.2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row>
    <row r="390" spans="2:49" x14ac:dyDescent="0.25">
      <c r="B390" s="6" t="s">
        <v>248</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row>
    <row r="391" spans="2:49" x14ac:dyDescent="0.25">
      <c r="B391" s="24" t="s">
        <v>76</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row>
    <row r="392" spans="2:49" x14ac:dyDescent="0.25">
      <c r="B392" t="s">
        <v>236</v>
      </c>
      <c r="C392" s="17">
        <v>6.0849014685549499E-2</v>
      </c>
      <c r="D392" s="17">
        <v>6.6072324754232997E-2</v>
      </c>
      <c r="E392" s="17">
        <v>5.5271564745488201E-2</v>
      </c>
      <c r="F392" s="17"/>
      <c r="G392" s="17">
        <v>4.3927705749121998E-2</v>
      </c>
      <c r="H392" s="17">
        <v>5.0378421550511497E-2</v>
      </c>
      <c r="I392" s="17">
        <v>6.16986610255627E-2</v>
      </c>
      <c r="J392" s="17">
        <v>6.9148035508397501E-2</v>
      </c>
      <c r="K392" s="17">
        <v>6.3756348651024697E-2</v>
      </c>
      <c r="L392" s="17">
        <v>7.1386009729999506E-2</v>
      </c>
      <c r="M392" s="17"/>
      <c r="N392" s="17">
        <v>6.2857360473004303E-2</v>
      </c>
      <c r="O392" s="17">
        <v>5.1816504313802803E-2</v>
      </c>
      <c r="P392" s="17">
        <v>6.9098956205413897E-2</v>
      </c>
      <c r="Q392" s="17">
        <v>6.11742695909991E-2</v>
      </c>
      <c r="R392" s="17"/>
      <c r="S392" s="17">
        <v>7.8992962642725997E-2</v>
      </c>
      <c r="T392" s="17">
        <v>5.8984206858865802E-2</v>
      </c>
      <c r="U392" s="17">
        <v>6.1545464240106498E-2</v>
      </c>
      <c r="V392" s="17">
        <v>4.8535314601457401E-2</v>
      </c>
      <c r="W392" s="17">
        <v>6.5445959544626703E-2</v>
      </c>
      <c r="X392" s="17">
        <v>4.9453321208154398E-2</v>
      </c>
      <c r="Y392" s="17">
        <v>5.0976253737323701E-2</v>
      </c>
      <c r="Z392" s="17">
        <v>6.16266496282971E-2</v>
      </c>
      <c r="AA392" s="17">
        <v>5.7615032370779702E-2</v>
      </c>
      <c r="AB392" s="17">
        <v>7.2390500284522999E-2</v>
      </c>
      <c r="AC392" s="17">
        <v>5.1549041064847798E-2</v>
      </c>
      <c r="AD392" s="17"/>
      <c r="AE392" s="17">
        <v>6.6252826152712205E-2</v>
      </c>
      <c r="AF392" s="17">
        <v>6.9365630472505505E-2</v>
      </c>
      <c r="AG392" s="17">
        <v>4.0401463072210202E-2</v>
      </c>
      <c r="AH392" s="17"/>
      <c r="AI392" s="17">
        <v>6.7051732376013098E-2</v>
      </c>
      <c r="AJ392" s="17">
        <v>6.2621316391739901E-2</v>
      </c>
      <c r="AK392" s="17">
        <v>9.3738467026849806E-2</v>
      </c>
      <c r="AL392" s="17">
        <v>6.7166327252569505E-2</v>
      </c>
      <c r="AM392" s="17">
        <v>3.1055998373667501E-2</v>
      </c>
      <c r="AN392" s="17"/>
      <c r="AO392" s="17">
        <v>7.9445616511822706E-2</v>
      </c>
      <c r="AP392" s="17">
        <v>6.1038003535632997E-2</v>
      </c>
      <c r="AQ392" s="17">
        <v>8.89711385331102E-2</v>
      </c>
      <c r="AR392" s="17"/>
      <c r="AS392" s="17">
        <v>5.96245135957503E-2</v>
      </c>
      <c r="AT392" s="17">
        <v>5.4376745649228501E-2</v>
      </c>
      <c r="AU392" s="17">
        <v>6.2159428318095997E-2</v>
      </c>
      <c r="AV392" s="17">
        <v>6.2814424583521294E-2</v>
      </c>
      <c r="AW392" s="17">
        <v>4.6488616695980901E-2</v>
      </c>
    </row>
    <row r="393" spans="2:49" x14ac:dyDescent="0.25">
      <c r="B393" t="s">
        <v>237</v>
      </c>
      <c r="C393" s="17">
        <v>0.10350691812846299</v>
      </c>
      <c r="D393" s="17">
        <v>0.11196850814923499</v>
      </c>
      <c r="E393" s="17">
        <v>9.5653545822893593E-2</v>
      </c>
      <c r="F393" s="17"/>
      <c r="G393" s="17">
        <v>9.1658078808774496E-2</v>
      </c>
      <c r="H393" s="17">
        <v>0.113862398467154</v>
      </c>
      <c r="I393" s="17">
        <v>9.8607915782833594E-2</v>
      </c>
      <c r="J393" s="17">
        <v>9.5946654500002199E-2</v>
      </c>
      <c r="K393" s="17">
        <v>9.4468758611207404E-2</v>
      </c>
      <c r="L393" s="17">
        <v>0.119282154506361</v>
      </c>
      <c r="M393" s="17"/>
      <c r="N393" s="17">
        <v>0.138910424067897</v>
      </c>
      <c r="O393" s="17">
        <v>0.102516982644218</v>
      </c>
      <c r="P393" s="17">
        <v>9.1679788541312604E-2</v>
      </c>
      <c r="Q393" s="17">
        <v>7.87485849635082E-2</v>
      </c>
      <c r="R393" s="17"/>
      <c r="S393" s="17">
        <v>0.13086091273030201</v>
      </c>
      <c r="T393" s="17">
        <v>0.12264001978009199</v>
      </c>
      <c r="U393" s="17">
        <v>0.100961970049443</v>
      </c>
      <c r="V393" s="17">
        <v>0.103832743997925</v>
      </c>
      <c r="W393" s="17">
        <v>9.3553842118038202E-2</v>
      </c>
      <c r="X393" s="17">
        <v>9.0920036629926496E-2</v>
      </c>
      <c r="Y393" s="17">
        <v>0.10361720120637399</v>
      </c>
      <c r="Z393" s="17">
        <v>9.2386654308421204E-2</v>
      </c>
      <c r="AA393" s="17">
        <v>8.6227366853034504E-2</v>
      </c>
      <c r="AB393" s="17">
        <v>8.4564112747808895E-2</v>
      </c>
      <c r="AC393" s="17">
        <v>9.8072844440646803E-2</v>
      </c>
      <c r="AD393" s="17"/>
      <c r="AE393" s="17">
        <v>0.10387574177445499</v>
      </c>
      <c r="AF393" s="17">
        <v>0.11651688663757701</v>
      </c>
      <c r="AG393" s="17">
        <v>8.3991575286214606E-2</v>
      </c>
      <c r="AH393" s="17"/>
      <c r="AI393" s="17">
        <v>0.13768736214173699</v>
      </c>
      <c r="AJ393" s="17">
        <v>8.3755921111468595E-2</v>
      </c>
      <c r="AK393" s="17">
        <v>0.14727650901610401</v>
      </c>
      <c r="AL393" s="17">
        <v>8.5958607970591905E-2</v>
      </c>
      <c r="AM393" s="17">
        <v>6.2286768533280301E-2</v>
      </c>
      <c r="AN393" s="17"/>
      <c r="AO393" s="17">
        <v>0.16921727670685399</v>
      </c>
      <c r="AP393" s="17">
        <v>8.4046602879073201E-2</v>
      </c>
      <c r="AQ393" s="17">
        <v>0.13135023139333099</v>
      </c>
      <c r="AR393" s="17"/>
      <c r="AS393" s="17">
        <v>8.6007634441464795E-2</v>
      </c>
      <c r="AT393" s="17">
        <v>0.100392950519126</v>
      </c>
      <c r="AU393" s="17">
        <v>0.12780676988753301</v>
      </c>
      <c r="AV393" s="17">
        <v>0.120614462029488</v>
      </c>
      <c r="AW393" s="17">
        <v>0.11860564134705399</v>
      </c>
    </row>
    <row r="394" spans="2:49" x14ac:dyDescent="0.25">
      <c r="B394" t="s">
        <v>238</v>
      </c>
      <c r="C394" s="17">
        <v>0.55776023519809104</v>
      </c>
      <c r="D394" s="17">
        <v>0.55027524602628097</v>
      </c>
      <c r="E394" s="17">
        <v>0.56529409758947902</v>
      </c>
      <c r="F394" s="17"/>
      <c r="G394" s="17">
        <v>0.46141917678869199</v>
      </c>
      <c r="H394" s="17">
        <v>0.51978398401630999</v>
      </c>
      <c r="I394" s="17">
        <v>0.54649451312340902</v>
      </c>
      <c r="J394" s="17">
        <v>0.58283477972015696</v>
      </c>
      <c r="K394" s="17">
        <v>0.62449203183164803</v>
      </c>
      <c r="L394" s="17">
        <v>0.59765562952555595</v>
      </c>
      <c r="M394" s="17"/>
      <c r="N394" s="17">
        <v>0.55381604650409699</v>
      </c>
      <c r="O394" s="17">
        <v>0.58284236187684602</v>
      </c>
      <c r="P394" s="17">
        <v>0.51937892862527002</v>
      </c>
      <c r="Q394" s="17">
        <v>0.56796651994977299</v>
      </c>
      <c r="R394" s="17"/>
      <c r="S394" s="17">
        <v>0.51884690681918899</v>
      </c>
      <c r="T394" s="17">
        <v>0.53328730959964399</v>
      </c>
      <c r="U394" s="17">
        <v>0.54276456877447699</v>
      </c>
      <c r="V394" s="17">
        <v>0.58951709773082095</v>
      </c>
      <c r="W394" s="17">
        <v>0.48419741602029798</v>
      </c>
      <c r="X394" s="17">
        <v>0.55669905391546004</v>
      </c>
      <c r="Y394" s="17">
        <v>0.57005062001747997</v>
      </c>
      <c r="Z394" s="17">
        <v>0.55357029573366801</v>
      </c>
      <c r="AA394" s="17">
        <v>0.58654572468644495</v>
      </c>
      <c r="AB394" s="17">
        <v>0.64582936543998204</v>
      </c>
      <c r="AC394" s="17">
        <v>0.56376286375279905</v>
      </c>
      <c r="AD394" s="17"/>
      <c r="AE394" s="17">
        <v>0.52026102974647703</v>
      </c>
      <c r="AF394" s="17">
        <v>0.60963792177488896</v>
      </c>
      <c r="AG394" s="17">
        <v>0.55778478160405698</v>
      </c>
      <c r="AH394" s="17"/>
      <c r="AI394" s="17">
        <v>0.48516838282865199</v>
      </c>
      <c r="AJ394" s="17">
        <v>0.63948547143109302</v>
      </c>
      <c r="AK394" s="17">
        <v>0.53222658393069799</v>
      </c>
      <c r="AL394" s="17">
        <v>0.51239674100985699</v>
      </c>
      <c r="AM394" s="17">
        <v>0.59596974402028502</v>
      </c>
      <c r="AN394" s="17"/>
      <c r="AO394" s="17">
        <v>0.49101038049283602</v>
      </c>
      <c r="AP394" s="17">
        <v>0.64682925896309795</v>
      </c>
      <c r="AQ394" s="17">
        <v>0.53487055356244895</v>
      </c>
      <c r="AR394" s="17"/>
      <c r="AS394" s="17">
        <v>0.55379509241643099</v>
      </c>
      <c r="AT394" s="17">
        <v>0.55500594705167605</v>
      </c>
      <c r="AU394" s="17">
        <v>0.57321334763686504</v>
      </c>
      <c r="AV394" s="17">
        <v>0.51912752663867701</v>
      </c>
      <c r="AW394" s="17">
        <v>0.51284352215955997</v>
      </c>
    </row>
    <row r="395" spans="2:49" x14ac:dyDescent="0.25">
      <c r="B395" t="s">
        <v>239</v>
      </c>
      <c r="C395" s="17">
        <v>0.12525266087751599</v>
      </c>
      <c r="D395" s="17">
        <v>0.13297173665675399</v>
      </c>
      <c r="E395" s="17">
        <v>0.11730910706224799</v>
      </c>
      <c r="F395" s="17"/>
      <c r="G395" s="17">
        <v>0.18477843212273301</v>
      </c>
      <c r="H395" s="17">
        <v>0.13769861347738399</v>
      </c>
      <c r="I395" s="17">
        <v>0.133467182113542</v>
      </c>
      <c r="J395" s="17">
        <v>0.110866869142263</v>
      </c>
      <c r="K395" s="17">
        <v>0.10472273826558</v>
      </c>
      <c r="L395" s="17">
        <v>9.37518337417238E-2</v>
      </c>
      <c r="M395" s="17"/>
      <c r="N395" s="17">
        <v>0.11304690243933101</v>
      </c>
      <c r="O395" s="17">
        <v>0.12543940020292499</v>
      </c>
      <c r="P395" s="17">
        <v>0.15022707649490799</v>
      </c>
      <c r="Q395" s="17">
        <v>0.11877490282475101</v>
      </c>
      <c r="R395" s="17"/>
      <c r="S395" s="17">
        <v>0.13343204679691201</v>
      </c>
      <c r="T395" s="17">
        <v>0.122093251792578</v>
      </c>
      <c r="U395" s="17">
        <v>0.101816058227093</v>
      </c>
      <c r="V395" s="17">
        <v>0.12380301012273801</v>
      </c>
      <c r="W395" s="17">
        <v>0.1492533168346</v>
      </c>
      <c r="X395" s="17">
        <v>0.14242539085026201</v>
      </c>
      <c r="Y395" s="17">
        <v>0.12760494383738699</v>
      </c>
      <c r="Z395" s="17">
        <v>0.147392518763652</v>
      </c>
      <c r="AA395" s="17">
        <v>0.122952048547687</v>
      </c>
      <c r="AB395" s="17">
        <v>9.7870075546551596E-2</v>
      </c>
      <c r="AC395" s="17">
        <v>0.119137000921283</v>
      </c>
      <c r="AD395" s="17"/>
      <c r="AE395" s="17">
        <v>0.15213784343769701</v>
      </c>
      <c r="AF395" s="17">
        <v>0.10411530593396499</v>
      </c>
      <c r="AG395" s="17">
        <v>0.107786775501931</v>
      </c>
      <c r="AH395" s="17"/>
      <c r="AI395" s="17">
        <v>0.15270796746795201</v>
      </c>
      <c r="AJ395" s="17">
        <v>9.8572229020399499E-2</v>
      </c>
      <c r="AK395" s="17">
        <v>0.133907763221432</v>
      </c>
      <c r="AL395" s="17">
        <v>0.22761186750567999</v>
      </c>
      <c r="AM395" s="17">
        <v>9.9306472103700597E-2</v>
      </c>
      <c r="AN395" s="17"/>
      <c r="AO395" s="17">
        <v>0.124461560241297</v>
      </c>
      <c r="AP395" s="17">
        <v>0.104583883166339</v>
      </c>
      <c r="AQ395" s="17">
        <v>0.14888339068919801</v>
      </c>
      <c r="AR395" s="17"/>
      <c r="AS395" s="17">
        <v>0.126957029192557</v>
      </c>
      <c r="AT395" s="17">
        <v>0.120208351870324</v>
      </c>
      <c r="AU395" s="17">
        <v>0.11854853858907501</v>
      </c>
      <c r="AV395" s="17">
        <v>0.13998212615682001</v>
      </c>
      <c r="AW395" s="17">
        <v>0.15364996018947899</v>
      </c>
    </row>
    <row r="396" spans="2:49" x14ac:dyDescent="0.25">
      <c r="B396" t="s">
        <v>240</v>
      </c>
      <c r="C396" s="17">
        <v>6.6517708541029202E-2</v>
      </c>
      <c r="D396" s="17">
        <v>7.8343416603812596E-2</v>
      </c>
      <c r="E396" s="17">
        <v>5.5537585520538703E-2</v>
      </c>
      <c r="F396" s="17"/>
      <c r="G396" s="17">
        <v>9.8189935586091195E-2</v>
      </c>
      <c r="H396" s="17">
        <v>7.6545399251393101E-2</v>
      </c>
      <c r="I396" s="17">
        <v>7.0893453200918902E-2</v>
      </c>
      <c r="J396" s="17">
        <v>4.7506275525626598E-2</v>
      </c>
      <c r="K396" s="17">
        <v>5.5634672674995299E-2</v>
      </c>
      <c r="L396" s="17">
        <v>5.6188503711932403E-2</v>
      </c>
      <c r="M396" s="17"/>
      <c r="N396" s="17">
        <v>7.2738823187333504E-2</v>
      </c>
      <c r="O396" s="17">
        <v>5.5493865951938698E-2</v>
      </c>
      <c r="P396" s="17">
        <v>8.15090499023743E-2</v>
      </c>
      <c r="Q396" s="17">
        <v>5.7415411889191699E-2</v>
      </c>
      <c r="R396" s="17"/>
      <c r="S396" s="17">
        <v>6.4606621102899206E-2</v>
      </c>
      <c r="T396" s="17">
        <v>6.5128241116075097E-2</v>
      </c>
      <c r="U396" s="17">
        <v>8.1981252061128301E-2</v>
      </c>
      <c r="V396" s="17">
        <v>7.6029225067555203E-2</v>
      </c>
      <c r="W396" s="17">
        <v>9.4348597191244707E-2</v>
      </c>
      <c r="X396" s="17">
        <v>5.8394797985289099E-2</v>
      </c>
      <c r="Y396" s="17">
        <v>6.5851921970024097E-2</v>
      </c>
      <c r="Z396" s="17">
        <v>4.7492040480140801E-2</v>
      </c>
      <c r="AA396" s="17">
        <v>6.49440957032036E-2</v>
      </c>
      <c r="AB396" s="17">
        <v>4.60310429638114E-2</v>
      </c>
      <c r="AC396" s="17">
        <v>6.58925478142115E-2</v>
      </c>
      <c r="AD396" s="17"/>
      <c r="AE396" s="17">
        <v>8.8672376070091902E-2</v>
      </c>
      <c r="AF396" s="17">
        <v>4.4974791668150903E-2</v>
      </c>
      <c r="AG396" s="17">
        <v>5.2647513414389099E-2</v>
      </c>
      <c r="AH396" s="17"/>
      <c r="AI396" s="17">
        <v>9.1655550050974199E-2</v>
      </c>
      <c r="AJ396" s="17">
        <v>5.9851494987511897E-2</v>
      </c>
      <c r="AK396" s="17">
        <v>4.5974622245876999E-2</v>
      </c>
      <c r="AL396" s="17">
        <v>7.3560923961306104E-2</v>
      </c>
      <c r="AM396" s="17">
        <v>4.3196511774411001E-2</v>
      </c>
      <c r="AN396" s="17"/>
      <c r="AO396" s="17">
        <v>9.1576425353768504E-2</v>
      </c>
      <c r="AP396" s="17">
        <v>5.2749176647824199E-2</v>
      </c>
      <c r="AQ396" s="17">
        <v>5.3973396792356597E-2</v>
      </c>
      <c r="AR396" s="17"/>
      <c r="AS396" s="17">
        <v>6.8516225369362194E-2</v>
      </c>
      <c r="AT396" s="17">
        <v>7.6792719210171695E-2</v>
      </c>
      <c r="AU396" s="17">
        <v>4.8739002119470798E-2</v>
      </c>
      <c r="AV396" s="17">
        <v>8.3446320489654405E-2</v>
      </c>
      <c r="AW396" s="17">
        <v>0.14265441026909201</v>
      </c>
    </row>
    <row r="397" spans="2:49" x14ac:dyDescent="0.25">
      <c r="B397" t="s">
        <v>81</v>
      </c>
      <c r="C397" s="17">
        <v>8.6113462569351901E-2</v>
      </c>
      <c r="D397" s="17">
        <v>6.03687678096844E-2</v>
      </c>
      <c r="E397" s="17">
        <v>0.11093409925935301</v>
      </c>
      <c r="F397" s="17"/>
      <c r="G397" s="17">
        <v>0.12002667094458699</v>
      </c>
      <c r="H397" s="17">
        <v>0.101731183237248</v>
      </c>
      <c r="I397" s="17">
        <v>8.8838274753733307E-2</v>
      </c>
      <c r="J397" s="17">
        <v>9.3697385603553701E-2</v>
      </c>
      <c r="K397" s="17">
        <v>5.6925449965544397E-2</v>
      </c>
      <c r="L397" s="17">
        <v>6.1735868784427599E-2</v>
      </c>
      <c r="M397" s="17"/>
      <c r="N397" s="17">
        <v>5.8630443328338097E-2</v>
      </c>
      <c r="O397" s="17">
        <v>8.1890885010268602E-2</v>
      </c>
      <c r="P397" s="17">
        <v>8.8106200230721604E-2</v>
      </c>
      <c r="Q397" s="17">
        <v>0.115920310781777</v>
      </c>
      <c r="R397" s="17"/>
      <c r="S397" s="17">
        <v>7.3260549907972802E-2</v>
      </c>
      <c r="T397" s="17">
        <v>9.7866970852744997E-2</v>
      </c>
      <c r="U397" s="17">
        <v>0.110930686647753</v>
      </c>
      <c r="V397" s="17">
        <v>5.8282608479503499E-2</v>
      </c>
      <c r="W397" s="17">
        <v>0.113200868291191</v>
      </c>
      <c r="X397" s="17">
        <v>0.102107399410908</v>
      </c>
      <c r="Y397" s="17">
        <v>8.1899059231410803E-2</v>
      </c>
      <c r="Z397" s="17">
        <v>9.7531841085820706E-2</v>
      </c>
      <c r="AA397" s="17">
        <v>8.1715731838850295E-2</v>
      </c>
      <c r="AB397" s="17">
        <v>5.3314903017323001E-2</v>
      </c>
      <c r="AC397" s="17">
        <v>0.101585702006211</v>
      </c>
      <c r="AD397" s="17"/>
      <c r="AE397" s="17">
        <v>6.8800182818567202E-2</v>
      </c>
      <c r="AF397" s="17">
        <v>5.5389463512913302E-2</v>
      </c>
      <c r="AG397" s="17">
        <v>0.157387891121198</v>
      </c>
      <c r="AH397" s="17"/>
      <c r="AI397" s="17">
        <v>6.5729005134671295E-2</v>
      </c>
      <c r="AJ397" s="17">
        <v>5.57135670577871E-2</v>
      </c>
      <c r="AK397" s="17">
        <v>4.6876054559040203E-2</v>
      </c>
      <c r="AL397" s="17">
        <v>3.3305532299995499E-2</v>
      </c>
      <c r="AM397" s="17">
        <v>0.168184505194656</v>
      </c>
      <c r="AN397" s="17"/>
      <c r="AO397" s="17">
        <v>4.4288740693421799E-2</v>
      </c>
      <c r="AP397" s="17">
        <v>5.0753074808033101E-2</v>
      </c>
      <c r="AQ397" s="17">
        <v>4.1951289029554903E-2</v>
      </c>
      <c r="AR397" s="17"/>
      <c r="AS397" s="17">
        <v>0.105099504984435</v>
      </c>
      <c r="AT397" s="17">
        <v>9.3223285699474204E-2</v>
      </c>
      <c r="AU397" s="17">
        <v>6.9532913448960704E-2</v>
      </c>
      <c r="AV397" s="17">
        <v>7.4015140101839003E-2</v>
      </c>
      <c r="AW397" s="17">
        <v>2.57578493388342E-2</v>
      </c>
    </row>
    <row r="398" spans="2:49" x14ac:dyDescent="0.25">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row>
    <row r="399" spans="2:49" x14ac:dyDescent="0.25">
      <c r="B399" s="6" t="s">
        <v>249</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row>
    <row r="400" spans="2:49" x14ac:dyDescent="0.25">
      <c r="B400" s="24" t="s">
        <v>76</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row>
    <row r="401" spans="2:49" x14ac:dyDescent="0.25">
      <c r="B401" t="s">
        <v>236</v>
      </c>
      <c r="C401" s="17">
        <v>5.2677593799561599E-2</v>
      </c>
      <c r="D401" s="17">
        <v>5.3009217845046197E-2</v>
      </c>
      <c r="E401" s="17">
        <v>5.2344305151010802E-2</v>
      </c>
      <c r="F401" s="17"/>
      <c r="G401" s="17">
        <v>5.7144594576238002E-2</v>
      </c>
      <c r="H401" s="17">
        <v>4.4811716808940999E-2</v>
      </c>
      <c r="I401" s="17">
        <v>5.6256950994770599E-2</v>
      </c>
      <c r="J401" s="17">
        <v>5.7453244983279299E-2</v>
      </c>
      <c r="K401" s="17">
        <v>7.2496358247023496E-2</v>
      </c>
      <c r="L401" s="17">
        <v>3.5965660014205099E-2</v>
      </c>
      <c r="M401" s="17"/>
      <c r="N401" s="17">
        <v>4.0506907913206297E-2</v>
      </c>
      <c r="O401" s="17">
        <v>4.1132654093371801E-2</v>
      </c>
      <c r="P401" s="17">
        <v>8.2438368593266795E-2</v>
      </c>
      <c r="Q401" s="17">
        <v>5.0980835998542799E-2</v>
      </c>
      <c r="R401" s="17"/>
      <c r="S401" s="17">
        <v>4.15531560941335E-2</v>
      </c>
      <c r="T401" s="17">
        <v>5.9979220496651699E-2</v>
      </c>
      <c r="U401" s="17">
        <v>4.2646084528686699E-2</v>
      </c>
      <c r="V401" s="17">
        <v>4.9213131005916899E-2</v>
      </c>
      <c r="W401" s="17">
        <v>5.6497183125244002E-2</v>
      </c>
      <c r="X401" s="17">
        <v>6.47090504985815E-2</v>
      </c>
      <c r="Y401" s="17">
        <v>4.5437224009548201E-2</v>
      </c>
      <c r="Z401" s="17">
        <v>6.6711087329074201E-2</v>
      </c>
      <c r="AA401" s="17">
        <v>4.60080094743665E-2</v>
      </c>
      <c r="AB401" s="17">
        <v>5.7064310903207398E-2</v>
      </c>
      <c r="AC401" s="17">
        <v>6.7331377059371894E-2</v>
      </c>
      <c r="AD401" s="17"/>
      <c r="AE401" s="17">
        <v>6.6858742848231706E-2</v>
      </c>
      <c r="AF401" s="17">
        <v>5.2154623626338902E-2</v>
      </c>
      <c r="AG401" s="17">
        <v>3.27833535400818E-2</v>
      </c>
      <c r="AH401" s="17"/>
      <c r="AI401" s="17">
        <v>3.4055678419252999E-2</v>
      </c>
      <c r="AJ401" s="17">
        <v>6.55275932201064E-2</v>
      </c>
      <c r="AK401" s="17">
        <v>6.5335376936160303E-2</v>
      </c>
      <c r="AL401" s="17">
        <v>9.3616111773648703E-2</v>
      </c>
      <c r="AM401" s="17">
        <v>3.8490392578934003E-2</v>
      </c>
      <c r="AN401" s="17"/>
      <c r="AO401" s="17">
        <v>2.0263881390492702E-2</v>
      </c>
      <c r="AP401" s="17">
        <v>6.3648561508214796E-2</v>
      </c>
      <c r="AQ401" s="17">
        <v>6.7641332795464998E-2</v>
      </c>
      <c r="AR401" s="17"/>
      <c r="AS401" s="17">
        <v>5.6284772839006798E-2</v>
      </c>
      <c r="AT401" s="17">
        <v>5.44363617717478E-2</v>
      </c>
      <c r="AU401" s="17">
        <v>5.3940890730944102E-2</v>
      </c>
      <c r="AV401" s="17">
        <v>4.4673033223833702E-2</v>
      </c>
      <c r="AW401" s="17">
        <v>1.39456121053928E-2</v>
      </c>
    </row>
    <row r="402" spans="2:49" x14ac:dyDescent="0.25">
      <c r="B402" t="s">
        <v>237</v>
      </c>
      <c r="C402" s="17">
        <v>7.8329058986109701E-2</v>
      </c>
      <c r="D402" s="17">
        <v>7.4736867274508595E-2</v>
      </c>
      <c r="E402" s="17">
        <v>8.2493222839781902E-2</v>
      </c>
      <c r="F402" s="17"/>
      <c r="G402" s="17">
        <v>0.102238179325207</v>
      </c>
      <c r="H402" s="17">
        <v>0.104880486331713</v>
      </c>
      <c r="I402" s="17">
        <v>7.8957555346048994E-2</v>
      </c>
      <c r="J402" s="17">
        <v>6.0670979558134601E-2</v>
      </c>
      <c r="K402" s="17">
        <v>6.6907812802869504E-2</v>
      </c>
      <c r="L402" s="17">
        <v>6.2119984782837902E-2</v>
      </c>
      <c r="M402" s="17"/>
      <c r="N402" s="17">
        <v>8.9410473559773398E-2</v>
      </c>
      <c r="O402" s="17">
        <v>7.7092711284189194E-2</v>
      </c>
      <c r="P402" s="17">
        <v>8.2910497154976795E-2</v>
      </c>
      <c r="Q402" s="17">
        <v>6.5169987896780704E-2</v>
      </c>
      <c r="R402" s="17"/>
      <c r="S402" s="17">
        <v>7.2580858408626103E-2</v>
      </c>
      <c r="T402" s="17">
        <v>8.6645668333301604E-2</v>
      </c>
      <c r="U402" s="17">
        <v>6.0062446147376998E-2</v>
      </c>
      <c r="V402" s="17">
        <v>8.4930162259642006E-2</v>
      </c>
      <c r="W402" s="17">
        <v>8.2376506883309095E-2</v>
      </c>
      <c r="X402" s="17">
        <v>8.8750099295190496E-2</v>
      </c>
      <c r="Y402" s="17">
        <v>9.6042313225686196E-2</v>
      </c>
      <c r="Z402" s="17">
        <v>8.2919276016671303E-2</v>
      </c>
      <c r="AA402" s="17">
        <v>6.8582508249194402E-2</v>
      </c>
      <c r="AB402" s="17">
        <v>5.7114069707453703E-2</v>
      </c>
      <c r="AC402" s="17">
        <v>9.3363892856900499E-2</v>
      </c>
      <c r="AD402" s="17"/>
      <c r="AE402" s="17">
        <v>9.0522930297934401E-2</v>
      </c>
      <c r="AF402" s="17">
        <v>7.0625613652696498E-2</v>
      </c>
      <c r="AG402" s="17">
        <v>6.4821972816327497E-2</v>
      </c>
      <c r="AH402" s="17"/>
      <c r="AI402" s="17">
        <v>8.0560414349680295E-2</v>
      </c>
      <c r="AJ402" s="17">
        <v>8.9064111563417203E-2</v>
      </c>
      <c r="AK402" s="17">
        <v>5.94584677296979E-2</v>
      </c>
      <c r="AL402" s="17">
        <v>6.8556207193929394E-2</v>
      </c>
      <c r="AM402" s="17">
        <v>6.1451531999214298E-2</v>
      </c>
      <c r="AN402" s="17"/>
      <c r="AO402" s="17">
        <v>7.6807159559117599E-2</v>
      </c>
      <c r="AP402" s="17">
        <v>8.2250915544762895E-2</v>
      </c>
      <c r="AQ402" s="17">
        <v>9.6467798341017402E-2</v>
      </c>
      <c r="AR402" s="17"/>
      <c r="AS402" s="17">
        <v>7.6224651909292201E-2</v>
      </c>
      <c r="AT402" s="17">
        <v>8.4199111912203695E-2</v>
      </c>
      <c r="AU402" s="17">
        <v>7.9810190824011695E-2</v>
      </c>
      <c r="AV402" s="17">
        <v>8.1455884180766297E-2</v>
      </c>
      <c r="AW402" s="17">
        <v>0.12984445654224899</v>
      </c>
    </row>
    <row r="403" spans="2:49" x14ac:dyDescent="0.25">
      <c r="B403" t="s">
        <v>238</v>
      </c>
      <c r="C403" s="17">
        <v>0.54460831579367297</v>
      </c>
      <c r="D403" s="17">
        <v>0.52770643930044103</v>
      </c>
      <c r="E403" s="17">
        <v>0.56118661142197601</v>
      </c>
      <c r="F403" s="17"/>
      <c r="G403" s="17">
        <v>0.39234440020761402</v>
      </c>
      <c r="H403" s="17">
        <v>0.46984858600715002</v>
      </c>
      <c r="I403" s="17">
        <v>0.52156003180490096</v>
      </c>
      <c r="J403" s="17">
        <v>0.62492878152528797</v>
      </c>
      <c r="K403" s="17">
        <v>0.62219195734726096</v>
      </c>
      <c r="L403" s="17">
        <v>0.60954632437262302</v>
      </c>
      <c r="M403" s="17"/>
      <c r="N403" s="17">
        <v>0.54949894950190104</v>
      </c>
      <c r="O403" s="17">
        <v>0.57749008306435201</v>
      </c>
      <c r="P403" s="17">
        <v>0.48537192396148698</v>
      </c>
      <c r="Q403" s="17">
        <v>0.56105195167395405</v>
      </c>
      <c r="R403" s="17"/>
      <c r="S403" s="17">
        <v>0.45499608339504</v>
      </c>
      <c r="T403" s="17">
        <v>0.51131788984585103</v>
      </c>
      <c r="U403" s="17">
        <v>0.55326178217933197</v>
      </c>
      <c r="V403" s="17">
        <v>0.57507611998141495</v>
      </c>
      <c r="W403" s="17">
        <v>0.53125951077892297</v>
      </c>
      <c r="X403" s="17">
        <v>0.48915396372519399</v>
      </c>
      <c r="Y403" s="17">
        <v>0.54732068695154601</v>
      </c>
      <c r="Z403" s="17">
        <v>0.54474438732410801</v>
      </c>
      <c r="AA403" s="17">
        <v>0.58144952086483404</v>
      </c>
      <c r="AB403" s="17">
        <v>0.67937642391409403</v>
      </c>
      <c r="AC403" s="17">
        <v>0.60370952351769003</v>
      </c>
      <c r="AD403" s="17"/>
      <c r="AE403" s="17">
        <v>0.53813368181305499</v>
      </c>
      <c r="AF403" s="17">
        <v>0.59102259739263796</v>
      </c>
      <c r="AG403" s="17">
        <v>0.49750356934926798</v>
      </c>
      <c r="AH403" s="17"/>
      <c r="AI403" s="17">
        <v>0.49803756397870103</v>
      </c>
      <c r="AJ403" s="17">
        <v>0.59214886131176403</v>
      </c>
      <c r="AK403" s="17">
        <v>0.59126865012318197</v>
      </c>
      <c r="AL403" s="17">
        <v>0.54010967260105802</v>
      </c>
      <c r="AM403" s="17">
        <v>0.56097132386117299</v>
      </c>
      <c r="AN403" s="17"/>
      <c r="AO403" s="17">
        <v>0.46935714793701699</v>
      </c>
      <c r="AP403" s="17">
        <v>0.59183539118397099</v>
      </c>
      <c r="AQ403" s="17">
        <v>0.52684967661536797</v>
      </c>
      <c r="AR403" s="17"/>
      <c r="AS403" s="17">
        <v>0.54259522929936999</v>
      </c>
      <c r="AT403" s="17">
        <v>0.54491156218595305</v>
      </c>
      <c r="AU403" s="17">
        <v>0.54912076071970595</v>
      </c>
      <c r="AV403" s="17">
        <v>0.49995114243073702</v>
      </c>
      <c r="AW403" s="17">
        <v>0.396983540670102</v>
      </c>
    </row>
    <row r="404" spans="2:49" x14ac:dyDescent="0.25">
      <c r="B404" t="s">
        <v>239</v>
      </c>
      <c r="C404" s="17">
        <v>0.18773647023108</v>
      </c>
      <c r="D404" s="17">
        <v>0.20864731956128699</v>
      </c>
      <c r="E404" s="17">
        <v>0.16641977256623999</v>
      </c>
      <c r="F404" s="17"/>
      <c r="G404" s="17">
        <v>0.27057248251135002</v>
      </c>
      <c r="H404" s="17">
        <v>0.20344839144928001</v>
      </c>
      <c r="I404" s="17">
        <v>0.17338111438965501</v>
      </c>
      <c r="J404" s="17">
        <v>0.13487026421720599</v>
      </c>
      <c r="K404" s="17">
        <v>0.142383324352895</v>
      </c>
      <c r="L404" s="17">
        <v>0.20418121062479599</v>
      </c>
      <c r="M404" s="17"/>
      <c r="N404" s="17">
        <v>0.213346336356278</v>
      </c>
      <c r="O404" s="17">
        <v>0.17849923419342101</v>
      </c>
      <c r="P404" s="17">
        <v>0.19910145877868399</v>
      </c>
      <c r="Q404" s="17">
        <v>0.15741240562143</v>
      </c>
      <c r="R404" s="17"/>
      <c r="S404" s="17">
        <v>0.25532665447224201</v>
      </c>
      <c r="T404" s="17">
        <v>0.20214930567126799</v>
      </c>
      <c r="U404" s="17">
        <v>0.19622255174450501</v>
      </c>
      <c r="V404" s="17">
        <v>0.18045587632321999</v>
      </c>
      <c r="W404" s="17">
        <v>0.159035272722482</v>
      </c>
      <c r="X404" s="17">
        <v>0.20986652129356201</v>
      </c>
      <c r="Y404" s="17">
        <v>0.17953038406715099</v>
      </c>
      <c r="Z404" s="17">
        <v>0.15895888306807601</v>
      </c>
      <c r="AA404" s="17">
        <v>0.18351867452533499</v>
      </c>
      <c r="AB404" s="17">
        <v>0.124785469294418</v>
      </c>
      <c r="AC404" s="17">
        <v>0.119571881984398</v>
      </c>
      <c r="AD404" s="17"/>
      <c r="AE404" s="17">
        <v>0.18242329028759099</v>
      </c>
      <c r="AF404" s="17">
        <v>0.18340115882499</v>
      </c>
      <c r="AG404" s="17">
        <v>0.179656715362634</v>
      </c>
      <c r="AH404" s="17"/>
      <c r="AI404" s="17">
        <v>0.24766819046250599</v>
      </c>
      <c r="AJ404" s="17">
        <v>0.149396982345709</v>
      </c>
      <c r="AK404" s="17">
        <v>0.198598552113598</v>
      </c>
      <c r="AL404" s="17">
        <v>0.104331923427966</v>
      </c>
      <c r="AM404" s="17">
        <v>0.14747713879247101</v>
      </c>
      <c r="AN404" s="17"/>
      <c r="AO404" s="17">
        <v>0.265416834175417</v>
      </c>
      <c r="AP404" s="17">
        <v>0.16444955084370999</v>
      </c>
      <c r="AQ404" s="17">
        <v>0.23347244230560599</v>
      </c>
      <c r="AR404" s="17"/>
      <c r="AS404" s="17">
        <v>0.177360612799602</v>
      </c>
      <c r="AT404" s="17">
        <v>0.185635977671989</v>
      </c>
      <c r="AU404" s="17">
        <v>0.193347912526836</v>
      </c>
      <c r="AV404" s="17">
        <v>0.20562755505012201</v>
      </c>
      <c r="AW404" s="17">
        <v>0.229871725329615</v>
      </c>
    </row>
    <row r="405" spans="2:49" x14ac:dyDescent="0.25">
      <c r="B405" t="s">
        <v>240</v>
      </c>
      <c r="C405" s="17">
        <v>7.3934193917434499E-2</v>
      </c>
      <c r="D405" s="17">
        <v>9.0633772250212699E-2</v>
      </c>
      <c r="E405" s="17">
        <v>5.7720944213423199E-2</v>
      </c>
      <c r="F405" s="17"/>
      <c r="G405" s="17">
        <v>9.4919277290663295E-2</v>
      </c>
      <c r="H405" s="17">
        <v>9.1508978639213895E-2</v>
      </c>
      <c r="I405" s="17">
        <v>8.6818833855884306E-2</v>
      </c>
      <c r="J405" s="17">
        <v>5.6459439976957702E-2</v>
      </c>
      <c r="K405" s="17">
        <v>5.6511425549829901E-2</v>
      </c>
      <c r="L405" s="17">
        <v>6.0881002743352598E-2</v>
      </c>
      <c r="M405" s="17"/>
      <c r="N405" s="17">
        <v>7.1959359619449006E-2</v>
      </c>
      <c r="O405" s="17">
        <v>6.7979674485326103E-2</v>
      </c>
      <c r="P405" s="17">
        <v>8.4420636244409E-2</v>
      </c>
      <c r="Q405" s="17">
        <v>7.3430225733073007E-2</v>
      </c>
      <c r="R405" s="17"/>
      <c r="S405" s="17">
        <v>0.12652055995415201</v>
      </c>
      <c r="T405" s="17">
        <v>8.6582510289730394E-2</v>
      </c>
      <c r="U405" s="17">
        <v>6.6787201095874799E-2</v>
      </c>
      <c r="V405" s="17">
        <v>6.1512072970381297E-2</v>
      </c>
      <c r="W405" s="17">
        <v>8.9552472897776098E-2</v>
      </c>
      <c r="X405" s="17">
        <v>7.2786022297504693E-2</v>
      </c>
      <c r="Y405" s="17">
        <v>6.9609483883513207E-2</v>
      </c>
      <c r="Z405" s="17">
        <v>6.4845669114632798E-2</v>
      </c>
      <c r="AA405" s="17">
        <v>6.1910321762472499E-2</v>
      </c>
      <c r="AB405" s="17">
        <v>1.96957464006472E-2</v>
      </c>
      <c r="AC405" s="17">
        <v>4.61049372781656E-2</v>
      </c>
      <c r="AD405" s="17"/>
      <c r="AE405" s="17">
        <v>8.3160178529373893E-2</v>
      </c>
      <c r="AF405" s="17">
        <v>6.3047819864799404E-2</v>
      </c>
      <c r="AG405" s="17">
        <v>7.0298961861445297E-2</v>
      </c>
      <c r="AH405" s="17"/>
      <c r="AI405" s="17">
        <v>0.111559970083979</v>
      </c>
      <c r="AJ405" s="17">
        <v>5.54414930748462E-2</v>
      </c>
      <c r="AK405" s="17">
        <v>5.2983573644793398E-2</v>
      </c>
      <c r="AL405" s="17">
        <v>0.14418825761110399</v>
      </c>
      <c r="AM405" s="17">
        <v>4.56252907599509E-2</v>
      </c>
      <c r="AN405" s="17"/>
      <c r="AO405" s="17">
        <v>0.150510573663452</v>
      </c>
      <c r="AP405" s="17">
        <v>5.6175145689538103E-2</v>
      </c>
      <c r="AQ405" s="17">
        <v>5.14414438196623E-2</v>
      </c>
      <c r="AR405" s="17"/>
      <c r="AS405" s="17">
        <v>6.8045647530987505E-2</v>
      </c>
      <c r="AT405" s="17">
        <v>7.3407953425163097E-2</v>
      </c>
      <c r="AU405" s="17">
        <v>7.20580646859416E-2</v>
      </c>
      <c r="AV405" s="17">
        <v>0.111804072319062</v>
      </c>
      <c r="AW405" s="17">
        <v>0.14774546602942801</v>
      </c>
    </row>
    <row r="406" spans="2:49" x14ac:dyDescent="0.25">
      <c r="B406" t="s">
        <v>81</v>
      </c>
      <c r="C406" s="17">
        <v>6.2714367272141205E-2</v>
      </c>
      <c r="D406" s="17">
        <v>4.5266383768505003E-2</v>
      </c>
      <c r="E406" s="17">
        <v>7.9835143807567802E-2</v>
      </c>
      <c r="F406" s="17"/>
      <c r="G406" s="17">
        <v>8.2781066088928795E-2</v>
      </c>
      <c r="H406" s="17">
        <v>8.5501840763701403E-2</v>
      </c>
      <c r="I406" s="17">
        <v>8.3025513608739998E-2</v>
      </c>
      <c r="J406" s="17">
        <v>6.5617289739134402E-2</v>
      </c>
      <c r="K406" s="17">
        <v>3.9509121700121198E-2</v>
      </c>
      <c r="L406" s="17">
        <v>2.7305817462186001E-2</v>
      </c>
      <c r="M406" s="17"/>
      <c r="N406" s="17">
        <v>3.5277973049392897E-2</v>
      </c>
      <c r="O406" s="17">
        <v>5.7805642879339397E-2</v>
      </c>
      <c r="P406" s="17">
        <v>6.5757115267176605E-2</v>
      </c>
      <c r="Q406" s="17">
        <v>9.1954593076218893E-2</v>
      </c>
      <c r="R406" s="17"/>
      <c r="S406" s="17">
        <v>4.9022687675805802E-2</v>
      </c>
      <c r="T406" s="17">
        <v>5.3325405363197798E-2</v>
      </c>
      <c r="U406" s="17">
        <v>8.1019934304224495E-2</v>
      </c>
      <c r="V406" s="17">
        <v>4.8812637459424699E-2</v>
      </c>
      <c r="W406" s="17">
        <v>8.1279053592265199E-2</v>
      </c>
      <c r="X406" s="17">
        <v>7.4734342889967997E-2</v>
      </c>
      <c r="Y406" s="17">
        <v>6.2059907862555601E-2</v>
      </c>
      <c r="Z406" s="17">
        <v>8.1820697147438101E-2</v>
      </c>
      <c r="AA406" s="17">
        <v>5.8530965123798302E-2</v>
      </c>
      <c r="AB406" s="17">
        <v>6.1963979780179299E-2</v>
      </c>
      <c r="AC406" s="17">
        <v>6.9918387303474494E-2</v>
      </c>
      <c r="AD406" s="17"/>
      <c r="AE406" s="17">
        <v>3.8901176223814601E-2</v>
      </c>
      <c r="AF406" s="17">
        <v>3.97481866385372E-2</v>
      </c>
      <c r="AG406" s="17">
        <v>0.15493542707024299</v>
      </c>
      <c r="AH406" s="17"/>
      <c r="AI406" s="17">
        <v>2.8118182705881001E-2</v>
      </c>
      <c r="AJ406" s="17">
        <v>4.8420958484157797E-2</v>
      </c>
      <c r="AK406" s="17">
        <v>3.2355379452568597E-2</v>
      </c>
      <c r="AL406" s="17">
        <v>4.9197827392293399E-2</v>
      </c>
      <c r="AM406" s="17">
        <v>0.14598432200825601</v>
      </c>
      <c r="AN406" s="17"/>
      <c r="AO406" s="17">
        <v>1.7644403274504498E-2</v>
      </c>
      <c r="AP406" s="17">
        <v>4.16404352298037E-2</v>
      </c>
      <c r="AQ406" s="17">
        <v>2.4127306122881199E-2</v>
      </c>
      <c r="AR406" s="17"/>
      <c r="AS406" s="17">
        <v>7.9489085621740896E-2</v>
      </c>
      <c r="AT406" s="17">
        <v>5.7409033032943799E-2</v>
      </c>
      <c r="AU406" s="17">
        <v>5.1722180512560202E-2</v>
      </c>
      <c r="AV406" s="17">
        <v>5.6488312795479202E-2</v>
      </c>
      <c r="AW406" s="17">
        <v>8.16091993232127E-2</v>
      </c>
    </row>
    <row r="407" spans="2:49" x14ac:dyDescent="0.25">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row>
    <row r="408" spans="2:49" x14ac:dyDescent="0.25">
      <c r="B408" s="6" t="s">
        <v>250</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row>
    <row r="409" spans="2:49" x14ac:dyDescent="0.25">
      <c r="B409" s="24" t="s">
        <v>76</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row>
    <row r="410" spans="2:49" x14ac:dyDescent="0.25">
      <c r="B410" t="s">
        <v>236</v>
      </c>
      <c r="C410" s="17">
        <v>2.9722306687673301E-2</v>
      </c>
      <c r="D410" s="17">
        <v>3.4036322817224997E-2</v>
      </c>
      <c r="E410" s="17">
        <v>2.5309871995464001E-2</v>
      </c>
      <c r="F410" s="17"/>
      <c r="G410" s="17">
        <v>2.6773519130035499E-2</v>
      </c>
      <c r="H410" s="17">
        <v>2.9987945007055899E-2</v>
      </c>
      <c r="I410" s="17">
        <v>2.9694485121032801E-2</v>
      </c>
      <c r="J410" s="17">
        <v>3.2063549785991498E-2</v>
      </c>
      <c r="K410" s="17">
        <v>3.1377508119833301E-2</v>
      </c>
      <c r="L410" s="17">
        <v>2.8504887206744899E-2</v>
      </c>
      <c r="M410" s="17"/>
      <c r="N410" s="17">
        <v>1.9482645143106998E-2</v>
      </c>
      <c r="O410" s="17">
        <v>2.7058947988566302E-2</v>
      </c>
      <c r="P410" s="17">
        <v>3.4064049168129398E-2</v>
      </c>
      <c r="Q410" s="17">
        <v>4.0336804533138898E-2</v>
      </c>
      <c r="R410" s="17"/>
      <c r="S410" s="17">
        <v>2.31908249884944E-2</v>
      </c>
      <c r="T410" s="17">
        <v>2.8924973345216699E-2</v>
      </c>
      <c r="U410" s="17">
        <v>2.3618040082258901E-2</v>
      </c>
      <c r="V410" s="17">
        <v>2.1636662280950299E-2</v>
      </c>
      <c r="W410" s="17">
        <v>3.8734030475352302E-2</v>
      </c>
      <c r="X410" s="17">
        <v>4.07394239085168E-2</v>
      </c>
      <c r="Y410" s="17">
        <v>3.1428826479919098E-2</v>
      </c>
      <c r="Z410" s="17">
        <v>2.6191148110628899E-2</v>
      </c>
      <c r="AA410" s="17">
        <v>2.0894415828384E-2</v>
      </c>
      <c r="AB410" s="17">
        <v>4.1000071628939497E-2</v>
      </c>
      <c r="AC410" s="17">
        <v>4.11934052451624E-2</v>
      </c>
      <c r="AD410" s="17"/>
      <c r="AE410" s="17">
        <v>3.3135823570081602E-2</v>
      </c>
      <c r="AF410" s="17">
        <v>3.2113862001474099E-2</v>
      </c>
      <c r="AG410" s="17">
        <v>2.23919221155344E-2</v>
      </c>
      <c r="AH410" s="17"/>
      <c r="AI410" s="17">
        <v>2.1613920649600701E-2</v>
      </c>
      <c r="AJ410" s="17">
        <v>4.2031511175477598E-2</v>
      </c>
      <c r="AK410" s="17">
        <v>2.74639872404604E-2</v>
      </c>
      <c r="AL410" s="17">
        <v>4.7755413610395203E-2</v>
      </c>
      <c r="AM410" s="17">
        <v>1.7883812739554299E-2</v>
      </c>
      <c r="AN410" s="17"/>
      <c r="AO410" s="17">
        <v>1.83052361714327E-2</v>
      </c>
      <c r="AP410" s="17">
        <v>3.4602767860392902E-2</v>
      </c>
      <c r="AQ410" s="17">
        <v>4.8466199624988902E-2</v>
      </c>
      <c r="AR410" s="17"/>
      <c r="AS410" s="17">
        <v>3.05592231738404E-2</v>
      </c>
      <c r="AT410" s="17">
        <v>2.9493798971997501E-2</v>
      </c>
      <c r="AU410" s="17">
        <v>2.9865493484499999E-2</v>
      </c>
      <c r="AV410" s="17">
        <v>2.4192401108480002E-2</v>
      </c>
      <c r="AW410" s="17">
        <v>5.7020714084156099E-2</v>
      </c>
    </row>
    <row r="411" spans="2:49" x14ac:dyDescent="0.25">
      <c r="B411" t="s">
        <v>237</v>
      </c>
      <c r="C411" s="17">
        <v>5.1135738311107702E-2</v>
      </c>
      <c r="D411" s="17">
        <v>6.5827689657354693E-2</v>
      </c>
      <c r="E411" s="17">
        <v>3.7229321312094499E-2</v>
      </c>
      <c r="F411" s="17"/>
      <c r="G411" s="17">
        <v>7.7891834799977896E-2</v>
      </c>
      <c r="H411" s="17">
        <v>7.3777819910281706E-2</v>
      </c>
      <c r="I411" s="17">
        <v>5.5515809818320203E-2</v>
      </c>
      <c r="J411" s="17">
        <v>4.1675044766721299E-2</v>
      </c>
      <c r="K411" s="17">
        <v>4.17866733543076E-2</v>
      </c>
      <c r="L411" s="17">
        <v>2.5073451241457999E-2</v>
      </c>
      <c r="M411" s="17"/>
      <c r="N411" s="17">
        <v>4.4276783312577998E-2</v>
      </c>
      <c r="O411" s="17">
        <v>5.1079214250624901E-2</v>
      </c>
      <c r="P411" s="17">
        <v>5.45563315192477E-2</v>
      </c>
      <c r="Q411" s="17">
        <v>5.5730055615625398E-2</v>
      </c>
      <c r="R411" s="17"/>
      <c r="S411" s="17">
        <v>6.37236939305795E-2</v>
      </c>
      <c r="T411" s="17">
        <v>5.0378258421873198E-2</v>
      </c>
      <c r="U411" s="17">
        <v>3.3812025517252001E-2</v>
      </c>
      <c r="V411" s="17">
        <v>4.3212156019513698E-2</v>
      </c>
      <c r="W411" s="17">
        <v>6.3954897188045701E-2</v>
      </c>
      <c r="X411" s="17">
        <v>5.5346017119516498E-2</v>
      </c>
      <c r="Y411" s="17">
        <v>5.2149433540264897E-2</v>
      </c>
      <c r="Z411" s="17">
        <v>6.6555839457028504E-2</v>
      </c>
      <c r="AA411" s="17">
        <v>4.6873779246500401E-2</v>
      </c>
      <c r="AB411" s="17">
        <v>4.1686499304063603E-2</v>
      </c>
      <c r="AC411" s="17">
        <v>4.6804804242644799E-2</v>
      </c>
      <c r="AD411" s="17"/>
      <c r="AE411" s="17">
        <v>5.5080468694735402E-2</v>
      </c>
      <c r="AF411" s="17">
        <v>5.4789133234016997E-2</v>
      </c>
      <c r="AG411" s="17">
        <v>4.4945142967151699E-2</v>
      </c>
      <c r="AH411" s="17"/>
      <c r="AI411" s="17">
        <v>4.9459708224072897E-2</v>
      </c>
      <c r="AJ411" s="17">
        <v>6.4043673370016999E-2</v>
      </c>
      <c r="AK411" s="17">
        <v>7.1922172240689794E-2</v>
      </c>
      <c r="AL411" s="17">
        <v>5.4988413301786603E-2</v>
      </c>
      <c r="AM411" s="17">
        <v>4.0099633784918903E-2</v>
      </c>
      <c r="AN411" s="17"/>
      <c r="AO411" s="17">
        <v>4.6211442096040799E-2</v>
      </c>
      <c r="AP411" s="17">
        <v>5.6660803231309502E-2</v>
      </c>
      <c r="AQ411" s="17">
        <v>6.4048553333790503E-2</v>
      </c>
      <c r="AR411" s="17"/>
      <c r="AS411" s="17">
        <v>4.6709610054604701E-2</v>
      </c>
      <c r="AT411" s="17">
        <v>3.9383479360511703E-2</v>
      </c>
      <c r="AU411" s="17">
        <v>5.7992736879289901E-2</v>
      </c>
      <c r="AV411" s="17">
        <v>7.3290425289226302E-2</v>
      </c>
      <c r="AW411" s="17">
        <v>7.8167637342690999E-2</v>
      </c>
    </row>
    <row r="412" spans="2:49" x14ac:dyDescent="0.25">
      <c r="B412" t="s">
        <v>238</v>
      </c>
      <c r="C412" s="17">
        <v>0.43563085754476299</v>
      </c>
      <c r="D412" s="17">
        <v>0.438057918221053</v>
      </c>
      <c r="E412" s="17">
        <v>0.43290900821498601</v>
      </c>
      <c r="F412" s="17"/>
      <c r="G412" s="17">
        <v>0.30278416897778498</v>
      </c>
      <c r="H412" s="17">
        <v>0.40131938152808999</v>
      </c>
      <c r="I412" s="17">
        <v>0.41485928189671001</v>
      </c>
      <c r="J412" s="17">
        <v>0.493356442476452</v>
      </c>
      <c r="K412" s="17">
        <v>0.50260893389329997</v>
      </c>
      <c r="L412" s="17">
        <v>0.478215454252645</v>
      </c>
      <c r="M412" s="17"/>
      <c r="N412" s="17">
        <v>0.440390583404629</v>
      </c>
      <c r="O412" s="17">
        <v>0.47577503913331898</v>
      </c>
      <c r="P412" s="17">
        <v>0.38859644379264502</v>
      </c>
      <c r="Q412" s="17">
        <v>0.43079530572362701</v>
      </c>
      <c r="R412" s="17"/>
      <c r="S412" s="17">
        <v>0.39854282761252702</v>
      </c>
      <c r="T412" s="17">
        <v>0.40482974512720399</v>
      </c>
      <c r="U412" s="17">
        <v>0.45407370571897299</v>
      </c>
      <c r="V412" s="17">
        <v>0.40452313298446502</v>
      </c>
      <c r="W412" s="17">
        <v>0.406470816226293</v>
      </c>
      <c r="X412" s="17">
        <v>0.41035460029095899</v>
      </c>
      <c r="Y412" s="17">
        <v>0.48095785591671197</v>
      </c>
      <c r="Z412" s="17">
        <v>0.43459335861938903</v>
      </c>
      <c r="AA412" s="17">
        <v>0.45063836848931799</v>
      </c>
      <c r="AB412" s="17">
        <v>0.52076851073393204</v>
      </c>
      <c r="AC412" s="17">
        <v>0.474183176278062</v>
      </c>
      <c r="AD412" s="17"/>
      <c r="AE412" s="17">
        <v>0.40944011477904402</v>
      </c>
      <c r="AF412" s="17">
        <v>0.49319364763172702</v>
      </c>
      <c r="AG412" s="17">
        <v>0.41118491449290401</v>
      </c>
      <c r="AH412" s="17"/>
      <c r="AI412" s="17">
        <v>0.338922809709849</v>
      </c>
      <c r="AJ412" s="17">
        <v>0.53254212626207797</v>
      </c>
      <c r="AK412" s="17">
        <v>0.48606566060338602</v>
      </c>
      <c r="AL412" s="17">
        <v>0.51234366928956498</v>
      </c>
      <c r="AM412" s="17">
        <v>0.42622797375056198</v>
      </c>
      <c r="AN412" s="17"/>
      <c r="AO412" s="17">
        <v>0.32246517909213401</v>
      </c>
      <c r="AP412" s="17">
        <v>0.52332006758053196</v>
      </c>
      <c r="AQ412" s="17">
        <v>0.38655505744485902</v>
      </c>
      <c r="AR412" s="17"/>
      <c r="AS412" s="17">
        <v>0.41807800537407802</v>
      </c>
      <c r="AT412" s="17">
        <v>0.42352420089125298</v>
      </c>
      <c r="AU412" s="17">
        <v>0.46921310796861798</v>
      </c>
      <c r="AV412" s="17">
        <v>0.40191762476663601</v>
      </c>
      <c r="AW412" s="17">
        <v>0.37396787630509698</v>
      </c>
    </row>
    <row r="413" spans="2:49" x14ac:dyDescent="0.25">
      <c r="B413" t="s">
        <v>239</v>
      </c>
      <c r="C413" s="17">
        <v>0.26322002784058302</v>
      </c>
      <c r="D413" s="17">
        <v>0.26964449534467899</v>
      </c>
      <c r="E413" s="17">
        <v>0.25768050524848202</v>
      </c>
      <c r="F413" s="17"/>
      <c r="G413" s="17">
        <v>0.32716515109525202</v>
      </c>
      <c r="H413" s="17">
        <v>0.26940994029592602</v>
      </c>
      <c r="I413" s="17">
        <v>0.26656987603020699</v>
      </c>
      <c r="J413" s="17">
        <v>0.23303713291632699</v>
      </c>
      <c r="K413" s="17">
        <v>0.25053651432441798</v>
      </c>
      <c r="L413" s="17">
        <v>0.24536555798110399</v>
      </c>
      <c r="M413" s="17"/>
      <c r="N413" s="17">
        <v>0.28191570090140899</v>
      </c>
      <c r="O413" s="17">
        <v>0.25064015515930199</v>
      </c>
      <c r="P413" s="17">
        <v>0.29462624820892103</v>
      </c>
      <c r="Q413" s="17">
        <v>0.2295859990912</v>
      </c>
      <c r="R413" s="17"/>
      <c r="S413" s="17">
        <v>0.30221670920015098</v>
      </c>
      <c r="T413" s="17">
        <v>0.29461042896735401</v>
      </c>
      <c r="U413" s="17">
        <v>0.21081781090714999</v>
      </c>
      <c r="V413" s="17">
        <v>0.26530490627873998</v>
      </c>
      <c r="W413" s="17">
        <v>0.230670470031337</v>
      </c>
      <c r="X413" s="17">
        <v>0.27848261066010299</v>
      </c>
      <c r="Y413" s="17">
        <v>0.22375489618459801</v>
      </c>
      <c r="Z413" s="17">
        <v>0.24060020783309899</v>
      </c>
      <c r="AA413" s="17">
        <v>0.283262440735494</v>
      </c>
      <c r="AB413" s="17">
        <v>0.23770433385773601</v>
      </c>
      <c r="AC413" s="17">
        <v>0.25371133834739201</v>
      </c>
      <c r="AD413" s="17"/>
      <c r="AE413" s="17">
        <v>0.26085900230272002</v>
      </c>
      <c r="AF413" s="17">
        <v>0.25543267157273902</v>
      </c>
      <c r="AG413" s="17">
        <v>0.249640195672444</v>
      </c>
      <c r="AH413" s="17"/>
      <c r="AI413" s="17">
        <v>0.32373166111098001</v>
      </c>
      <c r="AJ413" s="17">
        <v>0.21583325498879</v>
      </c>
      <c r="AK413" s="17">
        <v>0.26649006036879602</v>
      </c>
      <c r="AL413" s="17">
        <v>0.16358780397993</v>
      </c>
      <c r="AM413" s="17">
        <v>0.23946176465126401</v>
      </c>
      <c r="AN413" s="17"/>
      <c r="AO413" s="17">
        <v>0.331966544800055</v>
      </c>
      <c r="AP413" s="17">
        <v>0.23234069273871</v>
      </c>
      <c r="AQ413" s="17">
        <v>0.29905550204250703</v>
      </c>
      <c r="AR413" s="17"/>
      <c r="AS413" s="17">
        <v>0.24670431335804599</v>
      </c>
      <c r="AT413" s="17">
        <v>0.29281155799289499</v>
      </c>
      <c r="AU413" s="17">
        <v>0.25820923837592902</v>
      </c>
      <c r="AV413" s="17">
        <v>0.26928702062597398</v>
      </c>
      <c r="AW413" s="17">
        <v>0.26269528544993698</v>
      </c>
    </row>
    <row r="414" spans="2:49" x14ac:dyDescent="0.25">
      <c r="B414" t="s">
        <v>240</v>
      </c>
      <c r="C414" s="17">
        <v>0.16104358581351799</v>
      </c>
      <c r="D414" s="17">
        <v>0.148902506295162</v>
      </c>
      <c r="E414" s="17">
        <v>0.173262193625705</v>
      </c>
      <c r="F414" s="17"/>
      <c r="G414" s="17">
        <v>0.18529934843064899</v>
      </c>
      <c r="H414" s="17">
        <v>0.13828095119494499</v>
      </c>
      <c r="I414" s="17">
        <v>0.154487367613273</v>
      </c>
      <c r="J414" s="17">
        <v>0.13962313351171199</v>
      </c>
      <c r="K414" s="17">
        <v>0.138800516367137</v>
      </c>
      <c r="L414" s="17">
        <v>0.200859658111852</v>
      </c>
      <c r="M414" s="17"/>
      <c r="N414" s="17">
        <v>0.18181797136465599</v>
      </c>
      <c r="O414" s="17">
        <v>0.14113731975101701</v>
      </c>
      <c r="P414" s="17">
        <v>0.16553238914615301</v>
      </c>
      <c r="Q414" s="17">
        <v>0.15566420658211899</v>
      </c>
      <c r="R414" s="17"/>
      <c r="S414" s="17">
        <v>0.156118165643578</v>
      </c>
      <c r="T414" s="17">
        <v>0.16893989788465399</v>
      </c>
      <c r="U414" s="17">
        <v>0.199471102675638</v>
      </c>
      <c r="V414" s="17">
        <v>0.21466048046991801</v>
      </c>
      <c r="W414" s="17">
        <v>0.184682767796958</v>
      </c>
      <c r="X414" s="17">
        <v>0.14337402429527499</v>
      </c>
      <c r="Y414" s="17">
        <v>0.15332328923032401</v>
      </c>
      <c r="Z414" s="17">
        <v>0.17180717027370199</v>
      </c>
      <c r="AA414" s="17">
        <v>0.14627245971133301</v>
      </c>
      <c r="AB414" s="17">
        <v>0.111157005280522</v>
      </c>
      <c r="AC414" s="17">
        <v>0.121165286314961</v>
      </c>
      <c r="AD414" s="17"/>
      <c r="AE414" s="17">
        <v>0.197977557004449</v>
      </c>
      <c r="AF414" s="17">
        <v>0.12986755936034</v>
      </c>
      <c r="AG414" s="17">
        <v>0.14191626767259</v>
      </c>
      <c r="AH414" s="17"/>
      <c r="AI414" s="17">
        <v>0.23980229120292201</v>
      </c>
      <c r="AJ414" s="17">
        <v>9.8369509629224902E-2</v>
      </c>
      <c r="AK414" s="17">
        <v>0.13405916233190601</v>
      </c>
      <c r="AL414" s="17">
        <v>0.14801963877176899</v>
      </c>
      <c r="AM414" s="17">
        <v>0.144625426070109</v>
      </c>
      <c r="AN414" s="17"/>
      <c r="AO414" s="17">
        <v>0.26190563041826198</v>
      </c>
      <c r="AP414" s="17">
        <v>0.110794603668373</v>
      </c>
      <c r="AQ414" s="17">
        <v>0.174631243300928</v>
      </c>
      <c r="AR414" s="17"/>
      <c r="AS414" s="17">
        <v>0.185070037349156</v>
      </c>
      <c r="AT414" s="17">
        <v>0.157772858639946</v>
      </c>
      <c r="AU414" s="17">
        <v>0.14209458024271601</v>
      </c>
      <c r="AV414" s="17">
        <v>0.17236661602999301</v>
      </c>
      <c r="AW414" s="17">
        <v>0.19519179659022201</v>
      </c>
    </row>
    <row r="415" spans="2:49" x14ac:dyDescent="0.25">
      <c r="B415" t="s">
        <v>81</v>
      </c>
      <c r="C415" s="17">
        <v>5.9247483802355297E-2</v>
      </c>
      <c r="D415" s="17">
        <v>4.3531067664525899E-2</v>
      </c>
      <c r="E415" s="17">
        <v>7.3609099603268197E-2</v>
      </c>
      <c r="F415" s="17"/>
      <c r="G415" s="17">
        <v>8.0085977566299704E-2</v>
      </c>
      <c r="H415" s="17">
        <v>8.7223962063701505E-2</v>
      </c>
      <c r="I415" s="17">
        <v>7.8873179520457096E-2</v>
      </c>
      <c r="J415" s="17">
        <v>6.0244696542796697E-2</v>
      </c>
      <c r="K415" s="17">
        <v>3.4889853941003898E-2</v>
      </c>
      <c r="L415" s="17">
        <v>2.1980991206195399E-2</v>
      </c>
      <c r="M415" s="17"/>
      <c r="N415" s="17">
        <v>3.2116315873620301E-2</v>
      </c>
      <c r="O415" s="17">
        <v>5.4309323717171502E-2</v>
      </c>
      <c r="P415" s="17">
        <v>6.2624538164903806E-2</v>
      </c>
      <c r="Q415" s="17">
        <v>8.7887628454290198E-2</v>
      </c>
      <c r="R415" s="17"/>
      <c r="S415" s="17">
        <v>5.6207778624670697E-2</v>
      </c>
      <c r="T415" s="17">
        <v>5.2316696253697802E-2</v>
      </c>
      <c r="U415" s="17">
        <v>7.8207315098728303E-2</v>
      </c>
      <c r="V415" s="17">
        <v>5.0662661966413697E-2</v>
      </c>
      <c r="W415" s="17">
        <v>7.5487018282013998E-2</v>
      </c>
      <c r="X415" s="17">
        <v>7.1703323725629806E-2</v>
      </c>
      <c r="Y415" s="17">
        <v>5.8385698648182299E-2</v>
      </c>
      <c r="Z415" s="17">
        <v>6.02522757061527E-2</v>
      </c>
      <c r="AA415" s="17">
        <v>5.2058535988970603E-2</v>
      </c>
      <c r="AB415" s="17">
        <v>4.7683579194806702E-2</v>
      </c>
      <c r="AC415" s="17">
        <v>6.2941989571776893E-2</v>
      </c>
      <c r="AD415" s="17"/>
      <c r="AE415" s="17">
        <v>4.35070336489701E-2</v>
      </c>
      <c r="AF415" s="17">
        <v>3.4603126199703398E-2</v>
      </c>
      <c r="AG415" s="17">
        <v>0.129921557079377</v>
      </c>
      <c r="AH415" s="17"/>
      <c r="AI415" s="17">
        <v>2.6469609102575901E-2</v>
      </c>
      <c r="AJ415" s="17">
        <v>4.7179924574412099E-2</v>
      </c>
      <c r="AK415" s="17">
        <v>1.3998957214761401E-2</v>
      </c>
      <c r="AL415" s="17">
        <v>7.3305061046554196E-2</v>
      </c>
      <c r="AM415" s="17">
        <v>0.13170138900359199</v>
      </c>
      <c r="AN415" s="17"/>
      <c r="AO415" s="17">
        <v>1.9145967422075499E-2</v>
      </c>
      <c r="AP415" s="17">
        <v>4.2281064920681802E-2</v>
      </c>
      <c r="AQ415" s="17">
        <v>2.7243444252926598E-2</v>
      </c>
      <c r="AR415" s="17"/>
      <c r="AS415" s="17">
        <v>7.2878810690274506E-2</v>
      </c>
      <c r="AT415" s="17">
        <v>5.7014104143396901E-2</v>
      </c>
      <c r="AU415" s="17">
        <v>4.2624843048948098E-2</v>
      </c>
      <c r="AV415" s="17">
        <v>5.8945912179690599E-2</v>
      </c>
      <c r="AW415" s="17">
        <v>3.29566902278959E-2</v>
      </c>
    </row>
    <row r="416" spans="2:49" x14ac:dyDescent="0.25">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row>
    <row r="417" spans="2:49" x14ac:dyDescent="0.25">
      <c r="B417" s="6" t="s">
        <v>265</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row>
    <row r="418" spans="2:49" x14ac:dyDescent="0.25">
      <c r="B418" s="24" t="s">
        <v>266</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row>
    <row r="419" spans="2:49" x14ac:dyDescent="0.25">
      <c r="B419" t="s">
        <v>251</v>
      </c>
      <c r="C419" s="17">
        <v>0.57954068915184398</v>
      </c>
      <c r="D419" s="17">
        <v>0.59546532124284901</v>
      </c>
      <c r="E419" s="17">
        <v>0.56153436488140096</v>
      </c>
      <c r="F419" s="17"/>
      <c r="G419" s="17">
        <v>0.55835333051867098</v>
      </c>
      <c r="H419" s="17">
        <v>0.53636317263699196</v>
      </c>
      <c r="I419" s="17">
        <v>0.54973244006303701</v>
      </c>
      <c r="J419" s="17">
        <v>0.59903007228393801</v>
      </c>
      <c r="K419" s="17">
        <v>0.62569960351109499</v>
      </c>
      <c r="L419" s="17">
        <v>0.61768610876035901</v>
      </c>
      <c r="M419" s="17"/>
      <c r="N419" s="17">
        <v>0.598492600826386</v>
      </c>
      <c r="O419" s="17">
        <v>0.59351946849116599</v>
      </c>
      <c r="P419" s="17">
        <v>0.566878164370198</v>
      </c>
      <c r="Q419" s="17">
        <v>0.55865983834942201</v>
      </c>
      <c r="R419" s="17"/>
      <c r="S419" s="17">
        <v>0.55849370450396296</v>
      </c>
      <c r="T419" s="17">
        <v>0.583672508694972</v>
      </c>
      <c r="U419" s="17">
        <v>0.559439837097916</v>
      </c>
      <c r="V419" s="17">
        <v>0.59373243153428901</v>
      </c>
      <c r="W419" s="17">
        <v>0.55787780259060604</v>
      </c>
      <c r="X419" s="17">
        <v>0.51641731952694703</v>
      </c>
      <c r="Y419" s="17">
        <v>0.580789304143142</v>
      </c>
      <c r="Z419" s="17">
        <v>0.58420914576544902</v>
      </c>
      <c r="AA419" s="17">
        <v>0.58060357203860402</v>
      </c>
      <c r="AB419" s="17">
        <v>0.67566088430620996</v>
      </c>
      <c r="AC419" s="17">
        <v>0.57051164354044703</v>
      </c>
      <c r="AD419" s="17"/>
      <c r="AE419" s="17">
        <v>0.56398252506517998</v>
      </c>
      <c r="AF419" s="17">
        <v>0.63139888921548604</v>
      </c>
      <c r="AG419" s="17">
        <v>0.44457762204415402</v>
      </c>
      <c r="AH419" s="17"/>
      <c r="AI419" s="17">
        <v>0.51339034287646201</v>
      </c>
      <c r="AJ419" s="17">
        <v>0.64406157160451305</v>
      </c>
      <c r="AK419" s="17">
        <v>0.53510927036109002</v>
      </c>
      <c r="AL419" s="17">
        <v>0.52377165171807205</v>
      </c>
      <c r="AM419" s="17">
        <v>0.43780583950492802</v>
      </c>
      <c r="AN419" s="17"/>
      <c r="AO419" s="17">
        <v>0.278924782726647</v>
      </c>
      <c r="AP419" s="17">
        <v>0.637767073498132</v>
      </c>
      <c r="AQ419" s="17">
        <v>0.53791817964463595</v>
      </c>
      <c r="AR419" s="17"/>
      <c r="AS419" s="17">
        <v>0.55319760947263097</v>
      </c>
      <c r="AT419" s="17">
        <v>0.57756047223104601</v>
      </c>
      <c r="AU419" s="17">
        <v>0.62297622493063498</v>
      </c>
      <c r="AV419" s="17">
        <v>0.53580642573191894</v>
      </c>
      <c r="AW419" s="17">
        <v>0.46505657359881297</v>
      </c>
    </row>
    <row r="420" spans="2:49" x14ac:dyDescent="0.25">
      <c r="B420" t="s">
        <v>252</v>
      </c>
      <c r="C420" s="17">
        <v>0.52886116777425696</v>
      </c>
      <c r="D420" s="17">
        <v>0.502488585699575</v>
      </c>
      <c r="E420" s="17">
        <v>0.55128965878742997</v>
      </c>
      <c r="F420" s="17"/>
      <c r="G420" s="17">
        <v>0.44225906446348601</v>
      </c>
      <c r="H420" s="17">
        <v>0.45658153675767499</v>
      </c>
      <c r="I420" s="17">
        <v>0.50117105895101</v>
      </c>
      <c r="J420" s="17">
        <v>0.54307456433815005</v>
      </c>
      <c r="K420" s="17">
        <v>0.59964874328350104</v>
      </c>
      <c r="L420" s="17">
        <v>0.63787921437825101</v>
      </c>
      <c r="M420" s="17"/>
      <c r="N420" s="17">
        <v>0.58707857946897601</v>
      </c>
      <c r="O420" s="17">
        <v>0.54610099798550704</v>
      </c>
      <c r="P420" s="17">
        <v>0.46834053380650198</v>
      </c>
      <c r="Q420" s="17">
        <v>0.50650015296092998</v>
      </c>
      <c r="R420" s="17"/>
      <c r="S420" s="17">
        <v>0.49707022979301502</v>
      </c>
      <c r="T420" s="17">
        <v>0.54688610724724895</v>
      </c>
      <c r="U420" s="17">
        <v>0.52626923362929201</v>
      </c>
      <c r="V420" s="17">
        <v>0.58533803423922803</v>
      </c>
      <c r="W420" s="17">
        <v>0.48723831600280498</v>
      </c>
      <c r="X420" s="17">
        <v>0.43971871480090302</v>
      </c>
      <c r="Y420" s="17">
        <v>0.53497685247415505</v>
      </c>
      <c r="Z420" s="17">
        <v>0.49274903248174501</v>
      </c>
      <c r="AA420" s="17">
        <v>0.54748711141259299</v>
      </c>
      <c r="AB420" s="17">
        <v>0.59215185759783995</v>
      </c>
      <c r="AC420" s="17">
        <v>0.53916289235930603</v>
      </c>
      <c r="AD420" s="17"/>
      <c r="AE420" s="17">
        <v>0.49312068727365099</v>
      </c>
      <c r="AF420" s="17">
        <v>0.59364355637175503</v>
      </c>
      <c r="AG420" s="17">
        <v>0.38294349094482</v>
      </c>
      <c r="AH420" s="17"/>
      <c r="AI420" s="17">
        <v>0.48829780171875697</v>
      </c>
      <c r="AJ420" s="17">
        <v>0.60369999228959204</v>
      </c>
      <c r="AK420" s="17">
        <v>0.54300173244555905</v>
      </c>
      <c r="AL420" s="17">
        <v>0.342818114597852</v>
      </c>
      <c r="AM420" s="17">
        <v>0.38265898542941101</v>
      </c>
      <c r="AN420" s="17"/>
      <c r="AO420" s="17">
        <v>6.6935761664385807E-2</v>
      </c>
      <c r="AP420" s="17">
        <v>0.602926040236481</v>
      </c>
      <c r="AQ420" s="17">
        <v>0.54215693625871797</v>
      </c>
      <c r="AR420" s="17"/>
      <c r="AS420" s="17">
        <v>0.502991334446101</v>
      </c>
      <c r="AT420" s="17">
        <v>0.49411441635901998</v>
      </c>
      <c r="AU420" s="17">
        <v>0.56227150058692899</v>
      </c>
      <c r="AV420" s="17">
        <v>0.54776202514181904</v>
      </c>
      <c r="AW420" s="17">
        <v>0.70219671982283605</v>
      </c>
    </row>
    <row r="421" spans="2:49" x14ac:dyDescent="0.25">
      <c r="B421" t="s">
        <v>253</v>
      </c>
      <c r="C421" s="17">
        <v>0.49207606973021201</v>
      </c>
      <c r="D421" s="17">
        <v>0.498366490038198</v>
      </c>
      <c r="E421" s="17">
        <v>0.484949810939657</v>
      </c>
      <c r="F421" s="17"/>
      <c r="G421" s="17">
        <v>0.358712561925706</v>
      </c>
      <c r="H421" s="17">
        <v>0.43226840675970202</v>
      </c>
      <c r="I421" s="17">
        <v>0.44466987514390199</v>
      </c>
      <c r="J421" s="17">
        <v>0.53073326962579404</v>
      </c>
      <c r="K421" s="17">
        <v>0.565980020954021</v>
      </c>
      <c r="L421" s="17">
        <v>0.62020470000952299</v>
      </c>
      <c r="M421" s="17"/>
      <c r="N421" s="17">
        <v>0.541021030624387</v>
      </c>
      <c r="O421" s="17">
        <v>0.553459843649038</v>
      </c>
      <c r="P421" s="17">
        <v>0.45349667872107702</v>
      </c>
      <c r="Q421" s="17">
        <v>0.41550552309440902</v>
      </c>
      <c r="R421" s="17"/>
      <c r="S421" s="17">
        <v>0.42595730669221599</v>
      </c>
      <c r="T421" s="17">
        <v>0.50469765105137099</v>
      </c>
      <c r="U421" s="17">
        <v>0.50806985365906299</v>
      </c>
      <c r="V421" s="17">
        <v>0.518826732675715</v>
      </c>
      <c r="W421" s="17">
        <v>0.45108702877215201</v>
      </c>
      <c r="X421" s="17">
        <v>0.480900271746386</v>
      </c>
      <c r="Y421" s="17">
        <v>0.47512239281301399</v>
      </c>
      <c r="Z421" s="17">
        <v>0.407086822165109</v>
      </c>
      <c r="AA421" s="17">
        <v>0.53120600262671502</v>
      </c>
      <c r="AB421" s="17">
        <v>0.57359480604046897</v>
      </c>
      <c r="AC421" s="17">
        <v>0.48807938841631798</v>
      </c>
      <c r="AD421" s="17"/>
      <c r="AE421" s="17">
        <v>0.46791671674072499</v>
      </c>
      <c r="AF421" s="17">
        <v>0.54690244644886299</v>
      </c>
      <c r="AG421" s="17">
        <v>0.382807678646432</v>
      </c>
      <c r="AH421" s="17"/>
      <c r="AI421" s="17">
        <v>0.48838208079242401</v>
      </c>
      <c r="AJ421" s="17">
        <v>0.54191606022768002</v>
      </c>
      <c r="AK421" s="17">
        <v>0.51867184973119695</v>
      </c>
      <c r="AL421" s="17">
        <v>0.36173519873571702</v>
      </c>
      <c r="AM421" s="17">
        <v>0.38226839769069798</v>
      </c>
      <c r="AN421" s="17"/>
      <c r="AO421" s="17">
        <v>0.117139348344154</v>
      </c>
      <c r="AP421" s="17">
        <v>0.54526572662908701</v>
      </c>
      <c r="AQ421" s="17">
        <v>0.55478730467735604</v>
      </c>
      <c r="AR421" s="17"/>
      <c r="AS421" s="17">
        <v>0.41678846022551802</v>
      </c>
      <c r="AT421" s="17">
        <v>0.50026319523002805</v>
      </c>
      <c r="AU421" s="17">
        <v>0.51943091300774102</v>
      </c>
      <c r="AV421" s="17">
        <v>0.53545502995994998</v>
      </c>
      <c r="AW421" s="17">
        <v>0.59623166414806195</v>
      </c>
    </row>
    <row r="422" spans="2:49" x14ac:dyDescent="0.25">
      <c r="B422" t="s">
        <v>254</v>
      </c>
      <c r="C422" s="17">
        <v>0.40623678364394</v>
      </c>
      <c r="D422" s="17">
        <v>0.40127213432596898</v>
      </c>
      <c r="E422" s="17">
        <v>0.40943492074322702</v>
      </c>
      <c r="F422" s="17"/>
      <c r="G422" s="17">
        <v>0.31246814449881699</v>
      </c>
      <c r="H422" s="17">
        <v>0.35362889047870399</v>
      </c>
      <c r="I422" s="17">
        <v>0.37529158656312001</v>
      </c>
      <c r="J422" s="17">
        <v>0.43419257417954799</v>
      </c>
      <c r="K422" s="17">
        <v>0.46172102129051201</v>
      </c>
      <c r="L422" s="17">
        <v>0.50145232451972099</v>
      </c>
      <c r="M422" s="17"/>
      <c r="N422" s="17">
        <v>0.45641346818344702</v>
      </c>
      <c r="O422" s="17">
        <v>0.42488445999569102</v>
      </c>
      <c r="P422" s="17">
        <v>0.38007654122258899</v>
      </c>
      <c r="Q422" s="17">
        <v>0.36388276595809099</v>
      </c>
      <c r="R422" s="17"/>
      <c r="S422" s="17">
        <v>0.352757866398061</v>
      </c>
      <c r="T422" s="17">
        <v>0.43311764811352599</v>
      </c>
      <c r="U422" s="17">
        <v>0.37164022641907801</v>
      </c>
      <c r="V422" s="17">
        <v>0.45480433468223902</v>
      </c>
      <c r="W422" s="17">
        <v>0.39169012650912599</v>
      </c>
      <c r="X422" s="17">
        <v>0.367878283885052</v>
      </c>
      <c r="Y422" s="17">
        <v>0.44474646278581098</v>
      </c>
      <c r="Z422" s="17">
        <v>0.32319894855855702</v>
      </c>
      <c r="AA422" s="17">
        <v>0.400014051673243</v>
      </c>
      <c r="AB422" s="17">
        <v>0.486281196294855</v>
      </c>
      <c r="AC422" s="17">
        <v>0.40744596673905997</v>
      </c>
      <c r="AD422" s="17"/>
      <c r="AE422" s="17">
        <v>0.41001339704713002</v>
      </c>
      <c r="AF422" s="17">
        <v>0.447823621599095</v>
      </c>
      <c r="AG422" s="17">
        <v>0.27192430933228701</v>
      </c>
      <c r="AH422" s="17"/>
      <c r="AI422" s="17">
        <v>0.39322804180726501</v>
      </c>
      <c r="AJ422" s="17">
        <v>0.43951448405397803</v>
      </c>
      <c r="AK422" s="17">
        <v>0.479673581449094</v>
      </c>
      <c r="AL422" s="17">
        <v>0.39271335012867198</v>
      </c>
      <c r="AM422" s="17">
        <v>0.28425296431886798</v>
      </c>
      <c r="AN422" s="17"/>
      <c r="AO422" s="17">
        <v>9.6990634901258393E-2</v>
      </c>
      <c r="AP422" s="17">
        <v>0.44923477192656602</v>
      </c>
      <c r="AQ422" s="17">
        <v>0.46842367827156101</v>
      </c>
      <c r="AR422" s="17"/>
      <c r="AS422" s="17">
        <v>0.36449606839298199</v>
      </c>
      <c r="AT422" s="17">
        <v>0.39448266103170299</v>
      </c>
      <c r="AU422" s="17">
        <v>0.41460272683666699</v>
      </c>
      <c r="AV422" s="17">
        <v>0.40059789827709502</v>
      </c>
      <c r="AW422" s="17">
        <v>0.64640088487887704</v>
      </c>
    </row>
    <row r="423" spans="2:49" x14ac:dyDescent="0.25">
      <c r="B423" t="s">
        <v>255</v>
      </c>
      <c r="C423" s="17">
        <v>0.32364736888391998</v>
      </c>
      <c r="D423" s="17">
        <v>0.33692239189891499</v>
      </c>
      <c r="E423" s="17">
        <v>0.30997573256331301</v>
      </c>
      <c r="F423" s="17"/>
      <c r="G423" s="17">
        <v>0.29744021600113602</v>
      </c>
      <c r="H423" s="17">
        <v>0.286743579237833</v>
      </c>
      <c r="I423" s="17">
        <v>0.31035874841033401</v>
      </c>
      <c r="J423" s="17">
        <v>0.35861343848862598</v>
      </c>
      <c r="K423" s="17">
        <v>0.343849309709437</v>
      </c>
      <c r="L423" s="17">
        <v>0.34630765211978298</v>
      </c>
      <c r="M423" s="17"/>
      <c r="N423" s="17">
        <v>0.32013940534848501</v>
      </c>
      <c r="O423" s="17">
        <v>0.35235624528207099</v>
      </c>
      <c r="P423" s="17">
        <v>0.302235565910422</v>
      </c>
      <c r="Q423" s="17">
        <v>0.31445629994476199</v>
      </c>
      <c r="R423" s="17"/>
      <c r="S423" s="17">
        <v>0.30499719611612303</v>
      </c>
      <c r="T423" s="17">
        <v>0.33985491389078598</v>
      </c>
      <c r="U423" s="17">
        <v>0.29799761422640297</v>
      </c>
      <c r="V423" s="17">
        <v>0.35637083397996</v>
      </c>
      <c r="W423" s="17">
        <v>0.37790707151400599</v>
      </c>
      <c r="X423" s="17">
        <v>0.318852904545741</v>
      </c>
      <c r="Y423" s="17">
        <v>0.29136153254004898</v>
      </c>
      <c r="Z423" s="17">
        <v>0.24724400503859101</v>
      </c>
      <c r="AA423" s="17">
        <v>0.31726520912327699</v>
      </c>
      <c r="AB423" s="17">
        <v>0.35176870398371901</v>
      </c>
      <c r="AC423" s="17">
        <v>0.33018189138269499</v>
      </c>
      <c r="AD423" s="17"/>
      <c r="AE423" s="17">
        <v>0.33998173497608303</v>
      </c>
      <c r="AF423" s="17">
        <v>0.32526762605999199</v>
      </c>
      <c r="AG423" s="17">
        <v>0.25760760531853999</v>
      </c>
      <c r="AH423" s="17"/>
      <c r="AI423" s="17">
        <v>0.34677487082452502</v>
      </c>
      <c r="AJ423" s="17">
        <v>0.34951447354704102</v>
      </c>
      <c r="AK423" s="17">
        <v>0.24110933204844001</v>
      </c>
      <c r="AL423" s="17">
        <v>0.25127302746257502</v>
      </c>
      <c r="AM423" s="17">
        <v>0.26977368452491901</v>
      </c>
      <c r="AN423" s="17"/>
      <c r="AO423" s="17">
        <v>0.13494031499565201</v>
      </c>
      <c r="AP423" s="17">
        <v>0.34493642104275501</v>
      </c>
      <c r="AQ423" s="17">
        <v>0.30389595868292302</v>
      </c>
      <c r="AR423" s="17"/>
      <c r="AS423" s="17">
        <v>0.32136975631961301</v>
      </c>
      <c r="AT423" s="17">
        <v>0.33794144935531301</v>
      </c>
      <c r="AU423" s="17">
        <v>0.30935987357700201</v>
      </c>
      <c r="AV423" s="17">
        <v>0.30748867345303099</v>
      </c>
      <c r="AW423" s="17">
        <v>0.37113386900678702</v>
      </c>
    </row>
    <row r="424" spans="2:49" x14ac:dyDescent="0.25">
      <c r="B424" t="s">
        <v>256</v>
      </c>
      <c r="C424" s="17">
        <v>0.31740336465890701</v>
      </c>
      <c r="D424" s="17">
        <v>0.33708361616874499</v>
      </c>
      <c r="E424" s="17">
        <v>0.29954565158926599</v>
      </c>
      <c r="F424" s="17"/>
      <c r="G424" s="17">
        <v>0.30211082216671198</v>
      </c>
      <c r="H424" s="17">
        <v>0.309045715347463</v>
      </c>
      <c r="I424" s="17">
        <v>0.26175834672474202</v>
      </c>
      <c r="J424" s="17">
        <v>0.31288637411000803</v>
      </c>
      <c r="K424" s="17">
        <v>0.306176510516804</v>
      </c>
      <c r="L424" s="17">
        <v>0.411458698746829</v>
      </c>
      <c r="M424" s="17"/>
      <c r="N424" s="17">
        <v>0.45128215374553399</v>
      </c>
      <c r="O424" s="17">
        <v>0.33458037106043997</v>
      </c>
      <c r="P424" s="17">
        <v>0.22991526247083699</v>
      </c>
      <c r="Q424" s="17">
        <v>0.24838705217485399</v>
      </c>
      <c r="R424" s="17"/>
      <c r="S424" s="17">
        <v>0.34032748938367502</v>
      </c>
      <c r="T424" s="17">
        <v>0.31369566169086099</v>
      </c>
      <c r="U424" s="17">
        <v>0.28416554614071599</v>
      </c>
      <c r="V424" s="17">
        <v>0.34356905230368801</v>
      </c>
      <c r="W424" s="17">
        <v>0.24631620163662299</v>
      </c>
      <c r="X424" s="17">
        <v>0.288162508288551</v>
      </c>
      <c r="Y424" s="17">
        <v>0.33689466875546198</v>
      </c>
      <c r="Z424" s="17">
        <v>0.209827792173781</v>
      </c>
      <c r="AA424" s="17">
        <v>0.28179667796553298</v>
      </c>
      <c r="AB424" s="17">
        <v>0.42016095596527903</v>
      </c>
      <c r="AC424" s="17">
        <v>0.35136549093800301</v>
      </c>
      <c r="AD424" s="17"/>
      <c r="AE424" s="17">
        <v>6.3732625879960703E-2</v>
      </c>
      <c r="AF424" s="17">
        <v>0.50583818941900205</v>
      </c>
      <c r="AG424" s="17">
        <v>0.19937478617354101</v>
      </c>
      <c r="AH424" s="17"/>
      <c r="AI424" s="17">
        <v>0.112183946737285</v>
      </c>
      <c r="AJ424" s="17">
        <v>0.389248285988473</v>
      </c>
      <c r="AK424" s="17">
        <v>0.52306971353863896</v>
      </c>
      <c r="AL424" s="17">
        <v>3.9635269255121702E-2</v>
      </c>
      <c r="AM424" s="17">
        <v>0.194843842438819</v>
      </c>
      <c r="AN424" s="17"/>
      <c r="AO424" s="17">
        <v>0.13653143372822299</v>
      </c>
      <c r="AP424" s="17">
        <v>0.381005339668126</v>
      </c>
      <c r="AQ424" s="17">
        <v>0.40269476738716697</v>
      </c>
      <c r="AR424" s="17"/>
      <c r="AS424" s="17">
        <v>0.23273084386378201</v>
      </c>
      <c r="AT424" s="17">
        <v>0.28468405814966502</v>
      </c>
      <c r="AU424" s="17">
        <v>0.415024215626003</v>
      </c>
      <c r="AV424" s="17">
        <v>0.41893354550242801</v>
      </c>
      <c r="AW424" s="17">
        <v>0.43760869604942298</v>
      </c>
    </row>
    <row r="425" spans="2:49" x14ac:dyDescent="0.25">
      <c r="B425" t="s">
        <v>257</v>
      </c>
      <c r="C425" s="17">
        <v>0.29526965943879702</v>
      </c>
      <c r="D425" s="17">
        <v>0.29869662210353798</v>
      </c>
      <c r="E425" s="17">
        <v>0.28800326046736902</v>
      </c>
      <c r="F425" s="17"/>
      <c r="G425" s="17">
        <v>0.281011213524125</v>
      </c>
      <c r="H425" s="17">
        <v>0.27013435788227202</v>
      </c>
      <c r="I425" s="17">
        <v>0.238605678212265</v>
      </c>
      <c r="J425" s="17">
        <v>0.29235553388396701</v>
      </c>
      <c r="K425" s="17">
        <v>0.33444591892391301</v>
      </c>
      <c r="L425" s="17">
        <v>0.36567687529216603</v>
      </c>
      <c r="M425" s="17"/>
      <c r="N425" s="17">
        <v>0.40608995630070799</v>
      </c>
      <c r="O425" s="17">
        <v>0.27259378120926497</v>
      </c>
      <c r="P425" s="17">
        <v>0.24443462950723699</v>
      </c>
      <c r="Q425" s="17">
        <v>0.25266716247853799</v>
      </c>
      <c r="R425" s="17"/>
      <c r="S425" s="17">
        <v>0.32070185657713701</v>
      </c>
      <c r="T425" s="17">
        <v>0.28915480894193402</v>
      </c>
      <c r="U425" s="17">
        <v>0.29753046216451501</v>
      </c>
      <c r="V425" s="17">
        <v>0.36545500907705702</v>
      </c>
      <c r="W425" s="17">
        <v>0.28924855177393</v>
      </c>
      <c r="X425" s="17">
        <v>0.28100494281522698</v>
      </c>
      <c r="Y425" s="17">
        <v>0.25498147316903202</v>
      </c>
      <c r="Z425" s="17">
        <v>0.23482331429980999</v>
      </c>
      <c r="AA425" s="17">
        <v>0.26138745086283999</v>
      </c>
      <c r="AB425" s="17">
        <v>0.32576003170463802</v>
      </c>
      <c r="AC425" s="17">
        <v>0.29626840893638801</v>
      </c>
      <c r="AD425" s="17"/>
      <c r="AE425" s="17">
        <v>0.22055349455252801</v>
      </c>
      <c r="AF425" s="17">
        <v>0.36460566414246198</v>
      </c>
      <c r="AG425" s="17">
        <v>0.19663802519124901</v>
      </c>
      <c r="AH425" s="17"/>
      <c r="AI425" s="17">
        <v>0.173482964961333</v>
      </c>
      <c r="AJ425" s="17">
        <v>0.34825157949833202</v>
      </c>
      <c r="AK425" s="17">
        <v>0.41130270817965298</v>
      </c>
      <c r="AL425" s="17">
        <v>6.0794712871322203E-2</v>
      </c>
      <c r="AM425" s="17">
        <v>0.17331358484321799</v>
      </c>
      <c r="AN425" s="17"/>
      <c r="AO425" s="17">
        <v>0.17980530068312001</v>
      </c>
      <c r="AP425" s="17">
        <v>0.32154124745965301</v>
      </c>
      <c r="AQ425" s="17">
        <v>0.36654102560502599</v>
      </c>
      <c r="AR425" s="17"/>
      <c r="AS425" s="17">
        <v>0.22736483362503801</v>
      </c>
      <c r="AT425" s="17">
        <v>0.29132765213366402</v>
      </c>
      <c r="AU425" s="17">
        <v>0.32999486858924798</v>
      </c>
      <c r="AV425" s="17">
        <v>0.35979137248298698</v>
      </c>
      <c r="AW425" s="17">
        <v>0.50070449292651298</v>
      </c>
    </row>
    <row r="426" spans="2:49" x14ac:dyDescent="0.25">
      <c r="B426" t="s">
        <v>258</v>
      </c>
      <c r="C426" s="17">
        <v>0.25739639665217101</v>
      </c>
      <c r="D426" s="17">
        <v>0.28039959957302502</v>
      </c>
      <c r="E426" s="17">
        <v>0.23564653396944299</v>
      </c>
      <c r="F426" s="17"/>
      <c r="G426" s="17">
        <v>0.30143824784289902</v>
      </c>
      <c r="H426" s="17">
        <v>0.22134945850883</v>
      </c>
      <c r="I426" s="17">
        <v>0.29529224370652901</v>
      </c>
      <c r="J426" s="17">
        <v>0.26380811130056198</v>
      </c>
      <c r="K426" s="17">
        <v>0.25688417438815497</v>
      </c>
      <c r="L426" s="17">
        <v>0.21193856797103799</v>
      </c>
      <c r="M426" s="17"/>
      <c r="N426" s="17">
        <v>0.24435505418960199</v>
      </c>
      <c r="O426" s="17">
        <v>0.23971074495908201</v>
      </c>
      <c r="P426" s="17">
        <v>0.25688313117723699</v>
      </c>
      <c r="Q426" s="17">
        <v>0.28146373398186197</v>
      </c>
      <c r="R426" s="17"/>
      <c r="S426" s="17">
        <v>0.31151543120355002</v>
      </c>
      <c r="T426" s="17">
        <v>0.29189210311962999</v>
      </c>
      <c r="U426" s="17">
        <v>0.21828048190271601</v>
      </c>
      <c r="V426" s="17">
        <v>0.22325199771579701</v>
      </c>
      <c r="W426" s="17">
        <v>0.25799867693508099</v>
      </c>
      <c r="X426" s="17">
        <v>0.245303676237283</v>
      </c>
      <c r="Y426" s="17">
        <v>0.27501617775973303</v>
      </c>
      <c r="Z426" s="17">
        <v>0.22311331064426901</v>
      </c>
      <c r="AA426" s="17">
        <v>0.25285035267096601</v>
      </c>
      <c r="AB426" s="17">
        <v>0.22100308435319599</v>
      </c>
      <c r="AC426" s="17">
        <v>0.24137579213007099</v>
      </c>
      <c r="AD426" s="17"/>
      <c r="AE426" s="17">
        <v>0.274834733103137</v>
      </c>
      <c r="AF426" s="17">
        <v>0.25585096248269101</v>
      </c>
      <c r="AG426" s="17">
        <v>0.209117420156441</v>
      </c>
      <c r="AH426" s="17"/>
      <c r="AI426" s="17">
        <v>0.30716686517455499</v>
      </c>
      <c r="AJ426" s="17">
        <v>0.25614526594957598</v>
      </c>
      <c r="AK426" s="17">
        <v>0.26579719072547497</v>
      </c>
      <c r="AL426" s="17">
        <v>0.29038734314791498</v>
      </c>
      <c r="AM426" s="17">
        <v>0.230705656866076</v>
      </c>
      <c r="AN426" s="17"/>
      <c r="AO426" s="17">
        <v>0.27547885883137802</v>
      </c>
      <c r="AP426" s="17">
        <v>0.29069394984670899</v>
      </c>
      <c r="AQ426" s="17">
        <v>0.33287287370490498</v>
      </c>
      <c r="AR426" s="17"/>
      <c r="AS426" s="17">
        <v>0.25651318801095102</v>
      </c>
      <c r="AT426" s="17">
        <v>0.25634501545152599</v>
      </c>
      <c r="AU426" s="17">
        <v>0.239653523036432</v>
      </c>
      <c r="AV426" s="17">
        <v>0.273049636911048</v>
      </c>
      <c r="AW426" s="17">
        <v>0.236495556654685</v>
      </c>
    </row>
    <row r="427" spans="2:49" x14ac:dyDescent="0.25">
      <c r="B427" t="s">
        <v>259</v>
      </c>
      <c r="C427" s="17">
        <v>0.243644519827969</v>
      </c>
      <c r="D427" s="17">
        <v>0.24906231235287901</v>
      </c>
      <c r="E427" s="17">
        <v>0.241174946297013</v>
      </c>
      <c r="F427" s="17"/>
      <c r="G427" s="17">
        <v>6.6431957872706199E-2</v>
      </c>
      <c r="H427" s="17">
        <v>0.12519361578997101</v>
      </c>
      <c r="I427" s="17">
        <v>0.20199352925417699</v>
      </c>
      <c r="J427" s="17">
        <v>0.29290139117296998</v>
      </c>
      <c r="K427" s="17">
        <v>0.39236854629124102</v>
      </c>
      <c r="L427" s="17">
        <v>0.39517892597480703</v>
      </c>
      <c r="M427" s="17"/>
      <c r="N427" s="17">
        <v>0.16875312534846401</v>
      </c>
      <c r="O427" s="17">
        <v>0.231234435863515</v>
      </c>
      <c r="P427" s="17">
        <v>0.29210967523242498</v>
      </c>
      <c r="Q427" s="17">
        <v>0.28685421612224599</v>
      </c>
      <c r="R427" s="17"/>
      <c r="S427" s="17">
        <v>0.18112743148833199</v>
      </c>
      <c r="T427" s="17">
        <v>0.25882698267179799</v>
      </c>
      <c r="U427" s="17">
        <v>0.24800243733032701</v>
      </c>
      <c r="V427" s="17">
        <v>0.27956366171651298</v>
      </c>
      <c r="W427" s="17">
        <v>0.27613791150938299</v>
      </c>
      <c r="X427" s="17">
        <v>0.230711204005943</v>
      </c>
      <c r="Y427" s="17">
        <v>0.268554805918507</v>
      </c>
      <c r="Z427" s="17">
        <v>0.24364335711500601</v>
      </c>
      <c r="AA427" s="17">
        <v>0.23967341357166999</v>
      </c>
      <c r="AB427" s="17">
        <v>0.232196040442497</v>
      </c>
      <c r="AC427" s="17">
        <v>0.28123449033104497</v>
      </c>
      <c r="AD427" s="17"/>
      <c r="AE427" s="17">
        <v>0.46648560990316001</v>
      </c>
      <c r="AF427" s="17">
        <v>0.17185881763158001</v>
      </c>
      <c r="AG427" s="17">
        <v>0.16429124686708799</v>
      </c>
      <c r="AH427" s="17"/>
      <c r="AI427" s="17">
        <v>0.52574476575593398</v>
      </c>
      <c r="AJ427" s="17">
        <v>0.17475664844344399</v>
      </c>
      <c r="AK427" s="17">
        <v>0.18283533274352301</v>
      </c>
      <c r="AL427" s="17">
        <v>0.502529568659423</v>
      </c>
      <c r="AM427" s="17">
        <v>0.19558776243110301</v>
      </c>
      <c r="AN427" s="17"/>
      <c r="AO427" s="17">
        <v>0.10586840745550501</v>
      </c>
      <c r="AP427" s="17">
        <v>0.20408334170190001</v>
      </c>
      <c r="AQ427" s="17">
        <v>0.23079468748874801</v>
      </c>
      <c r="AR427" s="17"/>
      <c r="AS427" s="17">
        <v>0.33378055395886302</v>
      </c>
      <c r="AT427" s="17">
        <v>0.240534852678739</v>
      </c>
      <c r="AU427" s="17">
        <v>0.152155904822732</v>
      </c>
      <c r="AV427" s="17">
        <v>0.144253239544409</v>
      </c>
      <c r="AW427" s="17">
        <v>7.9467124338186396E-2</v>
      </c>
    </row>
    <row r="428" spans="2:49" x14ac:dyDescent="0.25">
      <c r="B428" t="s">
        <v>260</v>
      </c>
      <c r="C428" s="17">
        <v>0.229546948634619</v>
      </c>
      <c r="D428" s="17">
        <v>0.239492043692906</v>
      </c>
      <c r="E428" s="17">
        <v>0.22028097945308001</v>
      </c>
      <c r="F428" s="17"/>
      <c r="G428" s="17">
        <v>0.153576393866977</v>
      </c>
      <c r="H428" s="17">
        <v>0.18383120197623001</v>
      </c>
      <c r="I428" s="17">
        <v>0.18909527273589499</v>
      </c>
      <c r="J428" s="17">
        <v>0.22991487351409101</v>
      </c>
      <c r="K428" s="17">
        <v>0.30191705808511599</v>
      </c>
      <c r="L428" s="17">
        <v>0.32793720617306699</v>
      </c>
      <c r="M428" s="17"/>
      <c r="N428" s="17">
        <v>0.22843821845871101</v>
      </c>
      <c r="O428" s="17">
        <v>0.21139211800579499</v>
      </c>
      <c r="P428" s="17">
        <v>0.257640691503288</v>
      </c>
      <c r="Q428" s="17">
        <v>0.220873343011488</v>
      </c>
      <c r="R428" s="17"/>
      <c r="S428" s="17">
        <v>0.202600004380077</v>
      </c>
      <c r="T428" s="17">
        <v>0.23743598923356499</v>
      </c>
      <c r="U428" s="17">
        <v>0.19019716725156699</v>
      </c>
      <c r="V428" s="17">
        <v>0.23637048596394999</v>
      </c>
      <c r="W428" s="17">
        <v>0.25749452041790999</v>
      </c>
      <c r="X428" s="17">
        <v>0.225464483006211</v>
      </c>
      <c r="Y428" s="17">
        <v>0.265464401450825</v>
      </c>
      <c r="Z428" s="17">
        <v>0.18765884072307201</v>
      </c>
      <c r="AA428" s="17">
        <v>0.237226177397974</v>
      </c>
      <c r="AB428" s="17">
        <v>0.25344919641255098</v>
      </c>
      <c r="AC428" s="17">
        <v>0.21272493585510699</v>
      </c>
      <c r="AD428" s="17"/>
      <c r="AE428" s="17">
        <v>0.35565765567657898</v>
      </c>
      <c r="AF428" s="17">
        <v>0.19902857352355999</v>
      </c>
      <c r="AG428" s="17">
        <v>0.143629885134236</v>
      </c>
      <c r="AH428" s="17"/>
      <c r="AI428" s="17">
        <v>0.33773774165453102</v>
      </c>
      <c r="AJ428" s="17">
        <v>0.22452090323793</v>
      </c>
      <c r="AK428" s="17">
        <v>0.19208243699205399</v>
      </c>
      <c r="AL428" s="17">
        <v>0.37163194459441301</v>
      </c>
      <c r="AM428" s="17">
        <v>0.184944764019631</v>
      </c>
      <c r="AN428" s="17"/>
      <c r="AO428" s="17">
        <v>6.8623922602395804E-2</v>
      </c>
      <c r="AP428" s="17">
        <v>0.22631304363250099</v>
      </c>
      <c r="AQ428" s="17">
        <v>0.218594985225397</v>
      </c>
      <c r="AR428" s="17"/>
      <c r="AS428" s="17">
        <v>0.234257730840287</v>
      </c>
      <c r="AT428" s="17">
        <v>0.24166234052976299</v>
      </c>
      <c r="AU428" s="17">
        <v>0.193439540534316</v>
      </c>
      <c r="AV428" s="17">
        <v>0.19687282177361001</v>
      </c>
      <c r="AW428" s="17">
        <v>0.18965438344302599</v>
      </c>
    </row>
    <row r="429" spans="2:49" x14ac:dyDescent="0.25">
      <c r="B429" t="s">
        <v>261</v>
      </c>
      <c r="C429" s="17">
        <v>0.217940989910548</v>
      </c>
      <c r="D429" s="17">
        <v>0.20123676416910399</v>
      </c>
      <c r="E429" s="17">
        <v>0.232373951251059</v>
      </c>
      <c r="F429" s="17"/>
      <c r="G429" s="17">
        <v>0.21485800384207099</v>
      </c>
      <c r="H429" s="17">
        <v>0.185787431592842</v>
      </c>
      <c r="I429" s="17">
        <v>0.218513483173055</v>
      </c>
      <c r="J429" s="17">
        <v>0.23504617470404901</v>
      </c>
      <c r="K429" s="17">
        <v>0.21884516357854</v>
      </c>
      <c r="L429" s="17">
        <v>0.235413605298429</v>
      </c>
      <c r="M429" s="17"/>
      <c r="N429" s="17">
        <v>0.22236959834630801</v>
      </c>
      <c r="O429" s="17">
        <v>0.213328053940742</v>
      </c>
      <c r="P429" s="17">
        <v>0.203949693460935</v>
      </c>
      <c r="Q429" s="17">
        <v>0.23246684593019801</v>
      </c>
      <c r="R429" s="17"/>
      <c r="S429" s="17">
        <v>0.23264726524348001</v>
      </c>
      <c r="T429" s="17">
        <v>0.21335571892433999</v>
      </c>
      <c r="U429" s="17">
        <v>0.21195202424517201</v>
      </c>
      <c r="V429" s="17">
        <v>0.17882670880177601</v>
      </c>
      <c r="W429" s="17">
        <v>0.26481350594419101</v>
      </c>
      <c r="X429" s="17">
        <v>0.24508718694914799</v>
      </c>
      <c r="Y429" s="17">
        <v>0.25674188794003699</v>
      </c>
      <c r="Z429" s="17">
        <v>0.12790785127214099</v>
      </c>
      <c r="AA429" s="17">
        <v>0.21525057426133001</v>
      </c>
      <c r="AB429" s="17">
        <v>0.220572937206889</v>
      </c>
      <c r="AC429" s="17">
        <v>0.165652273160622</v>
      </c>
      <c r="AD429" s="17"/>
      <c r="AE429" s="17">
        <v>0.243955248269458</v>
      </c>
      <c r="AF429" s="17">
        <v>0.20816484720205999</v>
      </c>
      <c r="AG429" s="17">
        <v>0.18601913435689099</v>
      </c>
      <c r="AH429" s="17"/>
      <c r="AI429" s="17">
        <v>0.27937559335353301</v>
      </c>
      <c r="AJ429" s="17">
        <v>0.20494124976467501</v>
      </c>
      <c r="AK429" s="17">
        <v>0.24002922983729</v>
      </c>
      <c r="AL429" s="17">
        <v>0.191135673585072</v>
      </c>
      <c r="AM429" s="17">
        <v>0.17380146172088301</v>
      </c>
      <c r="AN429" s="17"/>
      <c r="AO429" s="17">
        <v>0.173898288964174</v>
      </c>
      <c r="AP429" s="17">
        <v>0.22080423326539</v>
      </c>
      <c r="AQ429" s="17">
        <v>0.25333225075281601</v>
      </c>
      <c r="AR429" s="17"/>
      <c r="AS429" s="17">
        <v>0.20579330144168501</v>
      </c>
      <c r="AT429" s="17">
        <v>0.23259900669509001</v>
      </c>
      <c r="AU429" s="17">
        <v>0.19835676521180801</v>
      </c>
      <c r="AV429" s="17">
        <v>0.22228705858938699</v>
      </c>
      <c r="AW429" s="17">
        <v>0.17823437019348001</v>
      </c>
    </row>
    <row r="430" spans="2:49" x14ac:dyDescent="0.25">
      <c r="B430" t="s">
        <v>262</v>
      </c>
      <c r="C430" s="17">
        <v>0.10465943558108499</v>
      </c>
      <c r="D430" s="17">
        <v>0.13141615403721499</v>
      </c>
      <c r="E430" s="17">
        <v>8.0400162871068007E-2</v>
      </c>
      <c r="F430" s="17"/>
      <c r="G430" s="17">
        <v>0.122082761886637</v>
      </c>
      <c r="H430" s="17">
        <v>8.6552910923952106E-2</v>
      </c>
      <c r="I430" s="17">
        <v>9.5114204393691601E-2</v>
      </c>
      <c r="J430" s="17">
        <v>0.101225924996879</v>
      </c>
      <c r="K430" s="17">
        <v>0.113145743378917</v>
      </c>
      <c r="L430" s="17">
        <v>0.115927719392069</v>
      </c>
      <c r="M430" s="17"/>
      <c r="N430" s="17">
        <v>8.8130937756265501E-2</v>
      </c>
      <c r="O430" s="17">
        <v>7.4348556954350095E-2</v>
      </c>
      <c r="P430" s="17">
        <v>0.14790643424656799</v>
      </c>
      <c r="Q430" s="17">
        <v>0.11483355328797901</v>
      </c>
      <c r="R430" s="17"/>
      <c r="S430" s="17">
        <v>0.123550976423006</v>
      </c>
      <c r="T430" s="17">
        <v>8.8829185463933605E-2</v>
      </c>
      <c r="U430" s="17">
        <v>8.6741131398122201E-2</v>
      </c>
      <c r="V430" s="17">
        <v>0.1140741124587</v>
      </c>
      <c r="W430" s="17">
        <v>0.14393136543983401</v>
      </c>
      <c r="X430" s="17">
        <v>0.105077441138127</v>
      </c>
      <c r="Y430" s="17">
        <v>9.8344143240588905E-2</v>
      </c>
      <c r="Z430" s="17">
        <v>7.0190291883095599E-2</v>
      </c>
      <c r="AA430" s="17">
        <v>0.10174063705142899</v>
      </c>
      <c r="AB430" s="17">
        <v>0.102177275072841</v>
      </c>
      <c r="AC430" s="17">
        <v>0.100440120130208</v>
      </c>
      <c r="AD430" s="17"/>
      <c r="AE430" s="17">
        <v>0.16365601697350701</v>
      </c>
      <c r="AF430" s="17">
        <v>8.8426190330612803E-2</v>
      </c>
      <c r="AG430" s="17">
        <v>6.6414725574398897E-2</v>
      </c>
      <c r="AH430" s="17"/>
      <c r="AI430" s="17">
        <v>0.16206905714490699</v>
      </c>
      <c r="AJ430" s="17">
        <v>0.101948408757562</v>
      </c>
      <c r="AK430" s="17">
        <v>0.10590046944857</v>
      </c>
      <c r="AL430" s="17">
        <v>0.22730125553476899</v>
      </c>
      <c r="AM430" s="17">
        <v>5.7155040650704703E-2</v>
      </c>
      <c r="AN430" s="17"/>
      <c r="AO430" s="17">
        <v>0.24872997820644899</v>
      </c>
      <c r="AP430" s="17">
        <v>8.5032009231985201E-2</v>
      </c>
      <c r="AQ430" s="17">
        <v>0.10206380334352</v>
      </c>
      <c r="AR430" s="17"/>
      <c r="AS430" s="17">
        <v>0.11958809403745101</v>
      </c>
      <c r="AT430" s="17">
        <v>9.4989458800842294E-2</v>
      </c>
      <c r="AU430" s="17">
        <v>9.3159926552171396E-2</v>
      </c>
      <c r="AV430" s="17">
        <v>9.2200340155224395E-2</v>
      </c>
      <c r="AW430" s="17">
        <v>0.123134047732768</v>
      </c>
    </row>
    <row r="431" spans="2:49" x14ac:dyDescent="0.25">
      <c r="B431" t="s">
        <v>263</v>
      </c>
      <c r="C431" s="17">
        <v>9.7804262820302093E-2</v>
      </c>
      <c r="D431" s="17">
        <v>0.11180263426074299</v>
      </c>
      <c r="E431" s="17">
        <v>8.3563980497069298E-2</v>
      </c>
      <c r="F431" s="17"/>
      <c r="G431" s="17">
        <v>0.140485005462954</v>
      </c>
      <c r="H431" s="17">
        <v>0.121586013441682</v>
      </c>
      <c r="I431" s="17">
        <v>8.0523078809492304E-2</v>
      </c>
      <c r="J431" s="17">
        <v>8.3777919957581395E-2</v>
      </c>
      <c r="K431" s="17">
        <v>8.0456557208044496E-2</v>
      </c>
      <c r="L431" s="17">
        <v>8.2634696889170897E-2</v>
      </c>
      <c r="M431" s="17"/>
      <c r="N431" s="17">
        <v>0.107711076813302</v>
      </c>
      <c r="O431" s="17">
        <v>0.100593481588613</v>
      </c>
      <c r="P431" s="17">
        <v>9.9830774276524106E-2</v>
      </c>
      <c r="Q431" s="17">
        <v>8.2981887102274707E-2</v>
      </c>
      <c r="R431" s="17"/>
      <c r="S431" s="17">
        <v>0.14055296513940599</v>
      </c>
      <c r="T431" s="17">
        <v>0.11828707324669401</v>
      </c>
      <c r="U431" s="17">
        <v>7.9036737423252901E-2</v>
      </c>
      <c r="V431" s="17">
        <v>8.2409944803158802E-2</v>
      </c>
      <c r="W431" s="17">
        <v>9.2351843241330903E-2</v>
      </c>
      <c r="X431" s="17">
        <v>0.114354361864046</v>
      </c>
      <c r="Y431" s="17">
        <v>8.3136229994294694E-2</v>
      </c>
      <c r="Z431" s="17">
        <v>6.2749747887789697E-2</v>
      </c>
      <c r="AA431" s="17">
        <v>0.100744185059504</v>
      </c>
      <c r="AB431" s="17">
        <v>8.2345312748463295E-2</v>
      </c>
      <c r="AC431" s="17">
        <v>4.4637721781067403E-2</v>
      </c>
      <c r="AD431" s="17"/>
      <c r="AE431" s="17">
        <v>7.1870495541150201E-2</v>
      </c>
      <c r="AF431" s="17">
        <v>0.11142920308172601</v>
      </c>
      <c r="AG431" s="17">
        <v>8.1488956723872893E-2</v>
      </c>
      <c r="AH431" s="17"/>
      <c r="AI431" s="17">
        <v>5.5560849303033198E-2</v>
      </c>
      <c r="AJ431" s="17">
        <v>0.12451851527765199</v>
      </c>
      <c r="AK431" s="17">
        <v>0.11957818753496301</v>
      </c>
      <c r="AL431" s="17">
        <v>9.3861078710878204E-2</v>
      </c>
      <c r="AM431" s="17">
        <v>5.5322663362693501E-2</v>
      </c>
      <c r="AN431" s="17"/>
      <c r="AO431" s="17">
        <v>0</v>
      </c>
      <c r="AP431" s="17">
        <v>0.121622720994513</v>
      </c>
      <c r="AQ431" s="17">
        <v>9.7939191993733299E-2</v>
      </c>
      <c r="AR431" s="17"/>
      <c r="AS431" s="17">
        <v>7.5583244547021394E-2</v>
      </c>
      <c r="AT431" s="17">
        <v>0.10631625677181</v>
      </c>
      <c r="AU431" s="17">
        <v>9.8593595928187797E-2</v>
      </c>
      <c r="AV431" s="17">
        <v>0.13875131136712601</v>
      </c>
      <c r="AW431" s="17">
        <v>0.13915997113057699</v>
      </c>
    </row>
    <row r="432" spans="2:49" x14ac:dyDescent="0.25">
      <c r="B432" t="s">
        <v>264</v>
      </c>
      <c r="C432" s="17">
        <v>6.3650580527658304E-2</v>
      </c>
      <c r="D432" s="17">
        <v>7.4813600450794895E-2</v>
      </c>
      <c r="E432" s="17">
        <v>5.3197583580381499E-2</v>
      </c>
      <c r="F432" s="17"/>
      <c r="G432" s="17">
        <v>4.4135445694026401E-2</v>
      </c>
      <c r="H432" s="17">
        <v>7.2221410393798605E-2</v>
      </c>
      <c r="I432" s="17">
        <v>5.5511299216697299E-2</v>
      </c>
      <c r="J432" s="17">
        <v>7.2127114727947306E-2</v>
      </c>
      <c r="K432" s="17">
        <v>5.5714417251859299E-2</v>
      </c>
      <c r="L432" s="17">
        <v>7.7104422937112602E-2</v>
      </c>
      <c r="M432" s="17"/>
      <c r="N432" s="17">
        <v>7.80416327369923E-2</v>
      </c>
      <c r="O432" s="17">
        <v>5.3936971181900502E-2</v>
      </c>
      <c r="P432" s="17">
        <v>6.3877953942994503E-2</v>
      </c>
      <c r="Q432" s="17">
        <v>5.7870036915774102E-2</v>
      </c>
      <c r="R432" s="17"/>
      <c r="S432" s="17">
        <v>0.10777568472971701</v>
      </c>
      <c r="T432" s="17">
        <v>5.9663198068734102E-2</v>
      </c>
      <c r="U432" s="17">
        <v>6.4859535743904601E-2</v>
      </c>
      <c r="V432" s="17">
        <v>5.4044452486227697E-2</v>
      </c>
      <c r="W432" s="17">
        <v>8.0213520995408003E-2</v>
      </c>
      <c r="X432" s="17">
        <v>2.9736065538541301E-2</v>
      </c>
      <c r="Y432" s="17">
        <v>4.7786043217628298E-2</v>
      </c>
      <c r="Z432" s="17">
        <v>4.7094838697041702E-2</v>
      </c>
      <c r="AA432" s="17">
        <v>6.6547076195408103E-2</v>
      </c>
      <c r="AB432" s="17">
        <v>5.7664553021813197E-2</v>
      </c>
      <c r="AC432" s="17">
        <v>4.5249324448552897E-2</v>
      </c>
      <c r="AD432" s="17"/>
      <c r="AE432" s="17">
        <v>6.4206596723270906E-2</v>
      </c>
      <c r="AF432" s="17">
        <v>7.3021703063062798E-2</v>
      </c>
      <c r="AG432" s="17">
        <v>5.2362689226265698E-2</v>
      </c>
      <c r="AH432" s="17"/>
      <c r="AI432" s="17">
        <v>6.36851536968151E-2</v>
      </c>
      <c r="AJ432" s="17">
        <v>7.5239738320016805E-2</v>
      </c>
      <c r="AK432" s="17">
        <v>9.1423986132490295E-2</v>
      </c>
      <c r="AL432" s="17">
        <v>0.10672361698992899</v>
      </c>
      <c r="AM432" s="17">
        <v>2.1707163071085198E-2</v>
      </c>
      <c r="AN432" s="17"/>
      <c r="AO432" s="17">
        <v>0.17065621185934499</v>
      </c>
      <c r="AP432" s="17">
        <v>7.6443880301603595E-2</v>
      </c>
      <c r="AQ432" s="17">
        <v>7.7569709139135107E-2</v>
      </c>
      <c r="AR432" s="17"/>
      <c r="AS432" s="17">
        <v>5.43238230945947E-2</v>
      </c>
      <c r="AT432" s="17">
        <v>6.4886029484317903E-2</v>
      </c>
      <c r="AU432" s="17">
        <v>5.4080528500401202E-2</v>
      </c>
      <c r="AV432" s="17">
        <v>9.1392915289635807E-2</v>
      </c>
      <c r="AW432" s="17">
        <v>0.12653411070041701</v>
      </c>
    </row>
    <row r="433" spans="2:49" x14ac:dyDescent="0.25">
      <c r="B433" t="s">
        <v>104</v>
      </c>
      <c r="C433" s="17">
        <v>3.8778828278579099E-2</v>
      </c>
      <c r="D433" s="17">
        <v>2.7421936903749899E-2</v>
      </c>
      <c r="E433" s="17">
        <v>4.9563312078439503E-2</v>
      </c>
      <c r="F433" s="17"/>
      <c r="G433" s="17">
        <v>6.1547045300669401E-2</v>
      </c>
      <c r="H433" s="17">
        <v>5.1599487790924103E-2</v>
      </c>
      <c r="I433" s="17">
        <v>5.1426123675989803E-2</v>
      </c>
      <c r="J433" s="17">
        <v>3.6073129636416297E-2</v>
      </c>
      <c r="K433" s="17">
        <v>2.2586233455185501E-2</v>
      </c>
      <c r="L433" s="17">
        <v>8.0641025003349506E-3</v>
      </c>
      <c r="M433" s="17"/>
      <c r="N433" s="17">
        <v>1.7512130065317801E-2</v>
      </c>
      <c r="O433" s="17">
        <v>4.2993498356642103E-2</v>
      </c>
      <c r="P433" s="17">
        <v>4.1572283713431003E-2</v>
      </c>
      <c r="Q433" s="17">
        <v>5.1576138772635199E-2</v>
      </c>
      <c r="R433" s="17"/>
      <c r="S433" s="17">
        <v>3.0494197907981999E-2</v>
      </c>
      <c r="T433" s="17">
        <v>5.0791088169444401E-2</v>
      </c>
      <c r="U433" s="17">
        <v>6.3417962877349202E-2</v>
      </c>
      <c r="V433" s="17">
        <v>1.8398980688403802E-2</v>
      </c>
      <c r="W433" s="17">
        <v>2.9229869842705598E-2</v>
      </c>
      <c r="X433" s="17">
        <v>2.9051735964490202E-2</v>
      </c>
      <c r="Y433" s="17">
        <v>5.9200482624467497E-2</v>
      </c>
      <c r="Z433" s="17">
        <v>5.1928314497932601E-2</v>
      </c>
      <c r="AA433" s="17">
        <v>3.6414084387939603E-2</v>
      </c>
      <c r="AB433" s="17">
        <v>3.1069296963546201E-2</v>
      </c>
      <c r="AC433" s="17">
        <v>3.3551925603481199E-2</v>
      </c>
      <c r="AD433" s="17"/>
      <c r="AE433" s="17">
        <v>2.60692979640606E-2</v>
      </c>
      <c r="AF433" s="17">
        <v>1.6087003208381499E-2</v>
      </c>
      <c r="AG433" s="17">
        <v>0.116674664438121</v>
      </c>
      <c r="AH433" s="17"/>
      <c r="AI433" s="17">
        <v>1.0997883200744501E-2</v>
      </c>
      <c r="AJ433" s="17">
        <v>2.0587635925391101E-2</v>
      </c>
      <c r="AK433" s="17">
        <v>1.73790568876897E-2</v>
      </c>
      <c r="AL433" s="17">
        <v>0</v>
      </c>
      <c r="AM433" s="17">
        <v>0.100902812572953</v>
      </c>
      <c r="AN433" s="17"/>
      <c r="AO433" s="17">
        <v>6.7537794922134603E-2</v>
      </c>
      <c r="AP433" s="17">
        <v>2.3472834964675001E-2</v>
      </c>
      <c r="AQ433" s="17">
        <v>1.28016800333897E-2</v>
      </c>
      <c r="AR433" s="17"/>
      <c r="AS433" s="17">
        <v>5.5194800931475302E-2</v>
      </c>
      <c r="AT433" s="17">
        <v>3.7014072625802599E-2</v>
      </c>
      <c r="AU433" s="17">
        <v>4.5238749223585298E-2</v>
      </c>
      <c r="AV433" s="17">
        <v>1.56927782547789E-2</v>
      </c>
      <c r="AW433" s="17">
        <v>0</v>
      </c>
    </row>
    <row r="434" spans="2:49" x14ac:dyDescent="0.25">
      <c r="B434" t="s">
        <v>73</v>
      </c>
      <c r="C434" s="17">
        <v>3.9048500647460301E-2</v>
      </c>
      <c r="D434" s="17">
        <v>3.4882512932907603E-2</v>
      </c>
      <c r="E434" s="17">
        <v>4.32578361995688E-2</v>
      </c>
      <c r="F434" s="17"/>
      <c r="G434" s="17">
        <v>3.8110423597384299E-2</v>
      </c>
      <c r="H434" s="17">
        <v>5.8632529210463101E-2</v>
      </c>
      <c r="I434" s="17">
        <v>3.9231325379136199E-2</v>
      </c>
      <c r="J434" s="17">
        <v>3.5151681190546701E-2</v>
      </c>
      <c r="K434" s="17">
        <v>3.5970671472807698E-2</v>
      </c>
      <c r="L434" s="17">
        <v>2.5364466087626599E-2</v>
      </c>
      <c r="M434" s="17"/>
      <c r="N434" s="17">
        <v>3.3352195159028798E-2</v>
      </c>
      <c r="O434" s="17">
        <v>1.9435002232741399E-2</v>
      </c>
      <c r="P434" s="17">
        <v>5.2495124602791703E-2</v>
      </c>
      <c r="Q434" s="17">
        <v>5.2909885214731701E-2</v>
      </c>
      <c r="R434" s="17"/>
      <c r="S434" s="17">
        <v>3.1697202578531897E-2</v>
      </c>
      <c r="T434" s="17">
        <v>4.2327145119065303E-2</v>
      </c>
      <c r="U434" s="17">
        <v>4.7918048976153003E-2</v>
      </c>
      <c r="V434" s="17">
        <v>3.9896807340964402E-2</v>
      </c>
      <c r="W434" s="17">
        <v>5.7342455123693403E-2</v>
      </c>
      <c r="X434" s="17">
        <v>5.0751963757226903E-2</v>
      </c>
      <c r="Y434" s="17">
        <v>3.5693864061616801E-2</v>
      </c>
      <c r="Z434" s="17">
        <v>5.2486483544257598E-2</v>
      </c>
      <c r="AA434" s="17">
        <v>3.6542013168125199E-2</v>
      </c>
      <c r="AB434" s="17">
        <v>2.7219765451143001E-2</v>
      </c>
      <c r="AC434" s="17">
        <v>1.88474549869561E-2</v>
      </c>
      <c r="AD434" s="17"/>
      <c r="AE434" s="17">
        <v>3.6964582292833503E-2</v>
      </c>
      <c r="AF434" s="17">
        <v>1.74160299498489E-2</v>
      </c>
      <c r="AG434" s="17">
        <v>0.10894041481825199</v>
      </c>
      <c r="AH434" s="17"/>
      <c r="AI434" s="17">
        <v>2.8925878483724299E-2</v>
      </c>
      <c r="AJ434" s="17">
        <v>1.4679703684467299E-2</v>
      </c>
      <c r="AK434" s="17">
        <v>4.7957198219166098E-3</v>
      </c>
      <c r="AL434" s="17">
        <v>4.4354692844736601E-2</v>
      </c>
      <c r="AM434" s="17">
        <v>0.140748971611283</v>
      </c>
      <c r="AN434" s="17"/>
      <c r="AO434" s="17">
        <v>0.105906244958355</v>
      </c>
      <c r="AP434" s="17">
        <v>1.7560120753617299E-2</v>
      </c>
      <c r="AQ434" s="17">
        <v>1.40244377610381E-2</v>
      </c>
      <c r="AR434" s="17"/>
      <c r="AS434" s="17">
        <v>5.0346133142229903E-2</v>
      </c>
      <c r="AT434" s="17">
        <v>3.3210728010523299E-2</v>
      </c>
      <c r="AU434" s="17">
        <v>2.4448825000753401E-2</v>
      </c>
      <c r="AV434" s="17">
        <v>3.3591678013117E-2</v>
      </c>
      <c r="AW434" s="17">
        <v>2.7402533642523E-2</v>
      </c>
    </row>
    <row r="435" spans="2:49" x14ac:dyDescent="0.25">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row>
    <row r="436" spans="2:49" x14ac:dyDescent="0.25">
      <c r="B436" s="6" t="s">
        <v>278</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row>
    <row r="437" spans="2:49" x14ac:dyDescent="0.25">
      <c r="B437" s="24" t="s">
        <v>76</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row>
    <row r="438" spans="2:49" x14ac:dyDescent="0.25">
      <c r="B438" t="s">
        <v>267</v>
      </c>
      <c r="C438" s="17">
        <v>0.39168276946430702</v>
      </c>
      <c r="D438" s="17">
        <v>0.39538808223150002</v>
      </c>
      <c r="E438" s="17">
        <v>0.38921615131821802</v>
      </c>
      <c r="F438" s="17"/>
      <c r="G438" s="17">
        <v>0.27494508395533901</v>
      </c>
      <c r="H438" s="17">
        <v>0.27569566095959602</v>
      </c>
      <c r="I438" s="17">
        <v>0.28744962821807202</v>
      </c>
      <c r="J438" s="17">
        <v>0.37831688944688502</v>
      </c>
      <c r="K438" s="17">
        <v>0.47763864844089898</v>
      </c>
      <c r="L438" s="17">
        <v>0.60287533735211596</v>
      </c>
      <c r="M438" s="17"/>
      <c r="N438" s="17">
        <v>0.45144285457282202</v>
      </c>
      <c r="O438" s="17">
        <v>0.41495392859344299</v>
      </c>
      <c r="P438" s="17">
        <v>0.34838090114835601</v>
      </c>
      <c r="Q438" s="17">
        <v>0.33973920839320099</v>
      </c>
      <c r="R438" s="17"/>
      <c r="S438" s="17">
        <v>0.36508464352047298</v>
      </c>
      <c r="T438" s="17">
        <v>0.443045267923036</v>
      </c>
      <c r="U438" s="17">
        <v>0.41172581624789001</v>
      </c>
      <c r="V438" s="17">
        <v>0.462337515984867</v>
      </c>
      <c r="W438" s="17">
        <v>0.330566582385593</v>
      </c>
      <c r="X438" s="17">
        <v>0.41348912099539697</v>
      </c>
      <c r="Y438" s="17">
        <v>0.38497520834780702</v>
      </c>
      <c r="Z438" s="17">
        <v>0.45882808184778301</v>
      </c>
      <c r="AA438" s="17">
        <v>0.37617008627055198</v>
      </c>
      <c r="AB438" s="17">
        <v>0.32825240413926499</v>
      </c>
      <c r="AC438" s="17">
        <v>0.32524242788176799</v>
      </c>
      <c r="AD438" s="17"/>
      <c r="AE438" s="17">
        <v>0.49714322248885101</v>
      </c>
      <c r="AF438" s="17">
        <v>0.36982436148498299</v>
      </c>
      <c r="AG438" s="17">
        <v>0.25182494936345801</v>
      </c>
      <c r="AH438" s="17"/>
      <c r="AI438" s="17">
        <v>0.58883383806018796</v>
      </c>
      <c r="AJ438" s="17">
        <v>0.26229603018269199</v>
      </c>
      <c r="AK438" s="17">
        <v>0.43801072040741201</v>
      </c>
      <c r="AL438" s="17">
        <v>0.36477417328814699</v>
      </c>
      <c r="AM438" s="17">
        <v>0.268477037656149</v>
      </c>
      <c r="AN438" s="17"/>
      <c r="AO438" s="17">
        <v>0.60572886042931096</v>
      </c>
      <c r="AP438" s="17">
        <v>0.303411268578547</v>
      </c>
      <c r="AQ438" s="17">
        <v>0.462007963552585</v>
      </c>
      <c r="AR438" s="17"/>
      <c r="AS438" s="17">
        <v>0.38755095193866801</v>
      </c>
      <c r="AT438" s="17">
        <v>0.36222317786125802</v>
      </c>
      <c r="AU438" s="17">
        <v>0.41731040537241498</v>
      </c>
      <c r="AV438" s="17">
        <v>0.35275458561466899</v>
      </c>
      <c r="AW438" s="17">
        <v>0.34833625302059701</v>
      </c>
    </row>
    <row r="439" spans="2:49" x14ac:dyDescent="0.25">
      <c r="B439" t="s">
        <v>268</v>
      </c>
      <c r="C439" s="17">
        <v>0.20335581491622801</v>
      </c>
      <c r="D439" s="17">
        <v>0.22788259424612001</v>
      </c>
      <c r="E439" s="17">
        <v>0.18059334313525199</v>
      </c>
      <c r="F439" s="17"/>
      <c r="G439" s="17">
        <v>0.182464246458308</v>
      </c>
      <c r="H439" s="17">
        <v>0.163208210723778</v>
      </c>
      <c r="I439" s="17">
        <v>0.20216753845681101</v>
      </c>
      <c r="J439" s="17">
        <v>0.17959493836160501</v>
      </c>
      <c r="K439" s="17">
        <v>0.20455231383797801</v>
      </c>
      <c r="L439" s="17">
        <v>0.269561316988019</v>
      </c>
      <c r="M439" s="17"/>
      <c r="N439" s="17">
        <v>0.19793726709617199</v>
      </c>
      <c r="O439" s="17">
        <v>0.20392213599051301</v>
      </c>
      <c r="P439" s="17">
        <v>0.21538412207134</v>
      </c>
      <c r="Q439" s="17">
        <v>0.19800665918931701</v>
      </c>
      <c r="R439" s="17"/>
      <c r="S439" s="17">
        <v>0.21108761397355499</v>
      </c>
      <c r="T439" s="17">
        <v>0.207158816792336</v>
      </c>
      <c r="U439" s="17">
        <v>0.184245144481748</v>
      </c>
      <c r="V439" s="17">
        <v>0.28382768538690201</v>
      </c>
      <c r="W439" s="17">
        <v>0.195778119191994</v>
      </c>
      <c r="X439" s="17">
        <v>0.19838566709556199</v>
      </c>
      <c r="Y439" s="17">
        <v>0.23194346829169701</v>
      </c>
      <c r="Z439" s="17">
        <v>0.26261159113660898</v>
      </c>
      <c r="AA439" s="17">
        <v>0.17296737405218399</v>
      </c>
      <c r="AB439" s="17">
        <v>0.12646346242102199</v>
      </c>
      <c r="AC439" s="17">
        <v>0.189348880194189</v>
      </c>
      <c r="AD439" s="17"/>
      <c r="AE439" s="17">
        <v>0.35212287938317599</v>
      </c>
      <c r="AF439" s="17">
        <v>0.11352044009222199</v>
      </c>
      <c r="AG439" s="17">
        <v>0.14491481003221099</v>
      </c>
      <c r="AH439" s="17"/>
      <c r="AI439" s="17">
        <v>0.35992679382394799</v>
      </c>
      <c r="AJ439" s="17">
        <v>0.12065856001061701</v>
      </c>
      <c r="AK439" s="17">
        <v>0.103465926730162</v>
      </c>
      <c r="AL439" s="17">
        <v>0.30159472309990298</v>
      </c>
      <c r="AM439" s="17">
        <v>0.13699283230579501</v>
      </c>
      <c r="AN439" s="17"/>
      <c r="AO439" s="17">
        <v>0.42062779260435601</v>
      </c>
      <c r="AP439" s="17">
        <v>0.12683749909161601</v>
      </c>
      <c r="AQ439" s="17">
        <v>0.126824758872082</v>
      </c>
      <c r="AR439" s="17"/>
      <c r="AS439" s="17">
        <v>0.22085550333186499</v>
      </c>
      <c r="AT439" s="17">
        <v>0.205014406403526</v>
      </c>
      <c r="AU439" s="17">
        <v>0.18923937168194199</v>
      </c>
      <c r="AV439" s="17">
        <v>0.208383381405288</v>
      </c>
      <c r="AW439" s="17">
        <v>0.15898013329652799</v>
      </c>
    </row>
    <row r="440" spans="2:49" x14ac:dyDescent="0.25">
      <c r="B440" t="s">
        <v>270</v>
      </c>
      <c r="C440" s="17">
        <v>0.19501384424087501</v>
      </c>
      <c r="D440" s="17">
        <v>0.23211729947406701</v>
      </c>
      <c r="E440" s="17">
        <v>0.159344120420853</v>
      </c>
      <c r="F440" s="17"/>
      <c r="G440" s="17">
        <v>0.15772010193586</v>
      </c>
      <c r="H440" s="17">
        <v>0.18597249211464301</v>
      </c>
      <c r="I440" s="17">
        <v>0.17395665741722</v>
      </c>
      <c r="J440" s="17">
        <v>0.17674240216366299</v>
      </c>
      <c r="K440" s="17">
        <v>0.229432931566487</v>
      </c>
      <c r="L440" s="17">
        <v>0.23644653159458401</v>
      </c>
      <c r="M440" s="17"/>
      <c r="N440" s="17">
        <v>0.17441225235157801</v>
      </c>
      <c r="O440" s="17">
        <v>0.18642207977834899</v>
      </c>
      <c r="P440" s="17">
        <v>0.23664344226974299</v>
      </c>
      <c r="Q440" s="17">
        <v>0.18960310640458899</v>
      </c>
      <c r="R440" s="17"/>
      <c r="S440" s="17">
        <v>0.219124037289782</v>
      </c>
      <c r="T440" s="17">
        <v>0.18546698629261599</v>
      </c>
      <c r="U440" s="17">
        <v>0.176537811159375</v>
      </c>
      <c r="V440" s="17">
        <v>0.20424955418469701</v>
      </c>
      <c r="W440" s="17">
        <v>0.21382953682890599</v>
      </c>
      <c r="X440" s="17">
        <v>0.193658842694136</v>
      </c>
      <c r="Y440" s="17">
        <v>0.203814715612571</v>
      </c>
      <c r="Z440" s="17">
        <v>0.26732617090812999</v>
      </c>
      <c r="AA440" s="17">
        <v>0.14382641704680599</v>
      </c>
      <c r="AB440" s="17">
        <v>0.19044693767550899</v>
      </c>
      <c r="AC440" s="17">
        <v>0.19046222728666801</v>
      </c>
      <c r="AD440" s="17"/>
      <c r="AE440" s="17">
        <v>0.31710144467513801</v>
      </c>
      <c r="AF440" s="17">
        <v>0.122914885770773</v>
      </c>
      <c r="AG440" s="17">
        <v>0.14186553851049599</v>
      </c>
      <c r="AH440" s="17"/>
      <c r="AI440" s="17">
        <v>0.30503773854973298</v>
      </c>
      <c r="AJ440" s="17">
        <v>0.134244359808807</v>
      </c>
      <c r="AK440" s="17">
        <v>0.13801230401815701</v>
      </c>
      <c r="AL440" s="17">
        <v>0.34800784457957901</v>
      </c>
      <c r="AM440" s="17">
        <v>0.14368749084215399</v>
      </c>
      <c r="AN440" s="17"/>
      <c r="AO440" s="17">
        <v>0.29141988460898099</v>
      </c>
      <c r="AP440" s="17">
        <v>0.13199453132948299</v>
      </c>
      <c r="AQ440" s="17">
        <v>0.19271147315911799</v>
      </c>
      <c r="AR440" s="17"/>
      <c r="AS440" s="17">
        <v>0.197509322561532</v>
      </c>
      <c r="AT440" s="17">
        <v>0.19143303545002099</v>
      </c>
      <c r="AU440" s="17">
        <v>0.18344611573742101</v>
      </c>
      <c r="AV440" s="17">
        <v>0.17693637252088101</v>
      </c>
      <c r="AW440" s="17">
        <v>0.16254164102632801</v>
      </c>
    </row>
    <row r="441" spans="2:49" x14ac:dyDescent="0.25">
      <c r="B441" t="s">
        <v>271</v>
      </c>
      <c r="C441" s="17">
        <v>0.18710706538718599</v>
      </c>
      <c r="D441" s="17">
        <v>0.214161402737607</v>
      </c>
      <c r="E441" s="17">
        <v>0.16168806903201199</v>
      </c>
      <c r="F441" s="17"/>
      <c r="G441" s="17">
        <v>0.21959282509851999</v>
      </c>
      <c r="H441" s="17">
        <v>0.202494004269549</v>
      </c>
      <c r="I441" s="17">
        <v>0.191201944641848</v>
      </c>
      <c r="J441" s="17">
        <v>0.176094010068093</v>
      </c>
      <c r="K441" s="17">
        <v>0.154251427181404</v>
      </c>
      <c r="L441" s="17">
        <v>0.18033890436424799</v>
      </c>
      <c r="M441" s="17"/>
      <c r="N441" s="17">
        <v>0.199204028590975</v>
      </c>
      <c r="O441" s="17">
        <v>0.17622408817110299</v>
      </c>
      <c r="P441" s="17">
        <v>0.199131672898477</v>
      </c>
      <c r="Q441" s="17">
        <v>0.17541327445636401</v>
      </c>
      <c r="R441" s="17"/>
      <c r="S441" s="17">
        <v>0.22486809966705201</v>
      </c>
      <c r="T441" s="17">
        <v>0.21586128825456499</v>
      </c>
      <c r="U441" s="17">
        <v>0.14428581396484899</v>
      </c>
      <c r="V441" s="17">
        <v>0.17018240157520201</v>
      </c>
      <c r="W441" s="17">
        <v>0.23153583271324399</v>
      </c>
      <c r="X441" s="17">
        <v>0.17883142993076501</v>
      </c>
      <c r="Y441" s="17">
        <v>0.18546042654589601</v>
      </c>
      <c r="Z441" s="17">
        <v>0.20128411988683101</v>
      </c>
      <c r="AA441" s="17">
        <v>0.178038979449398</v>
      </c>
      <c r="AB441" s="17">
        <v>0.12972747302252399</v>
      </c>
      <c r="AC441" s="17">
        <v>0.17300114946484901</v>
      </c>
      <c r="AD441" s="17"/>
      <c r="AE441" s="17">
        <v>0.20416790891026801</v>
      </c>
      <c r="AF441" s="17">
        <v>0.17653860235055599</v>
      </c>
      <c r="AG441" s="17">
        <v>0.182941931336837</v>
      </c>
      <c r="AH441" s="17"/>
      <c r="AI441" s="17">
        <v>0.26119930969899502</v>
      </c>
      <c r="AJ441" s="17">
        <v>0.15042103334836199</v>
      </c>
      <c r="AK441" s="17">
        <v>0.171265438077322</v>
      </c>
      <c r="AL441" s="17">
        <v>0.13870603612353499</v>
      </c>
      <c r="AM441" s="17">
        <v>0.14625576935388801</v>
      </c>
      <c r="AN441" s="17"/>
      <c r="AO441" s="17">
        <v>0.32603196533906897</v>
      </c>
      <c r="AP441" s="17">
        <v>0.14952441494735699</v>
      </c>
      <c r="AQ441" s="17">
        <v>0.191083553442671</v>
      </c>
      <c r="AR441" s="17"/>
      <c r="AS441" s="17">
        <v>0.211999907991754</v>
      </c>
      <c r="AT441" s="17">
        <v>0.152502940382127</v>
      </c>
      <c r="AU441" s="17">
        <v>0.17598706013079299</v>
      </c>
      <c r="AV441" s="17">
        <v>0.221090624880978</v>
      </c>
      <c r="AW441" s="17">
        <v>0.19116197153207001</v>
      </c>
    </row>
    <row r="442" spans="2:49" x14ac:dyDescent="0.25">
      <c r="B442" t="s">
        <v>272</v>
      </c>
      <c r="C442" s="17">
        <v>0.18225079771309499</v>
      </c>
      <c r="D442" s="17">
        <v>0.152650688064075</v>
      </c>
      <c r="E442" s="17">
        <v>0.21065451582299899</v>
      </c>
      <c r="F442" s="17"/>
      <c r="G442" s="17">
        <v>0.244872287298669</v>
      </c>
      <c r="H442" s="17">
        <v>0.223289760141403</v>
      </c>
      <c r="I442" s="17">
        <v>0.20794447093971799</v>
      </c>
      <c r="J442" s="17">
        <v>0.17313907128610201</v>
      </c>
      <c r="K442" s="17">
        <v>0.13564711753520201</v>
      </c>
      <c r="L442" s="17">
        <v>0.124374799369776</v>
      </c>
      <c r="M442" s="17"/>
      <c r="N442" s="17">
        <v>0.22154440888392099</v>
      </c>
      <c r="O442" s="17">
        <v>0.203015633317984</v>
      </c>
      <c r="P442" s="17">
        <v>0.15848722229864101</v>
      </c>
      <c r="Q442" s="17">
        <v>0.13882333940708899</v>
      </c>
      <c r="R442" s="17"/>
      <c r="S442" s="17">
        <v>0.205268846819575</v>
      </c>
      <c r="T442" s="17">
        <v>0.19350897758441099</v>
      </c>
      <c r="U442" s="17">
        <v>0.190540853070475</v>
      </c>
      <c r="V442" s="17">
        <v>0.16265956389149999</v>
      </c>
      <c r="W442" s="17">
        <v>0.19670652270731601</v>
      </c>
      <c r="X442" s="17">
        <v>0.17209006648588299</v>
      </c>
      <c r="Y442" s="17">
        <v>0.159769224669984</v>
      </c>
      <c r="Z442" s="17">
        <v>0.120851760597925</v>
      </c>
      <c r="AA442" s="17">
        <v>0.191550705447954</v>
      </c>
      <c r="AB442" s="17">
        <v>0.18724958228257499</v>
      </c>
      <c r="AC442" s="17">
        <v>0.16415630484452601</v>
      </c>
      <c r="AD442" s="17"/>
      <c r="AE442" s="17">
        <v>0.109961287791997</v>
      </c>
      <c r="AF442" s="17">
        <v>0.23276352813816101</v>
      </c>
      <c r="AG442" s="17">
        <v>0.15119174240251601</v>
      </c>
      <c r="AH442" s="17"/>
      <c r="AI442" s="17">
        <v>0.113631898733074</v>
      </c>
      <c r="AJ442" s="17">
        <v>0.22381980015754299</v>
      </c>
      <c r="AK442" s="17">
        <v>0.26895232421807802</v>
      </c>
      <c r="AL442" s="17">
        <v>0.11093541213293399</v>
      </c>
      <c r="AM442" s="17">
        <v>0.16324988729760301</v>
      </c>
      <c r="AN442" s="17"/>
      <c r="AO442" s="17">
        <v>9.0094648875371594E-2</v>
      </c>
      <c r="AP442" s="17">
        <v>0.243649624072931</v>
      </c>
      <c r="AQ442" s="17">
        <v>0.27229206732790301</v>
      </c>
      <c r="AR442" s="17"/>
      <c r="AS442" s="17">
        <v>0.131905253759942</v>
      </c>
      <c r="AT442" s="17">
        <v>0.19831141643476599</v>
      </c>
      <c r="AU442" s="17">
        <v>0.234729723922944</v>
      </c>
      <c r="AV442" s="17">
        <v>0.220906609036473</v>
      </c>
      <c r="AW442" s="17">
        <v>0.21510567814010101</v>
      </c>
    </row>
    <row r="443" spans="2:49" x14ac:dyDescent="0.25">
      <c r="B443" t="s">
        <v>273</v>
      </c>
      <c r="C443" s="17">
        <v>0.128810255109576</v>
      </c>
      <c r="D443" s="17">
        <v>0.129271544620152</v>
      </c>
      <c r="E443" s="17">
        <v>0.12645959033426099</v>
      </c>
      <c r="F443" s="17"/>
      <c r="G443" s="17">
        <v>0.20778172418469701</v>
      </c>
      <c r="H443" s="17">
        <v>0.173916759915689</v>
      </c>
      <c r="I443" s="17">
        <v>0.13899980631905801</v>
      </c>
      <c r="J443" s="17">
        <v>0.104054742917111</v>
      </c>
      <c r="K443" s="17">
        <v>8.3755365386033995E-2</v>
      </c>
      <c r="L443" s="17">
        <v>8.0913040033964101E-2</v>
      </c>
      <c r="M443" s="17"/>
      <c r="N443" s="17">
        <v>0.15516593131921699</v>
      </c>
      <c r="O443" s="17">
        <v>0.128121194266588</v>
      </c>
      <c r="P443" s="17">
        <v>0.114743026772878</v>
      </c>
      <c r="Q443" s="17">
        <v>0.11118837143287499</v>
      </c>
      <c r="R443" s="17"/>
      <c r="S443" s="17">
        <v>0.18387287922963599</v>
      </c>
      <c r="T443" s="17">
        <v>0.125492525005235</v>
      </c>
      <c r="U443" s="17">
        <v>0.112571295788854</v>
      </c>
      <c r="V443" s="17">
        <v>0.102304016604371</v>
      </c>
      <c r="W443" s="17">
        <v>0.12111126642529101</v>
      </c>
      <c r="X443" s="17">
        <v>0.12911843537161999</v>
      </c>
      <c r="Y443" s="17">
        <v>0.136902488091067</v>
      </c>
      <c r="Z443" s="17">
        <v>0.112290241733533</v>
      </c>
      <c r="AA443" s="17">
        <v>0.11896228023281299</v>
      </c>
      <c r="AB443" s="17">
        <v>0.107883913092945</v>
      </c>
      <c r="AC443" s="17">
        <v>0.126683469047492</v>
      </c>
      <c r="AD443" s="17"/>
      <c r="AE443" s="17">
        <v>9.0114804210440103E-2</v>
      </c>
      <c r="AF443" s="17">
        <v>0.15848353990775901</v>
      </c>
      <c r="AG443" s="17">
        <v>0.11836263970263899</v>
      </c>
      <c r="AH443" s="17"/>
      <c r="AI443" s="17">
        <v>9.8897766468449805E-2</v>
      </c>
      <c r="AJ443" s="17">
        <v>0.15907132806361701</v>
      </c>
      <c r="AK443" s="17">
        <v>0.18789211292531899</v>
      </c>
      <c r="AL443" s="17">
        <v>0.14252205673089199</v>
      </c>
      <c r="AM443" s="17">
        <v>8.9676871060445695E-2</v>
      </c>
      <c r="AN443" s="17"/>
      <c r="AO443" s="17">
        <v>0.11381811968380499</v>
      </c>
      <c r="AP443" s="17">
        <v>0.15542665465069899</v>
      </c>
      <c r="AQ443" s="17">
        <v>0.15909859140052801</v>
      </c>
      <c r="AR443" s="17"/>
      <c r="AS443" s="17">
        <v>9.4148718634736603E-2</v>
      </c>
      <c r="AT443" s="17">
        <v>0.12556748481493299</v>
      </c>
      <c r="AU443" s="17">
        <v>0.165283465919496</v>
      </c>
      <c r="AV443" s="17">
        <v>0.17064286075783899</v>
      </c>
      <c r="AW443" s="17">
        <v>0.18168808222585101</v>
      </c>
    </row>
    <row r="444" spans="2:49" x14ac:dyDescent="0.25">
      <c r="B444" t="s">
        <v>274</v>
      </c>
      <c r="C444" s="17">
        <v>0.113381444355449</v>
      </c>
      <c r="D444" s="17">
        <v>0.117889033016583</v>
      </c>
      <c r="E444" s="17">
        <v>0.10947477245477701</v>
      </c>
      <c r="F444" s="17"/>
      <c r="G444" s="17">
        <v>0.186140436739968</v>
      </c>
      <c r="H444" s="17">
        <v>0.138218641280385</v>
      </c>
      <c r="I444" s="17">
        <v>0.105249894698423</v>
      </c>
      <c r="J444" s="17">
        <v>7.9830938243697705E-2</v>
      </c>
      <c r="K444" s="17">
        <v>9.00599208598548E-2</v>
      </c>
      <c r="L444" s="17">
        <v>9.36550837649755E-2</v>
      </c>
      <c r="M444" s="17"/>
      <c r="N444" s="17">
        <v>0.12566602640774399</v>
      </c>
      <c r="O444" s="17">
        <v>0.101777216062741</v>
      </c>
      <c r="P444" s="17">
        <v>0.12675976815380499</v>
      </c>
      <c r="Q444" s="17">
        <v>9.9761897828578597E-2</v>
      </c>
      <c r="R444" s="17"/>
      <c r="S444" s="17">
        <v>0.151354058815313</v>
      </c>
      <c r="T444" s="17">
        <v>0.116056185001305</v>
      </c>
      <c r="U444" s="17">
        <v>9.3059908665711497E-2</v>
      </c>
      <c r="V444" s="17">
        <v>0.137137651685967</v>
      </c>
      <c r="W444" s="17">
        <v>0.132989974119117</v>
      </c>
      <c r="X444" s="17">
        <v>0.10596627630478</v>
      </c>
      <c r="Y444" s="17">
        <v>0.10065474766547</v>
      </c>
      <c r="Z444" s="17">
        <v>8.2786544953144706E-2</v>
      </c>
      <c r="AA444" s="17">
        <v>8.5772400191844594E-2</v>
      </c>
      <c r="AB444" s="17">
        <v>0.10300725072995701</v>
      </c>
      <c r="AC444" s="17">
        <v>0.10005144282235801</v>
      </c>
      <c r="AD444" s="17"/>
      <c r="AE444" s="17">
        <v>8.8780025506177696E-2</v>
      </c>
      <c r="AF444" s="17">
        <v>0.12937683314627799</v>
      </c>
      <c r="AG444" s="17">
        <v>0.12635355644371399</v>
      </c>
      <c r="AH444" s="17"/>
      <c r="AI444" s="17">
        <v>0.114534817037449</v>
      </c>
      <c r="AJ444" s="17">
        <v>0.11332437969107501</v>
      </c>
      <c r="AK444" s="17">
        <v>0.12681354373445999</v>
      </c>
      <c r="AL444" s="17">
        <v>6.6267120747772496E-2</v>
      </c>
      <c r="AM444" s="17">
        <v>8.8265628291607598E-2</v>
      </c>
      <c r="AN444" s="17"/>
      <c r="AO444" s="17">
        <v>0.14242382089592101</v>
      </c>
      <c r="AP444" s="17">
        <v>0.11507556481108901</v>
      </c>
      <c r="AQ444" s="17">
        <v>0.13408599936511301</v>
      </c>
      <c r="AR444" s="17"/>
      <c r="AS444" s="17">
        <v>9.7896611661864003E-2</v>
      </c>
      <c r="AT444" s="17">
        <v>0.11589064120927001</v>
      </c>
      <c r="AU444" s="17">
        <v>0.12825272212746</v>
      </c>
      <c r="AV444" s="17">
        <v>0.12679246063147001</v>
      </c>
      <c r="AW444" s="17">
        <v>0.16635557797001299</v>
      </c>
    </row>
    <row r="445" spans="2:49" x14ac:dyDescent="0.25">
      <c r="B445" t="s">
        <v>275</v>
      </c>
      <c r="C445" s="17">
        <v>0.10962044300422701</v>
      </c>
      <c r="D445" s="17">
        <v>0.124467430799288</v>
      </c>
      <c r="E445" s="17">
        <v>9.4940150131308396E-2</v>
      </c>
      <c r="F445" s="17"/>
      <c r="G445" s="17">
        <v>0.11311630316981</v>
      </c>
      <c r="H445" s="17">
        <v>0.11346719768307</v>
      </c>
      <c r="I445" s="17">
        <v>9.8032950932249993E-2</v>
      </c>
      <c r="J445" s="17">
        <v>0.10929714463947</v>
      </c>
      <c r="K445" s="17">
        <v>8.4499043677640398E-2</v>
      </c>
      <c r="L445" s="17">
        <v>0.13069350430711901</v>
      </c>
      <c r="M445" s="17"/>
      <c r="N445" s="17">
        <v>0.146955387550705</v>
      </c>
      <c r="O445" s="17">
        <v>0.11119748418087901</v>
      </c>
      <c r="P445" s="17">
        <v>8.7515042675170004E-2</v>
      </c>
      <c r="Q445" s="17">
        <v>8.7343379426638806E-2</v>
      </c>
      <c r="R445" s="17"/>
      <c r="S445" s="17">
        <v>8.9646510054458006E-2</v>
      </c>
      <c r="T445" s="17">
        <v>0.13699694600544601</v>
      </c>
      <c r="U445" s="17">
        <v>9.6269622205117603E-2</v>
      </c>
      <c r="V445" s="17">
        <v>0.12980098488810801</v>
      </c>
      <c r="W445" s="17">
        <v>9.1974067012894706E-2</v>
      </c>
      <c r="X445" s="17">
        <v>0.120151259980408</v>
      </c>
      <c r="Y445" s="17">
        <v>0.107959042706178</v>
      </c>
      <c r="Z445" s="17">
        <v>0.101528929217783</v>
      </c>
      <c r="AA445" s="17">
        <v>0.11210316836827</v>
      </c>
      <c r="AB445" s="17">
        <v>0.110813525241369</v>
      </c>
      <c r="AC445" s="17">
        <v>8.6767256012468597E-2</v>
      </c>
      <c r="AD445" s="17"/>
      <c r="AE445" s="17">
        <v>0.12604431700608601</v>
      </c>
      <c r="AF445" s="17">
        <v>9.8280593204722599E-2</v>
      </c>
      <c r="AG445" s="17">
        <v>9.7977036123379893E-2</v>
      </c>
      <c r="AH445" s="17"/>
      <c r="AI445" s="17">
        <v>0.174810642993071</v>
      </c>
      <c r="AJ445" s="17">
        <v>6.0702186946591297E-2</v>
      </c>
      <c r="AK445" s="17">
        <v>0.102243842442723</v>
      </c>
      <c r="AL445" s="17">
        <v>4.6163118080732098E-2</v>
      </c>
      <c r="AM445" s="17">
        <v>9.2295734437969901E-2</v>
      </c>
      <c r="AN445" s="17"/>
      <c r="AO445" s="17">
        <v>0.22949729831756299</v>
      </c>
      <c r="AP445" s="17">
        <v>6.6062454281846095E-2</v>
      </c>
      <c r="AQ445" s="17">
        <v>0.109561198942313</v>
      </c>
      <c r="AR445" s="17"/>
      <c r="AS445" s="17">
        <v>9.3024482514578399E-2</v>
      </c>
      <c r="AT445" s="17">
        <v>0.108927270632432</v>
      </c>
      <c r="AU445" s="17">
        <v>0.127752106227558</v>
      </c>
      <c r="AV445" s="17">
        <v>0.133923208546505</v>
      </c>
      <c r="AW445" s="17">
        <v>7.0482901815884597E-2</v>
      </c>
    </row>
    <row r="446" spans="2:49" x14ac:dyDescent="0.25">
      <c r="B446" t="s">
        <v>276</v>
      </c>
      <c r="C446" s="17">
        <v>7.0095357712731801E-2</v>
      </c>
      <c r="D446" s="17">
        <v>6.4051722449060294E-2</v>
      </c>
      <c r="E446" s="17">
        <v>7.5467868972024899E-2</v>
      </c>
      <c r="F446" s="17"/>
      <c r="G446" s="17">
        <v>0.17966763434484401</v>
      </c>
      <c r="H446" s="17">
        <v>8.4560009924041099E-2</v>
      </c>
      <c r="I446" s="17">
        <v>8.4480174936484895E-2</v>
      </c>
      <c r="J446" s="17">
        <v>3.4551400817053601E-2</v>
      </c>
      <c r="K446" s="17">
        <v>3.4984147976929197E-2</v>
      </c>
      <c r="L446" s="17">
        <v>2.51444276861017E-2</v>
      </c>
      <c r="M446" s="17"/>
      <c r="N446" s="17">
        <v>7.7601283140442096E-2</v>
      </c>
      <c r="O446" s="17">
        <v>6.2241503941244301E-2</v>
      </c>
      <c r="P446" s="17">
        <v>7.1214406420918502E-2</v>
      </c>
      <c r="Q446" s="17">
        <v>7.0569220439338901E-2</v>
      </c>
      <c r="R446" s="17"/>
      <c r="S446" s="17">
        <v>9.5899634411327497E-2</v>
      </c>
      <c r="T446" s="17">
        <v>8.1540343657131004E-2</v>
      </c>
      <c r="U446" s="17">
        <v>5.2845196280691599E-2</v>
      </c>
      <c r="V446" s="17">
        <v>4.8069078955944498E-2</v>
      </c>
      <c r="W446" s="17">
        <v>6.5629515685818596E-2</v>
      </c>
      <c r="X446" s="17">
        <v>0.10105123399624</v>
      </c>
      <c r="Y446" s="17">
        <v>8.4917781597831296E-2</v>
      </c>
      <c r="Z446" s="17">
        <v>4.19641776654021E-2</v>
      </c>
      <c r="AA446" s="17">
        <v>5.8357413863315097E-2</v>
      </c>
      <c r="AB446" s="17">
        <v>4.7280118699119598E-2</v>
      </c>
      <c r="AC446" s="17">
        <v>5.1523974420551802E-2</v>
      </c>
      <c r="AD446" s="17"/>
      <c r="AE446" s="17">
        <v>5.28329845936375E-2</v>
      </c>
      <c r="AF446" s="17">
        <v>5.8126297146819897E-2</v>
      </c>
      <c r="AG446" s="17">
        <v>8.8881506393621995E-2</v>
      </c>
      <c r="AH446" s="17"/>
      <c r="AI446" s="17">
        <v>5.2471092966241098E-2</v>
      </c>
      <c r="AJ446" s="17">
        <v>7.4751505682727995E-2</v>
      </c>
      <c r="AK446" s="17">
        <v>6.0565287086267301E-2</v>
      </c>
      <c r="AL446" s="17">
        <v>3.5296638004821003E-2</v>
      </c>
      <c r="AM446" s="17">
        <v>8.9330159216198399E-2</v>
      </c>
      <c r="AN446" s="17"/>
      <c r="AO446" s="17">
        <v>6.8477408859299302E-2</v>
      </c>
      <c r="AP446" s="17">
        <v>8.6791553510176006E-2</v>
      </c>
      <c r="AQ446" s="17">
        <v>6.5545211887085397E-2</v>
      </c>
      <c r="AR446" s="17"/>
      <c r="AS446" s="17">
        <v>6.11787923304207E-2</v>
      </c>
      <c r="AT446" s="17">
        <v>8.3660651877645306E-2</v>
      </c>
      <c r="AU446" s="17">
        <v>6.3328278848352196E-2</v>
      </c>
      <c r="AV446" s="17">
        <v>8.2201402545852495E-2</v>
      </c>
      <c r="AW446" s="17">
        <v>0.13726812765337701</v>
      </c>
    </row>
    <row r="447" spans="2:49" x14ac:dyDescent="0.25">
      <c r="B447" t="s">
        <v>277</v>
      </c>
      <c r="C447" s="17">
        <v>5.7409135765683503E-2</v>
      </c>
      <c r="D447" s="17">
        <v>5.7374975113636498E-2</v>
      </c>
      <c r="E447" s="17">
        <v>5.7925369711241903E-2</v>
      </c>
      <c r="F447" s="17"/>
      <c r="G447" s="17">
        <v>3.4359707095318701E-2</v>
      </c>
      <c r="H447" s="17">
        <v>4.7136801307609999E-2</v>
      </c>
      <c r="I447" s="17">
        <v>6.3141472918598507E-2</v>
      </c>
      <c r="J447" s="17">
        <v>5.9113109267693198E-2</v>
      </c>
      <c r="K447" s="17">
        <v>6.9135484647465495E-2</v>
      </c>
      <c r="L447" s="17">
        <v>6.7383742750009704E-2</v>
      </c>
      <c r="M447" s="17"/>
      <c r="N447" s="17">
        <v>6.2129146881757198E-2</v>
      </c>
      <c r="O447" s="17">
        <v>6.3556466412895002E-2</v>
      </c>
      <c r="P447" s="17">
        <v>5.4728790525288298E-2</v>
      </c>
      <c r="Q447" s="17">
        <v>4.84876367064195E-2</v>
      </c>
      <c r="R447" s="17"/>
      <c r="S447" s="17">
        <v>4.6778298950289801E-2</v>
      </c>
      <c r="T447" s="17">
        <v>7.1180310508359795E-2</v>
      </c>
      <c r="U447" s="17">
        <v>4.4623500784371099E-2</v>
      </c>
      <c r="V447" s="17">
        <v>4.2051220450135901E-2</v>
      </c>
      <c r="W447" s="17">
        <v>9.8450966076109397E-2</v>
      </c>
      <c r="X447" s="17">
        <v>5.9108041693485797E-2</v>
      </c>
      <c r="Y447" s="17">
        <v>4.0742639505077297E-2</v>
      </c>
      <c r="Z447" s="17">
        <v>6.1171486594612898E-2</v>
      </c>
      <c r="AA447" s="17">
        <v>6.1862277652915902E-2</v>
      </c>
      <c r="AB447" s="17">
        <v>5.4734377095222497E-2</v>
      </c>
      <c r="AC447" s="17">
        <v>5.77762944061141E-2</v>
      </c>
      <c r="AD447" s="17"/>
      <c r="AE447" s="17">
        <v>8.7368019497258406E-2</v>
      </c>
      <c r="AF447" s="17">
        <v>4.0447607602239803E-2</v>
      </c>
      <c r="AG447" s="17">
        <v>4.1619264440474799E-2</v>
      </c>
      <c r="AH447" s="17"/>
      <c r="AI447" s="17">
        <v>9.3732296679155599E-2</v>
      </c>
      <c r="AJ447" s="17">
        <v>2.9066363705613E-2</v>
      </c>
      <c r="AK447" s="17">
        <v>6.2094508145135799E-2</v>
      </c>
      <c r="AL447" s="17">
        <v>7.7448947270198201E-2</v>
      </c>
      <c r="AM447" s="17">
        <v>3.81706278116253E-2</v>
      </c>
      <c r="AN447" s="17"/>
      <c r="AO447" s="17">
        <v>0.109599804026211</v>
      </c>
      <c r="AP447" s="17">
        <v>3.4970192852647103E-2</v>
      </c>
      <c r="AQ447" s="17">
        <v>6.3396629832922602E-2</v>
      </c>
      <c r="AR447" s="17"/>
      <c r="AS447" s="17">
        <v>4.7401879191839198E-2</v>
      </c>
      <c r="AT447" s="17">
        <v>6.7246475833473707E-2</v>
      </c>
      <c r="AU447" s="17">
        <v>4.5386353940446399E-2</v>
      </c>
      <c r="AV447" s="17">
        <v>8.7535862110106805E-2</v>
      </c>
      <c r="AW447" s="17">
        <v>2.2645707166270498E-2</v>
      </c>
    </row>
    <row r="448" spans="2:49" x14ac:dyDescent="0.25">
      <c r="B448" t="s">
        <v>225</v>
      </c>
      <c r="C448" s="17">
        <v>7.3704655651483601E-3</v>
      </c>
      <c r="D448" s="17">
        <v>9.5140157473245605E-3</v>
      </c>
      <c r="E448" s="17">
        <v>5.3407656640247804E-3</v>
      </c>
      <c r="F448" s="17"/>
      <c r="G448" s="17">
        <v>1.7642401680412101E-3</v>
      </c>
      <c r="H448" s="17">
        <v>5.7308576903708002E-3</v>
      </c>
      <c r="I448" s="17">
        <v>8.7662236358492397E-3</v>
      </c>
      <c r="J448" s="17">
        <v>9.4506889098038595E-3</v>
      </c>
      <c r="K448" s="17">
        <v>6.3943073355631104E-3</v>
      </c>
      <c r="L448" s="17">
        <v>1.0311092920272401E-2</v>
      </c>
      <c r="M448" s="17"/>
      <c r="N448" s="17">
        <v>9.6093126770727608E-3</v>
      </c>
      <c r="O448" s="17">
        <v>8.7524254183927799E-3</v>
      </c>
      <c r="P448" s="17">
        <v>6.3874351645954704E-3</v>
      </c>
      <c r="Q448" s="17">
        <v>4.5258722336733899E-3</v>
      </c>
      <c r="R448" s="17"/>
      <c r="S448" s="17">
        <v>3.5393696772811202E-3</v>
      </c>
      <c r="T448" s="17">
        <v>4.1001915031846801E-3</v>
      </c>
      <c r="U448" s="17">
        <v>2.1433644876795999E-2</v>
      </c>
      <c r="V448" s="17">
        <v>5.3295754021188101E-3</v>
      </c>
      <c r="W448" s="17">
        <v>6.9801865828847797E-3</v>
      </c>
      <c r="X448" s="17">
        <v>8.2331607913753296E-3</v>
      </c>
      <c r="Y448" s="17">
        <v>5.1009685540676997E-3</v>
      </c>
      <c r="Z448" s="17">
        <v>1.5083336209771101E-2</v>
      </c>
      <c r="AA448" s="17">
        <v>2.0254269255268E-3</v>
      </c>
      <c r="AB448" s="17">
        <v>1.09954794182303E-2</v>
      </c>
      <c r="AC448" s="17">
        <v>9.4602672798403398E-3</v>
      </c>
      <c r="AD448" s="17"/>
      <c r="AE448" s="17">
        <v>8.2243406077481592E-3</v>
      </c>
      <c r="AF448" s="17">
        <v>7.7280192638736296E-3</v>
      </c>
      <c r="AG448" s="17">
        <v>8.8951826434032696E-3</v>
      </c>
      <c r="AH448" s="17"/>
      <c r="AI448" s="17">
        <v>6.5080510904645204E-3</v>
      </c>
      <c r="AJ448" s="17">
        <v>7.3157802815595899E-3</v>
      </c>
      <c r="AK448" s="17">
        <v>9.6702409080170002E-3</v>
      </c>
      <c r="AL448" s="17">
        <v>0</v>
      </c>
      <c r="AM448" s="17">
        <v>5.1750076190568402E-3</v>
      </c>
      <c r="AN448" s="17"/>
      <c r="AO448" s="17">
        <v>4.8992311121729103E-3</v>
      </c>
      <c r="AP448" s="17">
        <v>4.8515507870003603E-3</v>
      </c>
      <c r="AQ448" s="17">
        <v>2.8666367672696498E-3</v>
      </c>
      <c r="AR448" s="17"/>
      <c r="AS448" s="17">
        <v>5.5653906219244702E-3</v>
      </c>
      <c r="AT448" s="17">
        <v>2.76221885387451E-3</v>
      </c>
      <c r="AU448" s="17">
        <v>7.3083821707095398E-3</v>
      </c>
      <c r="AV448" s="17">
        <v>1.42519583481397E-2</v>
      </c>
      <c r="AW448" s="17">
        <v>0</v>
      </c>
    </row>
    <row r="449" spans="2:49" x14ac:dyDescent="0.25">
      <c r="B449" t="s">
        <v>81</v>
      </c>
      <c r="C449" s="17">
        <v>8.1725280753776205E-2</v>
      </c>
      <c r="D449" s="17">
        <v>6.0387402111022302E-2</v>
      </c>
      <c r="E449" s="17">
        <v>0.10231451302842801</v>
      </c>
      <c r="F449" s="17"/>
      <c r="G449" s="17">
        <v>0.13161825013710499</v>
      </c>
      <c r="H449" s="17">
        <v>0.13093892866790199</v>
      </c>
      <c r="I449" s="17">
        <v>9.0666592249637801E-2</v>
      </c>
      <c r="J449" s="17">
        <v>7.6536160922808003E-2</v>
      </c>
      <c r="K449" s="17">
        <v>5.1643057392616203E-2</v>
      </c>
      <c r="L449" s="17">
        <v>2.5174535647366301E-2</v>
      </c>
      <c r="M449" s="17"/>
      <c r="N449" s="17">
        <v>4.66133929137394E-2</v>
      </c>
      <c r="O449" s="17">
        <v>8.5805681261052397E-2</v>
      </c>
      <c r="P449" s="17">
        <v>9.0944696420998297E-2</v>
      </c>
      <c r="Q449" s="17">
        <v>0.10577355021884</v>
      </c>
      <c r="R449" s="17"/>
      <c r="S449" s="17">
        <v>8.1838664492320898E-2</v>
      </c>
      <c r="T449" s="17">
        <v>7.1187302446588205E-2</v>
      </c>
      <c r="U449" s="17">
        <v>0.110093085764913</v>
      </c>
      <c r="V449" s="17">
        <v>6.3406172676369499E-2</v>
      </c>
      <c r="W449" s="17">
        <v>8.43422167279642E-2</v>
      </c>
      <c r="X449" s="17">
        <v>8.4124383691397603E-2</v>
      </c>
      <c r="Y449" s="17">
        <v>9.3831152744604504E-2</v>
      </c>
      <c r="Z449" s="17">
        <v>6.2322545367581299E-2</v>
      </c>
      <c r="AA449" s="17">
        <v>8.3091773240736799E-2</v>
      </c>
      <c r="AB449" s="17">
        <v>7.4615898007458104E-2</v>
      </c>
      <c r="AC449" s="17">
        <v>9.4221426382795598E-2</v>
      </c>
      <c r="AD449" s="17"/>
      <c r="AE449" s="17">
        <v>4.2372434908299998E-2</v>
      </c>
      <c r="AF449" s="17">
        <v>5.9112569198991903E-2</v>
      </c>
      <c r="AG449" s="17">
        <v>0.18360880863151599</v>
      </c>
      <c r="AH449" s="17"/>
      <c r="AI449" s="17">
        <v>3.5014521120385597E-2</v>
      </c>
      <c r="AJ449" s="17">
        <v>6.81274905468819E-2</v>
      </c>
      <c r="AK449" s="17">
        <v>4.0678509167484403E-2</v>
      </c>
      <c r="AL449" s="17">
        <v>0</v>
      </c>
      <c r="AM449" s="17">
        <v>0.187965283384321</v>
      </c>
      <c r="AN449" s="17"/>
      <c r="AO449" s="17">
        <v>3.0276584985312799E-2</v>
      </c>
      <c r="AP449" s="17">
        <v>6.9512062068202707E-2</v>
      </c>
      <c r="AQ449" s="17">
        <v>2.6700629825850201E-2</v>
      </c>
      <c r="AR449" s="17"/>
      <c r="AS449" s="17">
        <v>0.10821088151246</v>
      </c>
      <c r="AT449" s="17">
        <v>9.62222835499984E-2</v>
      </c>
      <c r="AU449" s="17">
        <v>5.8843745902024402E-2</v>
      </c>
      <c r="AV449" s="17">
        <v>5.0999204651463001E-2</v>
      </c>
      <c r="AW449" s="17">
        <v>8.9400482877811493E-2</v>
      </c>
    </row>
    <row r="450" spans="2:49" x14ac:dyDescent="0.25">
      <c r="B450" t="s">
        <v>269</v>
      </c>
      <c r="C450" s="17">
        <v>0.201523307645295</v>
      </c>
      <c r="D450" s="17">
        <v>0.19509693309013501</v>
      </c>
      <c r="E450" s="17">
        <v>0.20715935621362799</v>
      </c>
      <c r="F450" s="17"/>
      <c r="G450" s="17">
        <v>9.7622219674131802E-2</v>
      </c>
      <c r="H450" s="17">
        <v>0.144852272454912</v>
      </c>
      <c r="I450" s="17">
        <v>0.21662071344847</v>
      </c>
      <c r="J450" s="17">
        <v>0.252609338501456</v>
      </c>
      <c r="K450" s="17">
        <v>0.277065726924281</v>
      </c>
      <c r="L450" s="17">
        <v>0.213174301959385</v>
      </c>
      <c r="M450" s="17"/>
      <c r="N450" s="17">
        <v>0.18260583550540499</v>
      </c>
      <c r="O450" s="17">
        <v>0.176067570652889</v>
      </c>
      <c r="P450" s="17">
        <v>0.212833041598188</v>
      </c>
      <c r="Q450" s="17">
        <v>0.24076987949492501</v>
      </c>
      <c r="R450" s="17"/>
      <c r="S450" s="17">
        <v>0.16463375645373701</v>
      </c>
      <c r="T450" s="17">
        <v>0.17984478884980101</v>
      </c>
      <c r="U450" s="17">
        <v>0.22602020653298299</v>
      </c>
      <c r="V450" s="17">
        <v>0.17185641527645501</v>
      </c>
      <c r="W450" s="17">
        <v>0.18104200515640101</v>
      </c>
      <c r="X450" s="17">
        <v>0.16981735393004899</v>
      </c>
      <c r="Y450" s="17">
        <v>0.20651556096215101</v>
      </c>
      <c r="Z450" s="17">
        <v>0.18183155386800201</v>
      </c>
      <c r="AA450" s="17">
        <v>0.21830773740793999</v>
      </c>
      <c r="AB450" s="17">
        <v>0.29888544119069699</v>
      </c>
      <c r="AC450" s="17">
        <v>0.25651484421923798</v>
      </c>
      <c r="AD450" s="17"/>
      <c r="AE450" s="17">
        <v>0.15706307887142301</v>
      </c>
      <c r="AF450" s="17">
        <v>0.252835254643545</v>
      </c>
      <c r="AG450" s="17">
        <v>0.20722166340033801</v>
      </c>
      <c r="AH450" s="17"/>
      <c r="AI450" s="17">
        <v>0.10697231884570201</v>
      </c>
      <c r="AJ450" s="17">
        <v>0.287796955641414</v>
      </c>
      <c r="AK450" s="17">
        <v>0.19950126541157201</v>
      </c>
      <c r="AL450" s="17">
        <v>0.218993899451292</v>
      </c>
      <c r="AM450" s="17">
        <v>0.23295265375861901</v>
      </c>
      <c r="AN450" s="17"/>
      <c r="AO450" s="17">
        <v>4.7297129261684598E-2</v>
      </c>
      <c r="AP450" s="17">
        <v>0.25918281535683801</v>
      </c>
      <c r="AQ450" s="17">
        <v>0.19171154402727</v>
      </c>
      <c r="AR450" s="17"/>
      <c r="AS450" s="17">
        <v>0.219332684122824</v>
      </c>
      <c r="AT450" s="17">
        <v>0.20014297207198301</v>
      </c>
      <c r="AU450" s="17">
        <v>0.181743960585071</v>
      </c>
      <c r="AV450" s="17">
        <v>0.18057185489279801</v>
      </c>
      <c r="AW450" s="17">
        <v>0.21869549111901701</v>
      </c>
    </row>
    <row r="451" spans="2:49" x14ac:dyDescent="0.25">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row>
    <row r="452" spans="2:49" x14ac:dyDescent="0.25">
      <c r="B452" s="6" t="s">
        <v>291</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row>
    <row r="453" spans="2:49" x14ac:dyDescent="0.25">
      <c r="B453" s="24" t="s">
        <v>76</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row>
    <row r="454" spans="2:49" x14ac:dyDescent="0.25">
      <c r="B454" t="s">
        <v>279</v>
      </c>
      <c r="C454" s="17">
        <v>0.39907081887555901</v>
      </c>
      <c r="D454" s="17">
        <v>0.35714373354009998</v>
      </c>
      <c r="E454" s="17">
        <v>0.439218136968961</v>
      </c>
      <c r="F454" s="17"/>
      <c r="G454" s="17">
        <v>0.37308144299782903</v>
      </c>
      <c r="H454" s="17">
        <v>0.3700230225901</v>
      </c>
      <c r="I454" s="17">
        <v>0.39424593324687301</v>
      </c>
      <c r="J454" s="17">
        <v>0.405107420950924</v>
      </c>
      <c r="K454" s="17">
        <v>0.42710228543201001</v>
      </c>
      <c r="L454" s="17">
        <v>0.42043722515468601</v>
      </c>
      <c r="M454" s="17"/>
      <c r="N454" s="17">
        <v>0.397521198641206</v>
      </c>
      <c r="O454" s="17">
        <v>0.38933804459926102</v>
      </c>
      <c r="P454" s="17">
        <v>0.38832340782257901</v>
      </c>
      <c r="Q454" s="17">
        <v>0.423052758634471</v>
      </c>
      <c r="R454" s="17"/>
      <c r="S454" s="17">
        <v>0.34311968243722102</v>
      </c>
      <c r="T454" s="17">
        <v>0.41252679857504199</v>
      </c>
      <c r="U454" s="17">
        <v>0.41128407880506301</v>
      </c>
      <c r="V454" s="17">
        <v>0.39054994823648997</v>
      </c>
      <c r="W454" s="17">
        <v>0.43377466789300601</v>
      </c>
      <c r="X454" s="17">
        <v>0.35416354971542802</v>
      </c>
      <c r="Y454" s="17">
        <v>0.39492160386168501</v>
      </c>
      <c r="Z454" s="17">
        <v>0.392826176203531</v>
      </c>
      <c r="AA454" s="17">
        <v>0.41827397586995102</v>
      </c>
      <c r="AB454" s="17">
        <v>0.43678153705834299</v>
      </c>
      <c r="AC454" s="17">
        <v>0.45032484230706699</v>
      </c>
      <c r="AD454" s="17"/>
      <c r="AE454" s="17">
        <v>0.36608324137668402</v>
      </c>
      <c r="AF454" s="17">
        <v>0.42766711018297898</v>
      </c>
      <c r="AG454" s="17">
        <v>0.38068045265677702</v>
      </c>
      <c r="AH454" s="17"/>
      <c r="AI454" s="17">
        <v>0.34422719998021001</v>
      </c>
      <c r="AJ454" s="17">
        <v>0.45045414325426802</v>
      </c>
      <c r="AK454" s="17">
        <v>0.43206039448079597</v>
      </c>
      <c r="AL454" s="17">
        <v>0.345006947499647</v>
      </c>
      <c r="AM454" s="17">
        <v>0.40060316593530898</v>
      </c>
      <c r="AN454" s="17"/>
      <c r="AO454" s="17">
        <v>0.29337345951409999</v>
      </c>
      <c r="AP454" s="17">
        <v>0.46263583328699698</v>
      </c>
      <c r="AQ454" s="17">
        <v>0.43381195387185401</v>
      </c>
      <c r="AR454" s="17"/>
      <c r="AS454" s="17">
        <v>0.40745440342748901</v>
      </c>
      <c r="AT454" s="17">
        <v>0.40067821138232101</v>
      </c>
      <c r="AU454" s="17">
        <v>0.41952652575546101</v>
      </c>
      <c r="AV454" s="17">
        <v>0.32517137843249799</v>
      </c>
      <c r="AW454" s="17">
        <v>0.442761619574772</v>
      </c>
    </row>
    <row r="455" spans="2:49" x14ac:dyDescent="0.25">
      <c r="B455" t="s">
        <v>280</v>
      </c>
      <c r="C455" s="17">
        <v>0.30847220118843799</v>
      </c>
      <c r="D455" s="17">
        <v>0.27518502702055903</v>
      </c>
      <c r="E455" s="17">
        <v>0.339744532547677</v>
      </c>
      <c r="F455" s="17"/>
      <c r="G455" s="17">
        <v>0.33229052785805202</v>
      </c>
      <c r="H455" s="17">
        <v>0.34149054701213</v>
      </c>
      <c r="I455" s="17">
        <v>0.37191040973716599</v>
      </c>
      <c r="J455" s="17">
        <v>0.33413949895350098</v>
      </c>
      <c r="K455" s="17">
        <v>0.305120908020864</v>
      </c>
      <c r="L455" s="17">
        <v>0.19524418625944201</v>
      </c>
      <c r="M455" s="17"/>
      <c r="N455" s="17">
        <v>0.24674541363953101</v>
      </c>
      <c r="O455" s="17">
        <v>0.32405325836179799</v>
      </c>
      <c r="P455" s="17">
        <v>0.33449999416790899</v>
      </c>
      <c r="Q455" s="17">
        <v>0.33231569780090198</v>
      </c>
      <c r="R455" s="17"/>
      <c r="S455" s="17">
        <v>0.28540038871616402</v>
      </c>
      <c r="T455" s="17">
        <v>0.27605128782572902</v>
      </c>
      <c r="U455" s="17">
        <v>0.31056421842487503</v>
      </c>
      <c r="V455" s="17">
        <v>0.27182625348915201</v>
      </c>
      <c r="W455" s="17">
        <v>0.30746625012344703</v>
      </c>
      <c r="X455" s="17">
        <v>0.32399078097325301</v>
      </c>
      <c r="Y455" s="17">
        <v>0.30338427034722598</v>
      </c>
      <c r="Z455" s="17">
        <v>0.31035135191297603</v>
      </c>
      <c r="AA455" s="17">
        <v>0.34308189027494801</v>
      </c>
      <c r="AB455" s="17">
        <v>0.33101442420701199</v>
      </c>
      <c r="AC455" s="17">
        <v>0.38319218549260098</v>
      </c>
      <c r="AD455" s="17"/>
      <c r="AE455" s="17">
        <v>0.28666739395896401</v>
      </c>
      <c r="AF455" s="17">
        <v>0.29973655242011998</v>
      </c>
      <c r="AG455" s="17">
        <v>0.36167832062718402</v>
      </c>
      <c r="AH455" s="17"/>
      <c r="AI455" s="17">
        <v>0.242309152130435</v>
      </c>
      <c r="AJ455" s="17">
        <v>0.38294724963148602</v>
      </c>
      <c r="AK455" s="17">
        <v>0.21523853253340899</v>
      </c>
      <c r="AL455" s="17">
        <v>0.33216196895016098</v>
      </c>
      <c r="AM455" s="17">
        <v>0.344828980504371</v>
      </c>
      <c r="AN455" s="17"/>
      <c r="AO455" s="17">
        <v>0.19687900265710201</v>
      </c>
      <c r="AP455" s="17">
        <v>0.39312997764749702</v>
      </c>
      <c r="AQ455" s="17">
        <v>0.26678283191149899</v>
      </c>
      <c r="AR455" s="17"/>
      <c r="AS455" s="17">
        <v>0.321036891583666</v>
      </c>
      <c r="AT455" s="17">
        <v>0.348211019134198</v>
      </c>
      <c r="AU455" s="17">
        <v>0.28398692047734903</v>
      </c>
      <c r="AV455" s="17">
        <v>0.26361497906070203</v>
      </c>
      <c r="AW455" s="17">
        <v>0.29916222482730898</v>
      </c>
    </row>
    <row r="456" spans="2:49" x14ac:dyDescent="0.25">
      <c r="B456" t="s">
        <v>281</v>
      </c>
      <c r="C456" s="17">
        <v>0.28448141734218002</v>
      </c>
      <c r="D456" s="17">
        <v>0.31863973476214902</v>
      </c>
      <c r="E456" s="17">
        <v>0.25101291182268898</v>
      </c>
      <c r="F456" s="17"/>
      <c r="G456" s="17">
        <v>0.23936345883865501</v>
      </c>
      <c r="H456" s="17">
        <v>0.242447837731294</v>
      </c>
      <c r="I456" s="17">
        <v>0.27079047809138401</v>
      </c>
      <c r="J456" s="17">
        <v>0.28455250589498399</v>
      </c>
      <c r="K456" s="17">
        <v>0.29185779372777998</v>
      </c>
      <c r="L456" s="17">
        <v>0.35523628495954102</v>
      </c>
      <c r="M456" s="17"/>
      <c r="N456" s="17">
        <v>0.34685231505918901</v>
      </c>
      <c r="O456" s="17">
        <v>0.29213436064889903</v>
      </c>
      <c r="P456" s="17">
        <v>0.23814425751794399</v>
      </c>
      <c r="Q456" s="17">
        <v>0.25041480102576003</v>
      </c>
      <c r="R456" s="17"/>
      <c r="S456" s="17">
        <v>0.26226988465069001</v>
      </c>
      <c r="T456" s="17">
        <v>0.31377070952250702</v>
      </c>
      <c r="U456" s="17">
        <v>0.29549443924532898</v>
      </c>
      <c r="V456" s="17">
        <v>0.25627488861596398</v>
      </c>
      <c r="W456" s="17">
        <v>0.25542901721080802</v>
      </c>
      <c r="X456" s="17">
        <v>0.25703295728202602</v>
      </c>
      <c r="Y456" s="17">
        <v>0.27682162275663103</v>
      </c>
      <c r="Z456" s="17">
        <v>0.29211708476305398</v>
      </c>
      <c r="AA456" s="17">
        <v>0.320778334793277</v>
      </c>
      <c r="AB456" s="17">
        <v>0.323207925453038</v>
      </c>
      <c r="AC456" s="17">
        <v>0.25037912119577799</v>
      </c>
      <c r="AD456" s="17"/>
      <c r="AE456" s="17">
        <v>0.30325795571102898</v>
      </c>
      <c r="AF456" s="17">
        <v>0.29604604394326001</v>
      </c>
      <c r="AG456" s="17">
        <v>0.21833009384997801</v>
      </c>
      <c r="AH456" s="17"/>
      <c r="AI456" s="17">
        <v>0.32133798651517798</v>
      </c>
      <c r="AJ456" s="17">
        <v>0.268743203197291</v>
      </c>
      <c r="AK456" s="17">
        <v>0.35229102143114099</v>
      </c>
      <c r="AL456" s="17">
        <v>0.20334922341388101</v>
      </c>
      <c r="AM456" s="17">
        <v>0.21012144219494899</v>
      </c>
      <c r="AN456" s="17"/>
      <c r="AO456" s="17">
        <v>0.330355414739821</v>
      </c>
      <c r="AP456" s="17">
        <v>0.29510313708092201</v>
      </c>
      <c r="AQ456" s="17">
        <v>0.344047518012711</v>
      </c>
      <c r="AR456" s="17"/>
      <c r="AS456" s="17">
        <v>0.248337395060131</v>
      </c>
      <c r="AT456" s="17">
        <v>0.26509786151326298</v>
      </c>
      <c r="AU456" s="17">
        <v>0.317372717579609</v>
      </c>
      <c r="AV456" s="17">
        <v>0.31743218941497597</v>
      </c>
      <c r="AW456" s="17">
        <v>0.285908432569914</v>
      </c>
    </row>
    <row r="457" spans="2:49" x14ac:dyDescent="0.25">
      <c r="B457" t="s">
        <v>282</v>
      </c>
      <c r="C457" s="17">
        <v>0.28262176089977398</v>
      </c>
      <c r="D457" s="17">
        <v>0.29272697736880798</v>
      </c>
      <c r="E457" s="17">
        <v>0.27513827957758702</v>
      </c>
      <c r="F457" s="17"/>
      <c r="G457" s="17">
        <v>0.11444187951528</v>
      </c>
      <c r="H457" s="17">
        <v>0.13650018244321099</v>
      </c>
      <c r="I457" s="17">
        <v>0.22148215224611201</v>
      </c>
      <c r="J457" s="17">
        <v>0.30645409934036699</v>
      </c>
      <c r="K457" s="17">
        <v>0.41102715544624702</v>
      </c>
      <c r="L457" s="17">
        <v>0.459175646252859</v>
      </c>
      <c r="M457" s="17"/>
      <c r="N457" s="17">
        <v>0.24386816001318801</v>
      </c>
      <c r="O457" s="17">
        <v>0.27409711986484803</v>
      </c>
      <c r="P457" s="17">
        <v>0.31118730964754199</v>
      </c>
      <c r="Q457" s="17">
        <v>0.30979332909948598</v>
      </c>
      <c r="R457" s="17"/>
      <c r="S457" s="17">
        <v>0.213401640062515</v>
      </c>
      <c r="T457" s="17">
        <v>0.30306333086764897</v>
      </c>
      <c r="U457" s="17">
        <v>0.32505282649725098</v>
      </c>
      <c r="V457" s="17">
        <v>0.34125012559279999</v>
      </c>
      <c r="W457" s="17">
        <v>0.32953376555841202</v>
      </c>
      <c r="X457" s="17">
        <v>0.31489772968385699</v>
      </c>
      <c r="Y457" s="17">
        <v>0.27963388526220101</v>
      </c>
      <c r="Z457" s="17">
        <v>0.28500165092249902</v>
      </c>
      <c r="AA457" s="17">
        <v>0.26545674001896202</v>
      </c>
      <c r="AB457" s="17">
        <v>0.212281371739138</v>
      </c>
      <c r="AC457" s="17">
        <v>0.29350675813666699</v>
      </c>
      <c r="AD457" s="17"/>
      <c r="AE457" s="17">
        <v>0.49379184563873302</v>
      </c>
      <c r="AF457" s="17">
        <v>0.16449603192144199</v>
      </c>
      <c r="AG457" s="17">
        <v>0.199809078459566</v>
      </c>
      <c r="AH457" s="17"/>
      <c r="AI457" s="17">
        <v>0.49242428984037501</v>
      </c>
      <c r="AJ457" s="17">
        <v>0.13271199985462501</v>
      </c>
      <c r="AK457" s="17">
        <v>0.17260828469445999</v>
      </c>
      <c r="AL457" s="17">
        <v>0.51503868780720696</v>
      </c>
      <c r="AM457" s="17">
        <v>0.235899694524558</v>
      </c>
      <c r="AN457" s="17"/>
      <c r="AO457" s="17">
        <v>0.47281674301526599</v>
      </c>
      <c r="AP457" s="17">
        <v>0.14004278632933601</v>
      </c>
      <c r="AQ457" s="17">
        <v>0.20527328850575199</v>
      </c>
      <c r="AR457" s="17"/>
      <c r="AS457" s="17">
        <v>0.371627069180828</v>
      </c>
      <c r="AT457" s="17">
        <v>0.27012446081710001</v>
      </c>
      <c r="AU457" s="17">
        <v>0.21557156439260899</v>
      </c>
      <c r="AV457" s="17">
        <v>0.17108616296559501</v>
      </c>
      <c r="AW457" s="17">
        <v>0.13939310921603901</v>
      </c>
    </row>
    <row r="458" spans="2:49" x14ac:dyDescent="0.25">
      <c r="B458" t="s">
        <v>283</v>
      </c>
      <c r="C458" s="17">
        <v>0.26751552607781598</v>
      </c>
      <c r="D458" s="17">
        <v>0.27694601457967</v>
      </c>
      <c r="E458" s="17">
        <v>0.25902629286884099</v>
      </c>
      <c r="F458" s="17"/>
      <c r="G458" s="17">
        <v>0.26081334473604301</v>
      </c>
      <c r="H458" s="17">
        <v>0.25940928607508001</v>
      </c>
      <c r="I458" s="17">
        <v>0.27434645307708999</v>
      </c>
      <c r="J458" s="17">
        <v>0.27837276790112297</v>
      </c>
      <c r="K458" s="17">
        <v>0.25693016756199399</v>
      </c>
      <c r="L458" s="17">
        <v>0.271333273623724</v>
      </c>
      <c r="M458" s="17"/>
      <c r="N458" s="17">
        <v>0.37576578475734002</v>
      </c>
      <c r="O458" s="17">
        <v>0.26708446250290802</v>
      </c>
      <c r="P458" s="17">
        <v>0.21893965818588901</v>
      </c>
      <c r="Q458" s="17">
        <v>0.194322458194543</v>
      </c>
      <c r="R458" s="17"/>
      <c r="S458" s="17">
        <v>0.31929999584500202</v>
      </c>
      <c r="T458" s="17">
        <v>0.28305638189395199</v>
      </c>
      <c r="U458" s="17">
        <v>0.230636582418562</v>
      </c>
      <c r="V458" s="17">
        <v>0.23742289363356001</v>
      </c>
      <c r="W458" s="17">
        <v>0.22203469478672</v>
      </c>
      <c r="X458" s="17">
        <v>0.24784246816087799</v>
      </c>
      <c r="Y458" s="17">
        <v>0.27027699683133599</v>
      </c>
      <c r="Z458" s="17">
        <v>0.17682266764826801</v>
      </c>
      <c r="AA458" s="17">
        <v>0.27019739664766901</v>
      </c>
      <c r="AB458" s="17">
        <v>0.33118467953841002</v>
      </c>
      <c r="AC458" s="17">
        <v>0.241825832217055</v>
      </c>
      <c r="AD458" s="17"/>
      <c r="AE458" s="17">
        <v>7.2111147048882093E-2</v>
      </c>
      <c r="AF458" s="17">
        <v>0.462779317149207</v>
      </c>
      <c r="AG458" s="17">
        <v>0.202356641396545</v>
      </c>
      <c r="AH458" s="17"/>
      <c r="AI458" s="17">
        <v>0.15478925934649199</v>
      </c>
      <c r="AJ458" s="17">
        <v>0.364898565231007</v>
      </c>
      <c r="AK458" s="17">
        <v>0.495625501473346</v>
      </c>
      <c r="AL458" s="17">
        <v>4.7005822917510903E-2</v>
      </c>
      <c r="AM458" s="17">
        <v>0.21251321586106101</v>
      </c>
      <c r="AN458" s="17"/>
      <c r="AO458" s="17">
        <v>0.16301059056803399</v>
      </c>
      <c r="AP458" s="17">
        <v>0.36422318547389498</v>
      </c>
      <c r="AQ458" s="17">
        <v>0.40900336971939399</v>
      </c>
      <c r="AR458" s="17"/>
      <c r="AS458" s="17">
        <v>0.18979281993597699</v>
      </c>
      <c r="AT458" s="17">
        <v>0.24637155457813001</v>
      </c>
      <c r="AU458" s="17">
        <v>0.35539972247964702</v>
      </c>
      <c r="AV458" s="17">
        <v>0.39860389998729001</v>
      </c>
      <c r="AW458" s="17">
        <v>0.320300580740422</v>
      </c>
    </row>
    <row r="459" spans="2:49" x14ac:dyDescent="0.25">
      <c r="B459" t="s">
        <v>284</v>
      </c>
      <c r="C459" s="17">
        <v>0.23140578081448501</v>
      </c>
      <c r="D459" s="17">
        <v>0.21505887454126399</v>
      </c>
      <c r="E459" s="17">
        <v>0.247846152909211</v>
      </c>
      <c r="F459" s="17"/>
      <c r="G459" s="17">
        <v>0.22138742497209099</v>
      </c>
      <c r="H459" s="17">
        <v>0.21098069331307401</v>
      </c>
      <c r="I459" s="17">
        <v>0.23044387414839901</v>
      </c>
      <c r="J459" s="17">
        <v>0.27537048239106798</v>
      </c>
      <c r="K459" s="17">
        <v>0.229601973087874</v>
      </c>
      <c r="L459" s="17">
        <v>0.22102581036562599</v>
      </c>
      <c r="M459" s="17"/>
      <c r="N459" s="17">
        <v>0.241082216275434</v>
      </c>
      <c r="O459" s="17">
        <v>0.222497209417543</v>
      </c>
      <c r="P459" s="17">
        <v>0.22405742621911501</v>
      </c>
      <c r="Q459" s="17">
        <v>0.236684189072216</v>
      </c>
      <c r="R459" s="17"/>
      <c r="S459" s="17">
        <v>0.194509148577129</v>
      </c>
      <c r="T459" s="17">
        <v>0.20446885120674699</v>
      </c>
      <c r="U459" s="17">
        <v>0.22729626293194999</v>
      </c>
      <c r="V459" s="17">
        <v>0.25160433904245799</v>
      </c>
      <c r="W459" s="17">
        <v>0.21439226863604799</v>
      </c>
      <c r="X459" s="17">
        <v>0.18899483360687699</v>
      </c>
      <c r="Y459" s="17">
        <v>0.28486138599080801</v>
      </c>
      <c r="Z459" s="17">
        <v>0.31018247562794499</v>
      </c>
      <c r="AA459" s="17">
        <v>0.22779230928946401</v>
      </c>
      <c r="AB459" s="17">
        <v>0.27008715536781702</v>
      </c>
      <c r="AC459" s="17">
        <v>0.26488806496193601</v>
      </c>
      <c r="AD459" s="17"/>
      <c r="AE459" s="17">
        <v>0.24519083088107099</v>
      </c>
      <c r="AF459" s="17">
        <v>0.229282284531549</v>
      </c>
      <c r="AG459" s="17">
        <v>0.20310307293050101</v>
      </c>
      <c r="AH459" s="17"/>
      <c r="AI459" s="17">
        <v>0.23745101623981099</v>
      </c>
      <c r="AJ459" s="17">
        <v>0.23287200793898899</v>
      </c>
      <c r="AK459" s="17">
        <v>0.20772171081291599</v>
      </c>
      <c r="AL459" s="17">
        <v>0.30950535711260801</v>
      </c>
      <c r="AM459" s="17">
        <v>0.22234457019335599</v>
      </c>
      <c r="AN459" s="17"/>
      <c r="AO459" s="17">
        <v>0.22985743794650701</v>
      </c>
      <c r="AP459" s="17">
        <v>0.25038844759775603</v>
      </c>
      <c r="AQ459" s="17">
        <v>0.23596391223296201</v>
      </c>
      <c r="AR459" s="17"/>
      <c r="AS459" s="17">
        <v>0.25374446612014601</v>
      </c>
      <c r="AT459" s="17">
        <v>0.23394204101793101</v>
      </c>
      <c r="AU459" s="17">
        <v>0.21498705596437701</v>
      </c>
      <c r="AV459" s="17">
        <v>0.209203585643534</v>
      </c>
      <c r="AW459" s="17">
        <v>0.23369557260243501</v>
      </c>
    </row>
    <row r="460" spans="2:49" x14ac:dyDescent="0.25">
      <c r="B460" t="s">
        <v>285</v>
      </c>
      <c r="C460" s="17">
        <v>0.15422054683547501</v>
      </c>
      <c r="D460" s="17">
        <v>0.17267936934129699</v>
      </c>
      <c r="E460" s="17">
        <v>0.13440548564112101</v>
      </c>
      <c r="F460" s="17"/>
      <c r="G460" s="17">
        <v>0.13717159649417701</v>
      </c>
      <c r="H460" s="17">
        <v>0.15849720898991801</v>
      </c>
      <c r="I460" s="17">
        <v>0.16735934300309699</v>
      </c>
      <c r="J460" s="17">
        <v>0.135742523701948</v>
      </c>
      <c r="K460" s="17">
        <v>0.16930503636061101</v>
      </c>
      <c r="L460" s="17">
        <v>0.15643573067966601</v>
      </c>
      <c r="M460" s="17"/>
      <c r="N460" s="17">
        <v>0.187811142222963</v>
      </c>
      <c r="O460" s="17">
        <v>0.15442367715176</v>
      </c>
      <c r="P460" s="17">
        <v>0.146411956217738</v>
      </c>
      <c r="Q460" s="17">
        <v>0.125653979983575</v>
      </c>
      <c r="R460" s="17"/>
      <c r="S460" s="17">
        <v>0.158881001945506</v>
      </c>
      <c r="T460" s="17">
        <v>0.132121535019007</v>
      </c>
      <c r="U460" s="17">
        <v>0.16735707382176199</v>
      </c>
      <c r="V460" s="17">
        <v>0.14664195214966</v>
      </c>
      <c r="W460" s="17">
        <v>0.13607256683765301</v>
      </c>
      <c r="X460" s="17">
        <v>0.147014659673463</v>
      </c>
      <c r="Y460" s="17">
        <v>0.123264157228518</v>
      </c>
      <c r="Z460" s="17">
        <v>0.14719638016278799</v>
      </c>
      <c r="AA460" s="17">
        <v>0.16045916265754701</v>
      </c>
      <c r="AB460" s="17">
        <v>0.21316023455449601</v>
      </c>
      <c r="AC460" s="17">
        <v>0.16488584308045801</v>
      </c>
      <c r="AD460" s="17"/>
      <c r="AE460" s="17">
        <v>0.12900905908885499</v>
      </c>
      <c r="AF460" s="17">
        <v>0.191713298246597</v>
      </c>
      <c r="AG460" s="17">
        <v>0.125517385660043</v>
      </c>
      <c r="AH460" s="17"/>
      <c r="AI460" s="17">
        <v>9.8961060724742103E-2</v>
      </c>
      <c r="AJ460" s="17">
        <v>0.229491873885555</v>
      </c>
      <c r="AK460" s="17">
        <v>0.20654473030641801</v>
      </c>
      <c r="AL460" s="17">
        <v>0.17476304525039499</v>
      </c>
      <c r="AM460" s="17">
        <v>0.10776050115463701</v>
      </c>
      <c r="AN460" s="17"/>
      <c r="AO460" s="17">
        <v>8.1743807208934705E-2</v>
      </c>
      <c r="AP460" s="17">
        <v>0.21062967254230899</v>
      </c>
      <c r="AQ460" s="17">
        <v>0.16638826068858101</v>
      </c>
      <c r="AR460" s="17"/>
      <c r="AS460" s="17">
        <v>0.113914043289464</v>
      </c>
      <c r="AT460" s="17">
        <v>0.13147030112965799</v>
      </c>
      <c r="AU460" s="17">
        <v>0.192267976498076</v>
      </c>
      <c r="AV460" s="17">
        <v>0.23239382414304999</v>
      </c>
      <c r="AW460" s="17">
        <v>0.19939670431836901</v>
      </c>
    </row>
    <row r="461" spans="2:49" x14ac:dyDescent="0.25">
      <c r="B461" t="s">
        <v>286</v>
      </c>
      <c r="C461" s="17">
        <v>0.13943725383474401</v>
      </c>
      <c r="D461" s="17">
        <v>0.167392585302506</v>
      </c>
      <c r="E461" s="17">
        <v>0.112738081871903</v>
      </c>
      <c r="F461" s="17"/>
      <c r="G461" s="17">
        <v>0.152595246973599</v>
      </c>
      <c r="H461" s="17">
        <v>0.12589355737681199</v>
      </c>
      <c r="I461" s="17">
        <v>0.110310016704822</v>
      </c>
      <c r="J461" s="17">
        <v>0.13098754938283999</v>
      </c>
      <c r="K461" s="17">
        <v>0.163141230066495</v>
      </c>
      <c r="L461" s="17">
        <v>0.15628068873978401</v>
      </c>
      <c r="M461" s="17"/>
      <c r="N461" s="17">
        <v>0.138387289535919</v>
      </c>
      <c r="O461" s="17">
        <v>0.13927252264179599</v>
      </c>
      <c r="P461" s="17">
        <v>0.14490060797099899</v>
      </c>
      <c r="Q461" s="17">
        <v>0.13574294778010601</v>
      </c>
      <c r="R461" s="17"/>
      <c r="S461" s="17">
        <v>0.15580850125407</v>
      </c>
      <c r="T461" s="17">
        <v>0.157861792017601</v>
      </c>
      <c r="U461" s="17">
        <v>0.118127277726975</v>
      </c>
      <c r="V461" s="17">
        <v>0.13627333964980901</v>
      </c>
      <c r="W461" s="17">
        <v>0.11009067607997</v>
      </c>
      <c r="X461" s="17">
        <v>0.17859107658178999</v>
      </c>
      <c r="Y461" s="17">
        <v>0.123604407915679</v>
      </c>
      <c r="Z461" s="17">
        <v>0.16819486603442399</v>
      </c>
      <c r="AA461" s="17">
        <v>0.156662801637488</v>
      </c>
      <c r="AB461" s="17">
        <v>9.7588137115232301E-2</v>
      </c>
      <c r="AC461" s="17">
        <v>9.5958355383560595E-2</v>
      </c>
      <c r="AD461" s="17"/>
      <c r="AE461" s="17">
        <v>0.190835101633893</v>
      </c>
      <c r="AF461" s="17">
        <v>9.4881720407072406E-2</v>
      </c>
      <c r="AG461" s="17">
        <v>0.134267286493057</v>
      </c>
      <c r="AH461" s="17"/>
      <c r="AI461" s="17">
        <v>0.19546570849395201</v>
      </c>
      <c r="AJ461" s="17">
        <v>9.97940506767033E-2</v>
      </c>
      <c r="AK461" s="17">
        <v>9.8470989546378299E-2</v>
      </c>
      <c r="AL461" s="17">
        <v>0.248188763298231</v>
      </c>
      <c r="AM461" s="17">
        <v>0.126213612438793</v>
      </c>
      <c r="AN461" s="17"/>
      <c r="AO461" s="17">
        <v>0.20184818326909801</v>
      </c>
      <c r="AP461" s="17">
        <v>0.107044260149266</v>
      </c>
      <c r="AQ461" s="17">
        <v>0.112902158069017</v>
      </c>
      <c r="AR461" s="17"/>
      <c r="AS461" s="17">
        <v>0.15919853559842101</v>
      </c>
      <c r="AT461" s="17">
        <v>0.148688118740784</v>
      </c>
      <c r="AU461" s="17">
        <v>0.110179471242527</v>
      </c>
      <c r="AV461" s="17">
        <v>0.120890102520666</v>
      </c>
      <c r="AW461" s="17">
        <v>7.9137959983613199E-2</v>
      </c>
    </row>
    <row r="462" spans="2:49" x14ac:dyDescent="0.25">
      <c r="B462" t="s">
        <v>287</v>
      </c>
      <c r="C462" s="17">
        <v>0.12803281281557699</v>
      </c>
      <c r="D462" s="17">
        <v>0.12377011359916699</v>
      </c>
      <c r="E462" s="17">
        <v>0.13226386964772199</v>
      </c>
      <c r="F462" s="17"/>
      <c r="G462" s="17">
        <v>0.15885412781956099</v>
      </c>
      <c r="H462" s="17">
        <v>0.15920608399441</v>
      </c>
      <c r="I462" s="17">
        <v>0.112135481046216</v>
      </c>
      <c r="J462" s="17">
        <v>0.123078931741508</v>
      </c>
      <c r="K462" s="17">
        <v>0.121332506858243</v>
      </c>
      <c r="L462" s="17">
        <v>0.103381780653285</v>
      </c>
      <c r="M462" s="17"/>
      <c r="N462" s="17">
        <v>0.149528388904799</v>
      </c>
      <c r="O462" s="17">
        <v>0.120188442468844</v>
      </c>
      <c r="P462" s="17">
        <v>0.12278214329667</v>
      </c>
      <c r="Q462" s="17">
        <v>0.118332222711849</v>
      </c>
      <c r="R462" s="17"/>
      <c r="S462" s="17">
        <v>0.16319382466711299</v>
      </c>
      <c r="T462" s="17">
        <v>0.14219631560156801</v>
      </c>
      <c r="U462" s="17">
        <v>0.138525025677113</v>
      </c>
      <c r="V462" s="17">
        <v>0.13923107999536899</v>
      </c>
      <c r="W462" s="17">
        <v>0.13050728214757801</v>
      </c>
      <c r="X462" s="17">
        <v>0.109068515672743</v>
      </c>
      <c r="Y462" s="17">
        <v>0.108655917615438</v>
      </c>
      <c r="Z462" s="17">
        <v>7.7941019907682194E-2</v>
      </c>
      <c r="AA462" s="17">
        <v>9.4349742282844096E-2</v>
      </c>
      <c r="AB462" s="17">
        <v>0.13020112159212199</v>
      </c>
      <c r="AC462" s="17">
        <v>0.127722281604434</v>
      </c>
      <c r="AD462" s="17"/>
      <c r="AE462" s="17">
        <v>0.10623593596229999</v>
      </c>
      <c r="AF462" s="17">
        <v>0.14896509546873499</v>
      </c>
      <c r="AG462" s="17">
        <v>0.12255282292573499</v>
      </c>
      <c r="AH462" s="17"/>
      <c r="AI462" s="17">
        <v>8.7365969206400995E-2</v>
      </c>
      <c r="AJ462" s="17">
        <v>0.14866819743199999</v>
      </c>
      <c r="AK462" s="17">
        <v>0.185004630095355</v>
      </c>
      <c r="AL462" s="17">
        <v>1.81597041881617E-2</v>
      </c>
      <c r="AM462" s="17">
        <v>0.122530089677698</v>
      </c>
      <c r="AN462" s="17"/>
      <c r="AO462" s="17">
        <v>0.100940656436112</v>
      </c>
      <c r="AP462" s="17">
        <v>0.13390818467950999</v>
      </c>
      <c r="AQ462" s="17">
        <v>0.168484444617368</v>
      </c>
      <c r="AR462" s="17"/>
      <c r="AS462" s="17">
        <v>9.5118956327105195E-2</v>
      </c>
      <c r="AT462" s="17">
        <v>0.13870752351846</v>
      </c>
      <c r="AU462" s="17">
        <v>0.16262280339763399</v>
      </c>
      <c r="AV462" s="17">
        <v>0.14808365884317701</v>
      </c>
      <c r="AW462" s="17">
        <v>0.19617983933056801</v>
      </c>
    </row>
    <row r="463" spans="2:49" x14ac:dyDescent="0.25">
      <c r="B463" t="s">
        <v>288</v>
      </c>
      <c r="C463" s="17">
        <v>0.12791291064066301</v>
      </c>
      <c r="D463" s="17">
        <v>0.11364831439148</v>
      </c>
      <c r="E463" s="17">
        <v>0.13946618808987901</v>
      </c>
      <c r="F463" s="17"/>
      <c r="G463" s="17">
        <v>0.170635979707563</v>
      </c>
      <c r="H463" s="17">
        <v>0.140345093297601</v>
      </c>
      <c r="I463" s="17">
        <v>9.7863693359182505E-2</v>
      </c>
      <c r="J463" s="17">
        <v>0.107328789441414</v>
      </c>
      <c r="K463" s="17">
        <v>0.102172802676012</v>
      </c>
      <c r="L463" s="17">
        <v>0.147478315435466</v>
      </c>
      <c r="M463" s="17"/>
      <c r="N463" s="17">
        <v>0.131110328570608</v>
      </c>
      <c r="O463" s="17">
        <v>0.13558246976829899</v>
      </c>
      <c r="P463" s="17">
        <v>0.12141973211719401</v>
      </c>
      <c r="Q463" s="17">
        <v>0.120727140366168</v>
      </c>
      <c r="R463" s="17"/>
      <c r="S463" s="17">
        <v>0.17627555282648399</v>
      </c>
      <c r="T463" s="17">
        <v>0.15656987429514899</v>
      </c>
      <c r="U463" s="17">
        <v>8.7625517425761995E-2</v>
      </c>
      <c r="V463" s="17">
        <v>0.153145275649409</v>
      </c>
      <c r="W463" s="17">
        <v>0.117816433595899</v>
      </c>
      <c r="X463" s="17">
        <v>0.14680956223608399</v>
      </c>
      <c r="Y463" s="17">
        <v>0.118411172699377</v>
      </c>
      <c r="Z463" s="17">
        <v>0.109134331691008</v>
      </c>
      <c r="AA463" s="17">
        <v>7.6460882580790396E-2</v>
      </c>
      <c r="AB463" s="17">
        <v>0.10169341315423</v>
      </c>
      <c r="AC463" s="17">
        <v>0.107888789617975</v>
      </c>
      <c r="AD463" s="17"/>
      <c r="AE463" s="17">
        <v>0.102854049425617</v>
      </c>
      <c r="AF463" s="17">
        <v>0.145133566925359</v>
      </c>
      <c r="AG463" s="17">
        <v>0.112893741283923</v>
      </c>
      <c r="AH463" s="17"/>
      <c r="AI463" s="17">
        <v>0.11976606686543</v>
      </c>
      <c r="AJ463" s="17">
        <v>0.14157919293162399</v>
      </c>
      <c r="AK463" s="17">
        <v>0.140669576015299</v>
      </c>
      <c r="AL463" s="17">
        <v>4.9841942322517901E-2</v>
      </c>
      <c r="AM463" s="17">
        <v>0.11420528473930899</v>
      </c>
      <c r="AN463" s="17"/>
      <c r="AO463" s="17">
        <v>0.14038562345470801</v>
      </c>
      <c r="AP463" s="17">
        <v>0.13631505480335199</v>
      </c>
      <c r="AQ463" s="17">
        <v>0.149158738458219</v>
      </c>
      <c r="AR463" s="17"/>
      <c r="AS463" s="17">
        <v>9.4385238960133594E-2</v>
      </c>
      <c r="AT463" s="17">
        <v>0.13210035784677701</v>
      </c>
      <c r="AU463" s="17">
        <v>0.150623256998526</v>
      </c>
      <c r="AV463" s="17">
        <v>0.14462271663458601</v>
      </c>
      <c r="AW463" s="17">
        <v>5.6018118844692398E-2</v>
      </c>
    </row>
    <row r="464" spans="2:49" x14ac:dyDescent="0.25">
      <c r="B464" t="s">
        <v>289</v>
      </c>
      <c r="C464" s="17">
        <v>0.110396575900544</v>
      </c>
      <c r="D464" s="17">
        <v>0.123479322550594</v>
      </c>
      <c r="E464" s="17">
        <v>9.85589116772672E-2</v>
      </c>
      <c r="F464" s="17"/>
      <c r="G464" s="17">
        <v>0.102949906559047</v>
      </c>
      <c r="H464" s="17">
        <v>0.11121356389839999</v>
      </c>
      <c r="I464" s="17">
        <v>0.14555764244198</v>
      </c>
      <c r="J464" s="17">
        <v>0.106953488249378</v>
      </c>
      <c r="K464" s="17">
        <v>0.105437688120519</v>
      </c>
      <c r="L464" s="17">
        <v>9.2220769686816403E-2</v>
      </c>
      <c r="M464" s="17"/>
      <c r="N464" s="17">
        <v>0.10838341594095401</v>
      </c>
      <c r="O464" s="17">
        <v>0.10557450135516599</v>
      </c>
      <c r="P464" s="17">
        <v>0.108552690439262</v>
      </c>
      <c r="Q464" s="17">
        <v>0.117618053641542</v>
      </c>
      <c r="R464" s="17"/>
      <c r="S464" s="17">
        <v>0.12304859668575401</v>
      </c>
      <c r="T464" s="17">
        <v>0.103689800241166</v>
      </c>
      <c r="U464" s="17">
        <v>9.5355161632801805E-2</v>
      </c>
      <c r="V464" s="17">
        <v>0.106198698758299</v>
      </c>
      <c r="W464" s="17">
        <v>0.11263665719195901</v>
      </c>
      <c r="X464" s="17">
        <v>0.11948495559825401</v>
      </c>
      <c r="Y464" s="17">
        <v>0.122886107906065</v>
      </c>
      <c r="Z464" s="17">
        <v>0.13545767947991999</v>
      </c>
      <c r="AA464" s="17">
        <v>9.0406567808083593E-2</v>
      </c>
      <c r="AB464" s="17">
        <v>0.120548942972903</v>
      </c>
      <c r="AC464" s="17">
        <v>9.0290498776722794E-2</v>
      </c>
      <c r="AD464" s="17"/>
      <c r="AE464" s="17">
        <v>0.14347977390109301</v>
      </c>
      <c r="AF464" s="17">
        <v>9.1055755757540296E-2</v>
      </c>
      <c r="AG464" s="17">
        <v>0.110072319180039</v>
      </c>
      <c r="AH464" s="17"/>
      <c r="AI464" s="17">
        <v>0.12700821886900701</v>
      </c>
      <c r="AJ464" s="17">
        <v>0.111506932055132</v>
      </c>
      <c r="AK464" s="17">
        <v>8.1165907881928998E-2</v>
      </c>
      <c r="AL464" s="17">
        <v>0.18695485766473099</v>
      </c>
      <c r="AM464" s="17">
        <v>0.102912842444289</v>
      </c>
      <c r="AN464" s="17"/>
      <c r="AO464" s="17">
        <v>0.11760736059898499</v>
      </c>
      <c r="AP464" s="17">
        <v>0.100536029237941</v>
      </c>
      <c r="AQ464" s="17">
        <v>8.7656662079467901E-2</v>
      </c>
      <c r="AR464" s="17"/>
      <c r="AS464" s="17">
        <v>0.117222237092923</v>
      </c>
      <c r="AT464" s="17">
        <v>0.11828798157887201</v>
      </c>
      <c r="AU464" s="17">
        <v>0.103775463447747</v>
      </c>
      <c r="AV464" s="17">
        <v>0.10511124201009001</v>
      </c>
      <c r="AW464" s="17">
        <v>0.13040474663733201</v>
      </c>
    </row>
    <row r="465" spans="2:49" x14ac:dyDescent="0.25">
      <c r="B465" t="s">
        <v>290</v>
      </c>
      <c r="C465" s="17">
        <v>6.9967445222790595E-2</v>
      </c>
      <c r="D465" s="17">
        <v>9.0899392676884405E-2</v>
      </c>
      <c r="E465" s="17">
        <v>5.0130383693281197E-2</v>
      </c>
      <c r="F465" s="17"/>
      <c r="G465" s="17">
        <v>8.1914882646243595E-2</v>
      </c>
      <c r="H465" s="17">
        <v>7.9986032404758295E-2</v>
      </c>
      <c r="I465" s="17">
        <v>5.8592205325744703E-2</v>
      </c>
      <c r="J465" s="17">
        <v>5.38553270008921E-2</v>
      </c>
      <c r="K465" s="17">
        <v>6.8176293282984607E-2</v>
      </c>
      <c r="L465" s="17">
        <v>7.7333982813979199E-2</v>
      </c>
      <c r="M465" s="17"/>
      <c r="N465" s="17">
        <v>6.2719216705908395E-2</v>
      </c>
      <c r="O465" s="17">
        <v>6.5264932478085499E-2</v>
      </c>
      <c r="P465" s="17">
        <v>9.4593012972046905E-2</v>
      </c>
      <c r="Q465" s="17">
        <v>6.1518827331176099E-2</v>
      </c>
      <c r="R465" s="17"/>
      <c r="S465" s="17">
        <v>8.6555528901040499E-2</v>
      </c>
      <c r="T465" s="17">
        <v>5.8156442715888899E-2</v>
      </c>
      <c r="U465" s="17">
        <v>4.9047846815661003E-2</v>
      </c>
      <c r="V465" s="17">
        <v>7.05904629774394E-2</v>
      </c>
      <c r="W465" s="17">
        <v>8.1556709089289206E-2</v>
      </c>
      <c r="X465" s="17">
        <v>8.47822565063827E-2</v>
      </c>
      <c r="Y465" s="17">
        <v>7.6860695327325895E-2</v>
      </c>
      <c r="Z465" s="17">
        <v>9.7615795242334505E-2</v>
      </c>
      <c r="AA465" s="17">
        <v>5.4580838175853998E-2</v>
      </c>
      <c r="AB465" s="17">
        <v>6.4314504248287802E-2</v>
      </c>
      <c r="AC465" s="17">
        <v>5.4656052604854698E-2</v>
      </c>
      <c r="AD465" s="17"/>
      <c r="AE465" s="17">
        <v>0.100980000679132</v>
      </c>
      <c r="AF465" s="17">
        <v>5.2931685412302198E-2</v>
      </c>
      <c r="AG465" s="17">
        <v>4.4653356758346398E-2</v>
      </c>
      <c r="AH465" s="17"/>
      <c r="AI465" s="17">
        <v>0.108593714435024</v>
      </c>
      <c r="AJ465" s="17">
        <v>4.8362970409572499E-2</v>
      </c>
      <c r="AK465" s="17">
        <v>6.2592462656263004E-2</v>
      </c>
      <c r="AL465" s="17">
        <v>0.167999091518443</v>
      </c>
      <c r="AM465" s="17">
        <v>3.6470089001434697E-2</v>
      </c>
      <c r="AN465" s="17"/>
      <c r="AO465" s="17">
        <v>0.112079630456436</v>
      </c>
      <c r="AP465" s="17">
        <v>4.30137824754942E-2</v>
      </c>
      <c r="AQ465" s="17">
        <v>7.5795511032749202E-2</v>
      </c>
      <c r="AR465" s="17"/>
      <c r="AS465" s="17">
        <v>6.6394735702825294E-2</v>
      </c>
      <c r="AT465" s="17">
        <v>6.0043437867509597E-2</v>
      </c>
      <c r="AU465" s="17">
        <v>7.4945388668332502E-2</v>
      </c>
      <c r="AV465" s="17">
        <v>7.61758530476528E-2</v>
      </c>
      <c r="AW465" s="17">
        <v>9.9171823876006496E-2</v>
      </c>
    </row>
    <row r="466" spans="2:49" x14ac:dyDescent="0.25">
      <c r="B466" t="s">
        <v>81</v>
      </c>
      <c r="C466" s="17">
        <v>6.6621508119391395E-2</v>
      </c>
      <c r="D466" s="17">
        <v>5.2078758830458399E-2</v>
      </c>
      <c r="E466" s="17">
        <v>8.0487407443395706E-2</v>
      </c>
      <c r="F466" s="17"/>
      <c r="G466" s="17">
        <v>8.2473351880712295E-2</v>
      </c>
      <c r="H466" s="17">
        <v>0.102250228249349</v>
      </c>
      <c r="I466" s="17">
        <v>7.1768393813212095E-2</v>
      </c>
      <c r="J466" s="17">
        <v>6.8185607051852795E-2</v>
      </c>
      <c r="K466" s="17">
        <v>4.5348549711258498E-2</v>
      </c>
      <c r="L466" s="17">
        <v>3.57700693936263E-2</v>
      </c>
      <c r="M466" s="17"/>
      <c r="N466" s="17">
        <v>3.0370958492682801E-2</v>
      </c>
      <c r="O466" s="17">
        <v>7.6067427250088998E-2</v>
      </c>
      <c r="P466" s="17">
        <v>6.7537122968632499E-2</v>
      </c>
      <c r="Q466" s="17">
        <v>9.3260504913439402E-2</v>
      </c>
      <c r="R466" s="17"/>
      <c r="S466" s="17">
        <v>6.3748191555384498E-2</v>
      </c>
      <c r="T466" s="17">
        <v>6.4557451506489894E-2</v>
      </c>
      <c r="U466" s="17">
        <v>8.4617641415546493E-2</v>
      </c>
      <c r="V466" s="17">
        <v>6.88836664133297E-2</v>
      </c>
      <c r="W466" s="17">
        <v>6.1976339776752598E-2</v>
      </c>
      <c r="X466" s="17">
        <v>7.7248296847853795E-2</v>
      </c>
      <c r="Y466" s="17">
        <v>6.9458697298521402E-2</v>
      </c>
      <c r="Z466" s="17">
        <v>7.7472295928316406E-2</v>
      </c>
      <c r="AA466" s="17">
        <v>7.1934980202034496E-2</v>
      </c>
      <c r="AB466" s="17">
        <v>3.5518782453807601E-2</v>
      </c>
      <c r="AC466" s="17">
        <v>6.5587462949775799E-2</v>
      </c>
      <c r="AD466" s="17"/>
      <c r="AE466" s="17">
        <v>4.0272025511434502E-2</v>
      </c>
      <c r="AF466" s="17">
        <v>4.5976177484723102E-2</v>
      </c>
      <c r="AG466" s="17">
        <v>0.155758581135438</v>
      </c>
      <c r="AH466" s="17"/>
      <c r="AI466" s="17">
        <v>4.1220672246601198E-2</v>
      </c>
      <c r="AJ466" s="17">
        <v>4.4068833749490298E-2</v>
      </c>
      <c r="AK466" s="17">
        <v>3.64757880392673E-2</v>
      </c>
      <c r="AL466" s="17">
        <v>1.2464240653133099E-2</v>
      </c>
      <c r="AM466" s="17">
        <v>0.15949674886888199</v>
      </c>
      <c r="AN466" s="17"/>
      <c r="AO466" s="17">
        <v>4.6260144329267901E-2</v>
      </c>
      <c r="AP466" s="17">
        <v>4.6852498749647101E-2</v>
      </c>
      <c r="AQ466" s="17">
        <v>2.11896299594116E-2</v>
      </c>
      <c r="AR466" s="17"/>
      <c r="AS466" s="17">
        <v>8.63683632779602E-2</v>
      </c>
      <c r="AT466" s="17">
        <v>6.8956479667096199E-2</v>
      </c>
      <c r="AU466" s="17">
        <v>4.8639900218319598E-2</v>
      </c>
      <c r="AV466" s="17">
        <v>4.6245084517607803E-2</v>
      </c>
      <c r="AW466" s="17">
        <v>7.3875707687668907E-2</v>
      </c>
    </row>
    <row r="467" spans="2:49" x14ac:dyDescent="0.25">
      <c r="B467" t="s">
        <v>225</v>
      </c>
      <c r="C467" s="17">
        <v>1.3072402907182401E-2</v>
      </c>
      <c r="D467" s="17">
        <v>1.86018746547209E-2</v>
      </c>
      <c r="E467" s="17">
        <v>7.7866502358267002E-3</v>
      </c>
      <c r="F467" s="17"/>
      <c r="G467" s="17">
        <v>5.0585082314518097E-3</v>
      </c>
      <c r="H467" s="17">
        <v>7.4859415888893803E-3</v>
      </c>
      <c r="I467" s="17">
        <v>5.0893389890006796E-3</v>
      </c>
      <c r="J467" s="17">
        <v>1.6810239902872001E-2</v>
      </c>
      <c r="K467" s="17">
        <v>1.70092822802725E-2</v>
      </c>
      <c r="L467" s="17">
        <v>2.3847157345419E-2</v>
      </c>
      <c r="M467" s="17"/>
      <c r="N467" s="17">
        <v>1.42075579459562E-2</v>
      </c>
      <c r="O467" s="17">
        <v>1.6888994978722399E-2</v>
      </c>
      <c r="P467" s="17">
        <v>9.7121234549507607E-3</v>
      </c>
      <c r="Q467" s="17">
        <v>1.01606313655947E-2</v>
      </c>
      <c r="R467" s="17"/>
      <c r="S467" s="17">
        <v>7.6066298457824599E-3</v>
      </c>
      <c r="T467" s="17">
        <v>7.6543175034213999E-3</v>
      </c>
      <c r="U467" s="17">
        <v>1.63808479865944E-2</v>
      </c>
      <c r="V467" s="17">
        <v>2.1030147268055101E-2</v>
      </c>
      <c r="W467" s="17">
        <v>1.9485919866183601E-2</v>
      </c>
      <c r="X467" s="17">
        <v>1.18380269553708E-2</v>
      </c>
      <c r="Y467" s="17">
        <v>1.34553944300874E-2</v>
      </c>
      <c r="Z467" s="17">
        <v>4.80919143865529E-3</v>
      </c>
      <c r="AA467" s="17">
        <v>1.7806862015981501E-2</v>
      </c>
      <c r="AB467" s="17">
        <v>9.4222656908509398E-3</v>
      </c>
      <c r="AC467" s="17">
        <v>1.82155829830918E-2</v>
      </c>
      <c r="AD467" s="17"/>
      <c r="AE467" s="17">
        <v>1.67027033899253E-2</v>
      </c>
      <c r="AF467" s="17">
        <v>1.2166165765793499E-2</v>
      </c>
      <c r="AG467" s="17">
        <v>1.09909238129768E-2</v>
      </c>
      <c r="AH467" s="17"/>
      <c r="AI467" s="17">
        <v>1.8796345895275499E-2</v>
      </c>
      <c r="AJ467" s="17">
        <v>1.13943073236132E-2</v>
      </c>
      <c r="AK467" s="17">
        <v>1.3690999908715499E-2</v>
      </c>
      <c r="AL467" s="17">
        <v>0</v>
      </c>
      <c r="AM467" s="17">
        <v>8.2794981623572003E-3</v>
      </c>
      <c r="AN467" s="17"/>
      <c r="AO467" s="17">
        <v>2.02970611718605E-2</v>
      </c>
      <c r="AP467" s="17">
        <v>1.1484822121782499E-2</v>
      </c>
      <c r="AQ467" s="17">
        <v>2.2534161361973601E-3</v>
      </c>
      <c r="AR467" s="17"/>
      <c r="AS467" s="17">
        <v>1.09401356676458E-2</v>
      </c>
      <c r="AT467" s="17">
        <v>9.2924994744877799E-3</v>
      </c>
      <c r="AU467" s="17">
        <v>1.43944147066978E-2</v>
      </c>
      <c r="AV467" s="17">
        <v>1.2449812553463601E-2</v>
      </c>
      <c r="AW467" s="17">
        <v>4.2220211243926997E-2</v>
      </c>
    </row>
    <row r="468" spans="2:49" x14ac:dyDescent="0.25">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row>
    <row r="469" spans="2:49" x14ac:dyDescent="0.25">
      <c r="B469" s="6" t="s">
        <v>301</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row>
    <row r="470" spans="2:49" x14ac:dyDescent="0.25">
      <c r="B470" s="24" t="s">
        <v>76</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row>
    <row r="471" spans="2:49" x14ac:dyDescent="0.25">
      <c r="B471" t="s">
        <v>292</v>
      </c>
      <c r="C471" s="17">
        <v>0.32818436401137102</v>
      </c>
      <c r="D471" s="17">
        <v>0.36292748750644199</v>
      </c>
      <c r="E471" s="17">
        <v>0.29335983625746498</v>
      </c>
      <c r="F471" s="17"/>
      <c r="G471" s="17">
        <v>0.32231259291810799</v>
      </c>
      <c r="H471" s="17">
        <v>0.29572555289590902</v>
      </c>
      <c r="I471" s="17">
        <v>0.30979679606239102</v>
      </c>
      <c r="J471" s="17">
        <v>0.28943739661357898</v>
      </c>
      <c r="K471" s="17">
        <v>0.323438557769616</v>
      </c>
      <c r="L471" s="17">
        <v>0.40819414687779298</v>
      </c>
      <c r="M471" s="17"/>
      <c r="N471" s="17">
        <v>0.403098515420657</v>
      </c>
      <c r="O471" s="17">
        <v>0.35562424671688098</v>
      </c>
      <c r="P471" s="17">
        <v>0.29453616921756698</v>
      </c>
      <c r="Q471" s="17">
        <v>0.24658956193590001</v>
      </c>
      <c r="R471" s="17"/>
      <c r="S471" s="17">
        <v>0.344677637276951</v>
      </c>
      <c r="T471" s="17">
        <v>0.35862936483272601</v>
      </c>
      <c r="U471" s="17">
        <v>0.32150059041370999</v>
      </c>
      <c r="V471" s="17">
        <v>0.33955307594788298</v>
      </c>
      <c r="W471" s="17">
        <v>0.28517798366410402</v>
      </c>
      <c r="X471" s="17">
        <v>0.34461290979425302</v>
      </c>
      <c r="Y471" s="17">
        <v>0.30456147486871499</v>
      </c>
      <c r="Z471" s="17">
        <v>0.34210040919306201</v>
      </c>
      <c r="AA471" s="17">
        <v>0.302156461802984</v>
      </c>
      <c r="AB471" s="17">
        <v>0.313834457394355</v>
      </c>
      <c r="AC471" s="17">
        <v>0.33353105675014499</v>
      </c>
      <c r="AD471" s="17"/>
      <c r="AE471" s="17">
        <v>0.35043338587733103</v>
      </c>
      <c r="AF471" s="17">
        <v>0.34517182522675899</v>
      </c>
      <c r="AG471" s="17">
        <v>0.22895277537075101</v>
      </c>
      <c r="AH471" s="17"/>
      <c r="AI471" s="17">
        <v>0.457042884682062</v>
      </c>
      <c r="AJ471" s="17">
        <v>0.25931928186717201</v>
      </c>
      <c r="AK471" s="17">
        <v>0.33336710612503501</v>
      </c>
      <c r="AL471" s="17">
        <v>0.15268553846906699</v>
      </c>
      <c r="AM471" s="17">
        <v>0.217024797427399</v>
      </c>
      <c r="AN471" s="17"/>
      <c r="AO471" s="17">
        <v>0.57433519941885602</v>
      </c>
      <c r="AP471" s="17">
        <v>0.27735259972738402</v>
      </c>
      <c r="AQ471" s="17">
        <v>0.33368933105992599</v>
      </c>
      <c r="AR471" s="17"/>
      <c r="AS471" s="17">
        <v>0.27459523769300798</v>
      </c>
      <c r="AT471" s="17">
        <v>0.31757025198329702</v>
      </c>
      <c r="AU471" s="17">
        <v>0.38716626660972597</v>
      </c>
      <c r="AV471" s="17">
        <v>0.37518684001846597</v>
      </c>
      <c r="AW471" s="17">
        <v>0.252904215086246</v>
      </c>
    </row>
    <row r="472" spans="2:49" x14ac:dyDescent="0.25">
      <c r="B472" t="s">
        <v>293</v>
      </c>
      <c r="C472" s="17">
        <v>0.284742115688987</v>
      </c>
      <c r="D472" s="17">
        <v>0.29798075685322001</v>
      </c>
      <c r="E472" s="17">
        <v>0.27018108821713399</v>
      </c>
      <c r="F472" s="17"/>
      <c r="G472" s="17">
        <v>0.361448831226098</v>
      </c>
      <c r="H472" s="17">
        <v>0.29312426873633701</v>
      </c>
      <c r="I472" s="17">
        <v>0.29597874894653498</v>
      </c>
      <c r="J472" s="17">
        <v>0.24133787985022101</v>
      </c>
      <c r="K472" s="17">
        <v>0.25325122863279398</v>
      </c>
      <c r="L472" s="17">
        <v>0.27343068000225701</v>
      </c>
      <c r="M472" s="17"/>
      <c r="N472" s="17">
        <v>0.36747838067445598</v>
      </c>
      <c r="O472" s="17">
        <v>0.29055203242447197</v>
      </c>
      <c r="P472" s="17">
        <v>0.25417615601483501</v>
      </c>
      <c r="Q472" s="17">
        <v>0.21577602192620801</v>
      </c>
      <c r="R472" s="17"/>
      <c r="S472" s="17">
        <v>0.34697630849178701</v>
      </c>
      <c r="T472" s="17">
        <v>0.294907661740334</v>
      </c>
      <c r="U472" s="17">
        <v>0.23088325880383401</v>
      </c>
      <c r="V472" s="17">
        <v>0.299423302428243</v>
      </c>
      <c r="W472" s="17">
        <v>0.22591915641395</v>
      </c>
      <c r="X472" s="17">
        <v>0.29417394236292099</v>
      </c>
      <c r="Y472" s="17">
        <v>0.29889490378522998</v>
      </c>
      <c r="Z472" s="17">
        <v>0.20837497355458001</v>
      </c>
      <c r="AA472" s="17">
        <v>0.254558973735942</v>
      </c>
      <c r="AB472" s="17">
        <v>0.31534863305680699</v>
      </c>
      <c r="AC472" s="17">
        <v>0.25880307671384001</v>
      </c>
      <c r="AD472" s="17"/>
      <c r="AE472" s="17">
        <v>0.24494266080522401</v>
      </c>
      <c r="AF472" s="17">
        <v>0.31749929178624398</v>
      </c>
      <c r="AG472" s="17">
        <v>0.25033685472100198</v>
      </c>
      <c r="AH472" s="17"/>
      <c r="AI472" s="17">
        <v>0.31041329823347802</v>
      </c>
      <c r="AJ472" s="17">
        <v>0.28571836598650402</v>
      </c>
      <c r="AK472" s="17">
        <v>0.328216099540386</v>
      </c>
      <c r="AL472" s="17">
        <v>0.17215262825295999</v>
      </c>
      <c r="AM472" s="17">
        <v>0.21351090396564101</v>
      </c>
      <c r="AN472" s="17"/>
      <c r="AO472" s="17">
        <v>0.40437327535590201</v>
      </c>
      <c r="AP472" s="17">
        <v>0.29602918004747297</v>
      </c>
      <c r="AQ472" s="17">
        <v>0.364106442147</v>
      </c>
      <c r="AR472" s="17"/>
      <c r="AS472" s="17">
        <v>0.20821524768424801</v>
      </c>
      <c r="AT472" s="17">
        <v>0.27964446917917002</v>
      </c>
      <c r="AU472" s="17">
        <v>0.33601384185687599</v>
      </c>
      <c r="AV472" s="17">
        <v>0.39333654143484298</v>
      </c>
      <c r="AW472" s="17">
        <v>0.34173045797991097</v>
      </c>
    </row>
    <row r="473" spans="2:49" x14ac:dyDescent="0.25">
      <c r="B473" t="s">
        <v>294</v>
      </c>
      <c r="C473" s="17">
        <v>0.144518314669522</v>
      </c>
      <c r="D473" s="17">
        <v>0.14913428356686201</v>
      </c>
      <c r="E473" s="17">
        <v>0.14122963036459199</v>
      </c>
      <c r="F473" s="17"/>
      <c r="G473" s="17">
        <v>0.14778306560972601</v>
      </c>
      <c r="H473" s="17">
        <v>0.123312049292856</v>
      </c>
      <c r="I473" s="17">
        <v>0.131498690565336</v>
      </c>
      <c r="J473" s="17">
        <v>0.11919748559422701</v>
      </c>
      <c r="K473" s="17">
        <v>0.11799702359378</v>
      </c>
      <c r="L473" s="17">
        <v>0.20853639364009299</v>
      </c>
      <c r="M473" s="17"/>
      <c r="N473" s="17">
        <v>0.17382085576484699</v>
      </c>
      <c r="O473" s="17">
        <v>0.12487528419831299</v>
      </c>
      <c r="P473" s="17">
        <v>0.14484816365084</v>
      </c>
      <c r="Q473" s="17">
        <v>0.1320336593002</v>
      </c>
      <c r="R473" s="17"/>
      <c r="S473" s="17">
        <v>0.14893247808398599</v>
      </c>
      <c r="T473" s="17">
        <v>0.14984247575620599</v>
      </c>
      <c r="U473" s="17">
        <v>0.14532305251528099</v>
      </c>
      <c r="V473" s="17">
        <v>0.16483932179416899</v>
      </c>
      <c r="W473" s="17">
        <v>0.144122946650453</v>
      </c>
      <c r="X473" s="17">
        <v>0.13182276016229499</v>
      </c>
      <c r="Y473" s="17">
        <v>0.16534245566040401</v>
      </c>
      <c r="Z473" s="17">
        <v>0.202772080047981</v>
      </c>
      <c r="AA473" s="17">
        <v>0.111516057331987</v>
      </c>
      <c r="AB473" s="17">
        <v>0.12836274468522399</v>
      </c>
      <c r="AC473" s="17">
        <v>0.12576203805712199</v>
      </c>
      <c r="AD473" s="17"/>
      <c r="AE473" s="17">
        <v>0.188203519642238</v>
      </c>
      <c r="AF473" s="17">
        <v>0.129580010037363</v>
      </c>
      <c r="AG473" s="17">
        <v>8.24329467192252E-2</v>
      </c>
      <c r="AH473" s="17"/>
      <c r="AI473" s="17">
        <v>0.24981615666750401</v>
      </c>
      <c r="AJ473" s="17">
        <v>8.9383710749037698E-2</v>
      </c>
      <c r="AK473" s="17">
        <v>0.106200568699565</v>
      </c>
      <c r="AL473" s="17">
        <v>5.7104432035011803E-2</v>
      </c>
      <c r="AM473" s="17">
        <v>9.27826728827187E-2</v>
      </c>
      <c r="AN473" s="17"/>
      <c r="AO473" s="17">
        <v>0.351222778853849</v>
      </c>
      <c r="AP473" s="17">
        <v>9.1108319342927901E-2</v>
      </c>
      <c r="AQ473" s="17">
        <v>0.119873096583483</v>
      </c>
      <c r="AR473" s="17"/>
      <c r="AS473" s="17">
        <v>0.150144774134711</v>
      </c>
      <c r="AT473" s="17">
        <v>0.141234459591353</v>
      </c>
      <c r="AU473" s="17">
        <v>0.148519333822519</v>
      </c>
      <c r="AV473" s="17">
        <v>0.12483226770880999</v>
      </c>
      <c r="AW473" s="17">
        <v>0.14100159256497799</v>
      </c>
    </row>
    <row r="474" spans="2:49" x14ac:dyDescent="0.25">
      <c r="B474" t="s">
        <v>295</v>
      </c>
      <c r="C474" s="17">
        <v>0.13808532469357099</v>
      </c>
      <c r="D474" s="17">
        <v>0.16829649433227201</v>
      </c>
      <c r="E474" s="17">
        <v>0.10782497354192599</v>
      </c>
      <c r="F474" s="17"/>
      <c r="G474" s="17">
        <v>0.22280680405148001</v>
      </c>
      <c r="H474" s="17">
        <v>0.142847509088351</v>
      </c>
      <c r="I474" s="17">
        <v>0.12943427443515901</v>
      </c>
      <c r="J474" s="17">
        <v>9.8654513831573601E-2</v>
      </c>
      <c r="K474" s="17">
        <v>0.11291415357107</v>
      </c>
      <c r="L474" s="17">
        <v>0.133051929673592</v>
      </c>
      <c r="M474" s="17"/>
      <c r="N474" s="17">
        <v>0.180623726032762</v>
      </c>
      <c r="O474" s="17">
        <v>0.139158404656158</v>
      </c>
      <c r="P474" s="17">
        <v>0.11039357914763399</v>
      </c>
      <c r="Q474" s="17">
        <v>0.112278963449847</v>
      </c>
      <c r="R474" s="17"/>
      <c r="S474" s="17">
        <v>0.171871326669957</v>
      </c>
      <c r="T474" s="17">
        <v>0.119215140934695</v>
      </c>
      <c r="U474" s="17">
        <v>9.7299736209083207E-2</v>
      </c>
      <c r="V474" s="17">
        <v>0.12935692254276199</v>
      </c>
      <c r="W474" s="17">
        <v>0.15942165105400199</v>
      </c>
      <c r="X474" s="17">
        <v>0.15322768324432401</v>
      </c>
      <c r="Y474" s="17">
        <v>0.12617196960034399</v>
      </c>
      <c r="Z474" s="17">
        <v>0.12955928927989999</v>
      </c>
      <c r="AA474" s="17">
        <v>0.14497070368482601</v>
      </c>
      <c r="AB474" s="17">
        <v>0.14482717285948299</v>
      </c>
      <c r="AC474" s="17">
        <v>0.115036318524015</v>
      </c>
      <c r="AD474" s="17"/>
      <c r="AE474" s="17">
        <v>0.112002946187576</v>
      </c>
      <c r="AF474" s="17">
        <v>0.15478635411188599</v>
      </c>
      <c r="AG474" s="17">
        <v>0.121438525286272</v>
      </c>
      <c r="AH474" s="17"/>
      <c r="AI474" s="17">
        <v>0.13578516068045801</v>
      </c>
      <c r="AJ474" s="17">
        <v>0.14796804609151701</v>
      </c>
      <c r="AK474" s="17">
        <v>0.19092746461544499</v>
      </c>
      <c r="AL474" s="17">
        <v>0.101193339409266</v>
      </c>
      <c r="AM474" s="17">
        <v>8.6593770689390295E-2</v>
      </c>
      <c r="AN474" s="17"/>
      <c r="AO474" s="17">
        <v>0.17733005595104401</v>
      </c>
      <c r="AP474" s="17">
        <v>0.156255050409117</v>
      </c>
      <c r="AQ474" s="17">
        <v>0.15967188034414501</v>
      </c>
      <c r="AR474" s="17"/>
      <c r="AS474" s="17">
        <v>8.5129309693328006E-2</v>
      </c>
      <c r="AT474" s="17">
        <v>0.15206405081230101</v>
      </c>
      <c r="AU474" s="17">
        <v>0.15360020854046899</v>
      </c>
      <c r="AV474" s="17">
        <v>0.20121363471714901</v>
      </c>
      <c r="AW474" s="17">
        <v>0.21395034967548901</v>
      </c>
    </row>
    <row r="475" spans="2:49" x14ac:dyDescent="0.25">
      <c r="B475" t="s">
        <v>296</v>
      </c>
      <c r="C475" s="17">
        <v>0.102511305412797</v>
      </c>
      <c r="D475" s="17">
        <v>9.7480137859459498E-2</v>
      </c>
      <c r="E475" s="17">
        <v>0.107815921300212</v>
      </c>
      <c r="F475" s="17"/>
      <c r="G475" s="17">
        <v>0.12913377867218001</v>
      </c>
      <c r="H475" s="17">
        <v>0.10459971919222</v>
      </c>
      <c r="I475" s="17">
        <v>9.3634174010563606E-2</v>
      </c>
      <c r="J475" s="17">
        <v>9.6076211267134407E-2</v>
      </c>
      <c r="K475" s="17">
        <v>0.110053389349208</v>
      </c>
      <c r="L475" s="17">
        <v>9.0263321487923501E-2</v>
      </c>
      <c r="M475" s="17"/>
      <c r="N475" s="17">
        <v>9.0018125196287005E-2</v>
      </c>
      <c r="O475" s="17">
        <v>9.0316447936251404E-2</v>
      </c>
      <c r="P475" s="17">
        <v>0.126934893362913</v>
      </c>
      <c r="Q475" s="17">
        <v>0.108357406564875</v>
      </c>
      <c r="R475" s="17"/>
      <c r="S475" s="17">
        <v>0.104162875449165</v>
      </c>
      <c r="T475" s="17">
        <v>0.10621214612568899</v>
      </c>
      <c r="U475" s="17">
        <v>6.8474339534447204E-2</v>
      </c>
      <c r="V475" s="17">
        <v>0.12224639776530601</v>
      </c>
      <c r="W475" s="17">
        <v>0.118855494615611</v>
      </c>
      <c r="X475" s="17">
        <v>0.136220434648231</v>
      </c>
      <c r="Y475" s="17">
        <v>0.11225796832602</v>
      </c>
      <c r="Z475" s="17">
        <v>8.1738736146659899E-2</v>
      </c>
      <c r="AA475" s="17">
        <v>8.0938912240240204E-2</v>
      </c>
      <c r="AB475" s="17">
        <v>6.3711496202379606E-2</v>
      </c>
      <c r="AC475" s="17">
        <v>0.14196876481071999</v>
      </c>
      <c r="AD475" s="17"/>
      <c r="AE475" s="17">
        <v>0.124661924738729</v>
      </c>
      <c r="AF475" s="17">
        <v>8.9427276172102693E-2</v>
      </c>
      <c r="AG475" s="17">
        <v>9.1910001496080904E-2</v>
      </c>
      <c r="AH475" s="17"/>
      <c r="AI475" s="17">
        <v>0.136396668636452</v>
      </c>
      <c r="AJ475" s="17">
        <v>8.1990515180322604E-2</v>
      </c>
      <c r="AK475" s="17">
        <v>8.2422444864788003E-2</v>
      </c>
      <c r="AL475" s="17">
        <v>0.14086027074680799</v>
      </c>
      <c r="AM475" s="17">
        <v>8.9231687698267101E-2</v>
      </c>
      <c r="AN475" s="17"/>
      <c r="AO475" s="17">
        <v>0.14733347807219499</v>
      </c>
      <c r="AP475" s="17">
        <v>8.4643234381276106E-2</v>
      </c>
      <c r="AQ475" s="17">
        <v>0.10082335185892199</v>
      </c>
      <c r="AR475" s="17"/>
      <c r="AS475" s="17">
        <v>0.13233253340974299</v>
      </c>
      <c r="AT475" s="17">
        <v>0.109479783707122</v>
      </c>
      <c r="AU475" s="17">
        <v>8.4115044457027804E-2</v>
      </c>
      <c r="AV475" s="17">
        <v>0.107739900380175</v>
      </c>
      <c r="AW475" s="17">
        <v>7.0581494698561106E-2</v>
      </c>
    </row>
    <row r="476" spans="2:49" x14ac:dyDescent="0.25">
      <c r="B476" t="s">
        <v>297</v>
      </c>
      <c r="C476" s="17">
        <v>0.10079049558066</v>
      </c>
      <c r="D476" s="17">
        <v>0.120844860642775</v>
      </c>
      <c r="E476" s="17">
        <v>8.2069056945583099E-2</v>
      </c>
      <c r="F476" s="17"/>
      <c r="G476" s="17">
        <v>0.13270578395579199</v>
      </c>
      <c r="H476" s="17">
        <v>0.12617777862479301</v>
      </c>
      <c r="I476" s="17">
        <v>0.10954862166130599</v>
      </c>
      <c r="J476" s="17">
        <v>8.4887543549365396E-2</v>
      </c>
      <c r="K476" s="17">
        <v>8.0775439628381199E-2</v>
      </c>
      <c r="L476" s="17">
        <v>7.7838770002299898E-2</v>
      </c>
      <c r="M476" s="17"/>
      <c r="N476" s="17">
        <v>8.4434629870348804E-2</v>
      </c>
      <c r="O476" s="17">
        <v>9.0769868321412803E-2</v>
      </c>
      <c r="P476" s="17">
        <v>0.12045855915190901</v>
      </c>
      <c r="Q476" s="17">
        <v>0.11185150489705201</v>
      </c>
      <c r="R476" s="17"/>
      <c r="S476" s="17">
        <v>0.125235771401003</v>
      </c>
      <c r="T476" s="17">
        <v>0.10676347831088399</v>
      </c>
      <c r="U476" s="17">
        <v>8.87813087791261E-2</v>
      </c>
      <c r="V476" s="17">
        <v>8.7566248590193393E-2</v>
      </c>
      <c r="W476" s="17">
        <v>0.147224421400623</v>
      </c>
      <c r="X476" s="17">
        <v>8.1427922281895798E-2</v>
      </c>
      <c r="Y476" s="17">
        <v>9.3650082869292897E-2</v>
      </c>
      <c r="Z476" s="17">
        <v>0.114613956867055</v>
      </c>
      <c r="AA476" s="17">
        <v>7.0406698813208005E-2</v>
      </c>
      <c r="AB476" s="17">
        <v>9.1254297177533403E-2</v>
      </c>
      <c r="AC476" s="17">
        <v>0.114176806153611</v>
      </c>
      <c r="AD476" s="17"/>
      <c r="AE476" s="17">
        <v>0.109931794811315</v>
      </c>
      <c r="AF476" s="17">
        <v>9.4123387575287806E-2</v>
      </c>
      <c r="AG476" s="17">
        <v>0.105503246943005</v>
      </c>
      <c r="AH476" s="17"/>
      <c r="AI476" s="17">
        <v>0.12719224332679799</v>
      </c>
      <c r="AJ476" s="17">
        <v>9.1848245910166798E-2</v>
      </c>
      <c r="AK476" s="17">
        <v>9.4720604611710696E-2</v>
      </c>
      <c r="AL476" s="17">
        <v>8.5239883907082994E-2</v>
      </c>
      <c r="AM476" s="17">
        <v>9.3381794914131497E-2</v>
      </c>
      <c r="AN476" s="17"/>
      <c r="AO476" s="17">
        <v>0.16136496202485501</v>
      </c>
      <c r="AP476" s="17">
        <v>9.2829809324683404E-2</v>
      </c>
      <c r="AQ476" s="17">
        <v>0.107435349597509</v>
      </c>
      <c r="AR476" s="17"/>
      <c r="AS476" s="17">
        <v>0.10759187256805799</v>
      </c>
      <c r="AT476" s="17">
        <v>9.2760763935113497E-2</v>
      </c>
      <c r="AU476" s="17">
        <v>9.5898919187299106E-2</v>
      </c>
      <c r="AV476" s="17">
        <v>0.103092513320652</v>
      </c>
      <c r="AW476" s="17">
        <v>6.0318580471622203E-2</v>
      </c>
    </row>
    <row r="477" spans="2:49" x14ac:dyDescent="0.25">
      <c r="B477" t="s">
        <v>62</v>
      </c>
      <c r="C477" s="17">
        <v>8.2086684761728299E-2</v>
      </c>
      <c r="D477" s="17">
        <v>9.9432012276460993E-2</v>
      </c>
      <c r="E477" s="17">
        <v>6.5258449862264298E-2</v>
      </c>
      <c r="F477" s="17"/>
      <c r="G477" s="17">
        <v>0.169061243254852</v>
      </c>
      <c r="H477" s="17">
        <v>8.3562492836376706E-2</v>
      </c>
      <c r="I477" s="17">
        <v>9.4527064166007702E-2</v>
      </c>
      <c r="J477" s="17">
        <v>5.7733961143743399E-2</v>
      </c>
      <c r="K477" s="17">
        <v>5.6270806003493198E-2</v>
      </c>
      <c r="L477" s="17">
        <v>4.9190483731291999E-2</v>
      </c>
      <c r="M477" s="17"/>
      <c r="N477" s="17">
        <v>8.9987545228513405E-2</v>
      </c>
      <c r="O477" s="17">
        <v>7.5047590354919605E-2</v>
      </c>
      <c r="P477" s="17">
        <v>8.02988207387796E-2</v>
      </c>
      <c r="Q477" s="17">
        <v>8.32276071525688E-2</v>
      </c>
      <c r="R477" s="17"/>
      <c r="S477" s="17">
        <v>0.101516529139486</v>
      </c>
      <c r="T477" s="17">
        <v>8.4081213313506903E-2</v>
      </c>
      <c r="U477" s="17">
        <v>7.1373466414749995E-2</v>
      </c>
      <c r="V477" s="17">
        <v>7.2468748334200403E-2</v>
      </c>
      <c r="W477" s="17">
        <v>0.103858356709451</v>
      </c>
      <c r="X477" s="17">
        <v>8.1791150322013895E-2</v>
      </c>
      <c r="Y477" s="17">
        <v>8.8345178520586307E-2</v>
      </c>
      <c r="Z477" s="17">
        <v>5.86798058635788E-2</v>
      </c>
      <c r="AA477" s="17">
        <v>8.3755023743225104E-2</v>
      </c>
      <c r="AB477" s="17">
        <v>6.1752521739915099E-2</v>
      </c>
      <c r="AC477" s="17">
        <v>6.8639945473635805E-2</v>
      </c>
      <c r="AD477" s="17"/>
      <c r="AE477" s="17">
        <v>7.4383545619068001E-2</v>
      </c>
      <c r="AF477" s="17">
        <v>7.9656289229360702E-2</v>
      </c>
      <c r="AG477" s="17">
        <v>8.5124634785100003E-2</v>
      </c>
      <c r="AH477" s="17"/>
      <c r="AI477" s="17">
        <v>8.9945218570385801E-2</v>
      </c>
      <c r="AJ477" s="17">
        <v>6.8468136516471295E-2</v>
      </c>
      <c r="AK477" s="17">
        <v>0.13341720447699601</v>
      </c>
      <c r="AL477" s="17">
        <v>3.1452489334807099E-2</v>
      </c>
      <c r="AM477" s="17">
        <v>7.3832752455388104E-2</v>
      </c>
      <c r="AN477" s="17"/>
      <c r="AO477" s="17">
        <v>0.12728715555790401</v>
      </c>
      <c r="AP477" s="17">
        <v>7.1745876757429106E-2</v>
      </c>
      <c r="AQ477" s="17">
        <v>0.111578842682711</v>
      </c>
      <c r="AR477" s="17"/>
      <c r="AS477" s="17">
        <v>7.1067506569969699E-2</v>
      </c>
      <c r="AT477" s="17">
        <v>9.22412669180976E-2</v>
      </c>
      <c r="AU477" s="17">
        <v>8.2636878428507698E-2</v>
      </c>
      <c r="AV477" s="17">
        <v>8.9838723962788997E-2</v>
      </c>
      <c r="AW477" s="17">
        <v>0.13031595403009799</v>
      </c>
    </row>
    <row r="478" spans="2:49" x14ac:dyDescent="0.25">
      <c r="B478" t="s">
        <v>298</v>
      </c>
      <c r="C478" s="17">
        <v>7.0478904031521503E-2</v>
      </c>
      <c r="D478" s="17">
        <v>7.3105642305462404E-2</v>
      </c>
      <c r="E478" s="17">
        <v>6.8508544140740604E-2</v>
      </c>
      <c r="F478" s="17"/>
      <c r="G478" s="17">
        <v>0.13459223678568799</v>
      </c>
      <c r="H478" s="17">
        <v>0.10082359317726999</v>
      </c>
      <c r="I478" s="17">
        <v>7.7711012941795901E-2</v>
      </c>
      <c r="J478" s="17">
        <v>5.0057452238191601E-2</v>
      </c>
      <c r="K478" s="17">
        <v>3.80843157700788E-2</v>
      </c>
      <c r="L478" s="17">
        <v>3.4999175414273699E-2</v>
      </c>
      <c r="M478" s="17"/>
      <c r="N478" s="17">
        <v>7.2715772430779396E-2</v>
      </c>
      <c r="O478" s="17">
        <v>6.1103051685057003E-2</v>
      </c>
      <c r="P478" s="17">
        <v>6.9739161252310597E-2</v>
      </c>
      <c r="Q478" s="17">
        <v>7.8995083992980802E-2</v>
      </c>
      <c r="R478" s="17"/>
      <c r="S478" s="17">
        <v>8.64686213837422E-2</v>
      </c>
      <c r="T478" s="17">
        <v>7.7094805538975006E-2</v>
      </c>
      <c r="U478" s="17">
        <v>7.7526689787614206E-2</v>
      </c>
      <c r="V478" s="17">
        <v>7.7585867267567804E-2</v>
      </c>
      <c r="W478" s="17">
        <v>6.9492738028925694E-2</v>
      </c>
      <c r="X478" s="17">
        <v>6.3779577856911407E-2</v>
      </c>
      <c r="Y478" s="17">
        <v>4.2154672035514103E-2</v>
      </c>
      <c r="Z478" s="17">
        <v>7.9947833898135506E-2</v>
      </c>
      <c r="AA478" s="17">
        <v>6.4356839841339497E-2</v>
      </c>
      <c r="AB478" s="17">
        <v>6.6279292754372304E-2</v>
      </c>
      <c r="AC478" s="17">
        <v>5.6715075960269201E-2</v>
      </c>
      <c r="AD478" s="17"/>
      <c r="AE478" s="17">
        <v>6.7724181459982699E-2</v>
      </c>
      <c r="AF478" s="17">
        <v>6.3813539052622797E-2</v>
      </c>
      <c r="AG478" s="17">
        <v>7.4646855745355706E-2</v>
      </c>
      <c r="AH478" s="17"/>
      <c r="AI478" s="17">
        <v>7.7302617970872706E-2</v>
      </c>
      <c r="AJ478" s="17">
        <v>7.2257852459586006E-2</v>
      </c>
      <c r="AK478" s="17">
        <v>4.7315009910197103E-2</v>
      </c>
      <c r="AL478" s="17">
        <v>7.5508140271742102E-2</v>
      </c>
      <c r="AM478" s="17">
        <v>6.4717504449078506E-2</v>
      </c>
      <c r="AN478" s="17"/>
      <c r="AO478" s="17">
        <v>0.104516251693069</v>
      </c>
      <c r="AP478" s="17">
        <v>6.96734087682713E-2</v>
      </c>
      <c r="AQ478" s="17">
        <v>7.3800294721402301E-2</v>
      </c>
      <c r="AR478" s="17"/>
      <c r="AS478" s="17">
        <v>6.8521721196830102E-2</v>
      </c>
      <c r="AT478" s="17">
        <v>7.80210253987665E-2</v>
      </c>
      <c r="AU478" s="17">
        <v>6.3670119267329003E-2</v>
      </c>
      <c r="AV478" s="17">
        <v>9.8433940818926605E-2</v>
      </c>
      <c r="AW478" s="17">
        <v>0.129717759186741</v>
      </c>
    </row>
    <row r="479" spans="2:49" x14ac:dyDescent="0.25">
      <c r="B479" t="s">
        <v>299</v>
      </c>
      <c r="C479" s="17">
        <v>6.6242239151734106E-2</v>
      </c>
      <c r="D479" s="17">
        <v>7.9076803094784695E-2</v>
      </c>
      <c r="E479" s="17">
        <v>5.3278047349801197E-2</v>
      </c>
      <c r="F479" s="17"/>
      <c r="G479" s="17">
        <v>0.106872955352664</v>
      </c>
      <c r="H479" s="17">
        <v>0.109301935344796</v>
      </c>
      <c r="I479" s="17">
        <v>6.5134000378644696E-2</v>
      </c>
      <c r="J479" s="17">
        <v>5.6943639616485499E-2</v>
      </c>
      <c r="K479" s="17">
        <v>4.6670990529225902E-2</v>
      </c>
      <c r="L479" s="17">
        <v>2.5422634679769698E-2</v>
      </c>
      <c r="M479" s="17"/>
      <c r="N479" s="17">
        <v>6.4886667488152805E-2</v>
      </c>
      <c r="O479" s="17">
        <v>6.3171182301459794E-2</v>
      </c>
      <c r="P479" s="17">
        <v>6.7128520974429007E-2</v>
      </c>
      <c r="Q479" s="17">
        <v>7.0557308334852797E-2</v>
      </c>
      <c r="R479" s="17"/>
      <c r="S479" s="17">
        <v>7.5182940433070694E-2</v>
      </c>
      <c r="T479" s="17">
        <v>6.9941302603029901E-2</v>
      </c>
      <c r="U479" s="17">
        <v>8.1453217124402302E-2</v>
      </c>
      <c r="V479" s="17">
        <v>6.5138835947893797E-2</v>
      </c>
      <c r="W479" s="17">
        <v>7.7562353953441104E-2</v>
      </c>
      <c r="X479" s="17">
        <v>6.1341547601602403E-2</v>
      </c>
      <c r="Y479" s="17">
        <v>6.0686962299116999E-2</v>
      </c>
      <c r="Z479" s="17">
        <v>9.0733699840023704E-2</v>
      </c>
      <c r="AA479" s="17">
        <v>6.1209457597995003E-2</v>
      </c>
      <c r="AB479" s="17">
        <v>3.8276495340585498E-2</v>
      </c>
      <c r="AC479" s="17">
        <v>5.2980131882972001E-2</v>
      </c>
      <c r="AD479" s="17"/>
      <c r="AE479" s="17">
        <v>7.0210401295406205E-2</v>
      </c>
      <c r="AF479" s="17">
        <v>6.21741536128372E-2</v>
      </c>
      <c r="AG479" s="17">
        <v>6.0312473625765799E-2</v>
      </c>
      <c r="AH479" s="17"/>
      <c r="AI479" s="17">
        <v>7.9911734905743298E-2</v>
      </c>
      <c r="AJ479" s="17">
        <v>7.1190160651426401E-2</v>
      </c>
      <c r="AK479" s="17">
        <v>6.7815072318469102E-2</v>
      </c>
      <c r="AL479" s="17">
        <v>0</v>
      </c>
      <c r="AM479" s="17">
        <v>4.8504288597858797E-2</v>
      </c>
      <c r="AN479" s="17"/>
      <c r="AO479" s="17">
        <v>0.10213295181713899</v>
      </c>
      <c r="AP479" s="17">
        <v>6.2434383216872398E-2</v>
      </c>
      <c r="AQ479" s="17">
        <v>6.8246524162744293E-2</v>
      </c>
      <c r="AR479" s="17"/>
      <c r="AS479" s="17">
        <v>6.6984664986574904E-2</v>
      </c>
      <c r="AT479" s="17">
        <v>7.8207689103081401E-2</v>
      </c>
      <c r="AU479" s="17">
        <v>6.3078885510868196E-2</v>
      </c>
      <c r="AV479" s="17">
        <v>7.1913374788929799E-2</v>
      </c>
      <c r="AW479" s="17">
        <v>5.6105244072123098E-2</v>
      </c>
    </row>
    <row r="480" spans="2:49" x14ac:dyDescent="0.25">
      <c r="B480" t="s">
        <v>300</v>
      </c>
      <c r="C480" s="17">
        <v>6.1696720816341803E-2</v>
      </c>
      <c r="D480" s="17">
        <v>6.5361040393671896E-2</v>
      </c>
      <c r="E480" s="17">
        <v>5.74823924848398E-2</v>
      </c>
      <c r="F480" s="17"/>
      <c r="G480" s="17">
        <v>0.103090225074381</v>
      </c>
      <c r="H480" s="17">
        <v>9.0410516550417597E-2</v>
      </c>
      <c r="I480" s="17">
        <v>6.3425844877108895E-2</v>
      </c>
      <c r="J480" s="17">
        <v>6.2267107541965197E-2</v>
      </c>
      <c r="K480" s="17">
        <v>3.3519983677009597E-2</v>
      </c>
      <c r="L480" s="17">
        <v>2.74619264496112E-2</v>
      </c>
      <c r="M480" s="17"/>
      <c r="N480" s="17">
        <v>5.5255005675825399E-2</v>
      </c>
      <c r="O480" s="17">
        <v>5.2426735200530102E-2</v>
      </c>
      <c r="P480" s="17">
        <v>7.1804593276213399E-2</v>
      </c>
      <c r="Q480" s="17">
        <v>6.9746679519871096E-2</v>
      </c>
      <c r="R480" s="17"/>
      <c r="S480" s="17">
        <v>9.7369528899237598E-2</v>
      </c>
      <c r="T480" s="17">
        <v>6.4996237443841295E-2</v>
      </c>
      <c r="U480" s="17">
        <v>5.8995997482803E-2</v>
      </c>
      <c r="V480" s="17">
        <v>3.6327138341136801E-2</v>
      </c>
      <c r="W480" s="17">
        <v>6.7648164351292006E-2</v>
      </c>
      <c r="X480" s="17">
        <v>6.4726084646601095E-2</v>
      </c>
      <c r="Y480" s="17">
        <v>4.8089572343336398E-2</v>
      </c>
      <c r="Z480" s="17">
        <v>3.6120688822204497E-2</v>
      </c>
      <c r="AA480" s="17">
        <v>5.8120817767716298E-2</v>
      </c>
      <c r="AB480" s="17">
        <v>4.2871313599121302E-2</v>
      </c>
      <c r="AC480" s="17">
        <v>7.3352120206379295E-2</v>
      </c>
      <c r="AD480" s="17"/>
      <c r="AE480" s="17">
        <v>5.2674482897544103E-2</v>
      </c>
      <c r="AF480" s="17">
        <v>6.1860792445360198E-2</v>
      </c>
      <c r="AG480" s="17">
        <v>7.9658783312591006E-2</v>
      </c>
      <c r="AH480" s="17"/>
      <c r="AI480" s="17">
        <v>5.9371357997138198E-2</v>
      </c>
      <c r="AJ480" s="17">
        <v>6.8978949068826498E-2</v>
      </c>
      <c r="AK480" s="17">
        <v>5.2921404635826598E-2</v>
      </c>
      <c r="AL480" s="17">
        <v>7.5761912674261203E-2</v>
      </c>
      <c r="AM480" s="17">
        <v>5.8398638227492597E-2</v>
      </c>
      <c r="AN480" s="17"/>
      <c r="AO480" s="17">
        <v>7.0610909322372906E-2</v>
      </c>
      <c r="AP480" s="17">
        <v>6.6799153628698593E-2</v>
      </c>
      <c r="AQ480" s="17">
        <v>5.6642400672702403E-2</v>
      </c>
      <c r="AR480" s="17"/>
      <c r="AS480" s="17">
        <v>5.7886846447875298E-2</v>
      </c>
      <c r="AT480" s="17">
        <v>5.8345806968617402E-2</v>
      </c>
      <c r="AU480" s="17">
        <v>5.6190866497281798E-2</v>
      </c>
      <c r="AV480" s="17">
        <v>8.8679425504525095E-2</v>
      </c>
      <c r="AW480" s="17">
        <v>8.3718227904983802E-2</v>
      </c>
    </row>
    <row r="481" spans="2:49" x14ac:dyDescent="0.25">
      <c r="B481" t="s">
        <v>73</v>
      </c>
      <c r="C481" s="17">
        <v>0.26478694226974703</v>
      </c>
      <c r="D481" s="17">
        <v>0.261732180862008</v>
      </c>
      <c r="E481" s="17">
        <v>0.26811606386102999</v>
      </c>
      <c r="F481" s="17"/>
      <c r="G481" s="17">
        <v>0.120004665705586</v>
      </c>
      <c r="H481" s="17">
        <v>0.19695473611348899</v>
      </c>
      <c r="I481" s="17">
        <v>0.25267456521123599</v>
      </c>
      <c r="J481" s="17">
        <v>0.32351040519091101</v>
      </c>
      <c r="K481" s="17">
        <v>0.36041111525365899</v>
      </c>
      <c r="L481" s="17">
        <v>0.31558666663582702</v>
      </c>
      <c r="M481" s="17"/>
      <c r="N481" s="17">
        <v>0.23059751814906401</v>
      </c>
      <c r="O481" s="17">
        <v>0.239926197923745</v>
      </c>
      <c r="P481" s="17">
        <v>0.295845708289664</v>
      </c>
      <c r="Q481" s="17">
        <v>0.30253657348691299</v>
      </c>
      <c r="R481" s="17"/>
      <c r="S481" s="17">
        <v>0.19099984293505601</v>
      </c>
      <c r="T481" s="17">
        <v>0.26135180729681101</v>
      </c>
      <c r="U481" s="17">
        <v>0.29699369376064</v>
      </c>
      <c r="V481" s="17">
        <v>0.238873686561871</v>
      </c>
      <c r="W481" s="17">
        <v>0.26832037496920402</v>
      </c>
      <c r="X481" s="17">
        <v>0.23047306964504</v>
      </c>
      <c r="Y481" s="17">
        <v>0.29844955686226399</v>
      </c>
      <c r="Z481" s="17">
        <v>0.31588291812364599</v>
      </c>
      <c r="AA481" s="17">
        <v>0.285762422008009</v>
      </c>
      <c r="AB481" s="17">
        <v>0.31842963042337202</v>
      </c>
      <c r="AC481" s="17">
        <v>0.29482038956289702</v>
      </c>
      <c r="AD481" s="17"/>
      <c r="AE481" s="17">
        <v>0.28503809007469699</v>
      </c>
      <c r="AF481" s="17">
        <v>0.27544397600161302</v>
      </c>
      <c r="AG481" s="17">
        <v>0.24685414132518499</v>
      </c>
      <c r="AH481" s="17"/>
      <c r="AI481" s="17">
        <v>0.182732727379607</v>
      </c>
      <c r="AJ481" s="17">
        <v>0.33185904259718502</v>
      </c>
      <c r="AK481" s="17">
        <v>0.26182868225257599</v>
      </c>
      <c r="AL481" s="17">
        <v>0.413471722258275</v>
      </c>
      <c r="AM481" s="17">
        <v>0.30273964752251897</v>
      </c>
      <c r="AN481" s="17"/>
      <c r="AO481" s="17">
        <v>4.4410025309213598E-2</v>
      </c>
      <c r="AP481" s="17">
        <v>0.33361728011101599</v>
      </c>
      <c r="AQ481" s="17">
        <v>0.257461562239304</v>
      </c>
      <c r="AR481" s="17"/>
      <c r="AS481" s="17">
        <v>0.30783095877060102</v>
      </c>
      <c r="AT481" s="17">
        <v>0.25102335387202701</v>
      </c>
      <c r="AU481" s="17">
        <v>0.235168300073307</v>
      </c>
      <c r="AV481" s="17">
        <v>0.20417427607190899</v>
      </c>
      <c r="AW481" s="17">
        <v>0.274875651213696</v>
      </c>
    </row>
    <row r="482" spans="2:49" x14ac:dyDescent="0.25">
      <c r="B482" t="s">
        <v>104</v>
      </c>
      <c r="C482" s="17">
        <v>0.13018459723237699</v>
      </c>
      <c r="D482" s="17">
        <v>9.1149055383244998E-2</v>
      </c>
      <c r="E482" s="17">
        <v>0.169370908932682</v>
      </c>
      <c r="F482" s="17"/>
      <c r="G482" s="17">
        <v>0.10069221368508099</v>
      </c>
      <c r="H482" s="17">
        <v>0.14942639422201701</v>
      </c>
      <c r="I482" s="17">
        <v>0.131263758529892</v>
      </c>
      <c r="J482" s="17">
        <v>0.14980923961648601</v>
      </c>
      <c r="K482" s="17">
        <v>0.117807076620268</v>
      </c>
      <c r="L482" s="17">
        <v>0.12590873231542599</v>
      </c>
      <c r="M482" s="17"/>
      <c r="N482" s="17">
        <v>8.2476341337630599E-2</v>
      </c>
      <c r="O482" s="17">
        <v>0.152317960643504</v>
      </c>
      <c r="P482" s="17">
        <v>0.119281821703068</v>
      </c>
      <c r="Q482" s="17">
        <v>0.16694554488043001</v>
      </c>
      <c r="R482" s="17"/>
      <c r="S482" s="17">
        <v>0.12060083547505</v>
      </c>
      <c r="T482" s="17">
        <v>0.13342688935240199</v>
      </c>
      <c r="U482" s="17">
        <v>0.14638714304634201</v>
      </c>
      <c r="V482" s="17">
        <v>0.14040941151898201</v>
      </c>
      <c r="W482" s="17">
        <v>0.131117399679924</v>
      </c>
      <c r="X482" s="17">
        <v>0.151293005740959</v>
      </c>
      <c r="Y482" s="17">
        <v>0.11279352686916699</v>
      </c>
      <c r="Z482" s="17">
        <v>0.105638342280594</v>
      </c>
      <c r="AA482" s="17">
        <v>0.14664251851166299</v>
      </c>
      <c r="AB482" s="17">
        <v>0.111544013927334</v>
      </c>
      <c r="AC482" s="17">
        <v>0.10975755734829599</v>
      </c>
      <c r="AD482" s="17"/>
      <c r="AE482" s="17">
        <v>0.122688503789568</v>
      </c>
      <c r="AF482" s="17">
        <v>9.4506956089496594E-2</v>
      </c>
      <c r="AG482" s="17">
        <v>0.233400353414253</v>
      </c>
      <c r="AH482" s="17"/>
      <c r="AI482" s="17">
        <v>0.11840614999693801</v>
      </c>
      <c r="AJ482" s="17">
        <v>8.5885870177608598E-2</v>
      </c>
      <c r="AK482" s="17">
        <v>0.10358158554393999</v>
      </c>
      <c r="AL482" s="17">
        <v>0.14983975422751</v>
      </c>
      <c r="AM482" s="17">
        <v>0.222476353912543</v>
      </c>
      <c r="AN482" s="17"/>
      <c r="AO482" s="17">
        <v>9.2886881563367094E-2</v>
      </c>
      <c r="AP482" s="17">
        <v>8.6594222781155694E-2</v>
      </c>
      <c r="AQ482" s="17">
        <v>8.4672674368489506E-2</v>
      </c>
      <c r="AR482" s="17"/>
      <c r="AS482" s="17">
        <v>0.16875613249169899</v>
      </c>
      <c r="AT482" s="17">
        <v>0.13680080938793801</v>
      </c>
      <c r="AU482" s="17">
        <v>0.102286165074462</v>
      </c>
      <c r="AV482" s="17">
        <v>8.2046154921169206E-2</v>
      </c>
      <c r="AW482" s="17">
        <v>0.10517660859090799</v>
      </c>
    </row>
    <row r="483" spans="2:49" x14ac:dyDescent="0.2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row>
    <row r="484" spans="2:49" x14ac:dyDescent="0.25">
      <c r="B484" s="6" t="s">
        <v>316</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row>
    <row r="485" spans="2:49" x14ac:dyDescent="0.25">
      <c r="B485" s="24" t="s">
        <v>76</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row>
    <row r="486" spans="2:49" x14ac:dyDescent="0.25">
      <c r="B486" t="s">
        <v>302</v>
      </c>
      <c r="C486" s="17">
        <v>0.55291489224259605</v>
      </c>
      <c r="D486" s="17">
        <v>0.54474642956299801</v>
      </c>
      <c r="E486" s="17">
        <v>0.55866192096468104</v>
      </c>
      <c r="F486" s="17"/>
      <c r="G486" s="17">
        <v>0.516333775103066</v>
      </c>
      <c r="H486" s="17">
        <v>0.51142347841549896</v>
      </c>
      <c r="I486" s="17">
        <v>0.53970732519567199</v>
      </c>
      <c r="J486" s="17">
        <v>0.61770875290319005</v>
      </c>
      <c r="K486" s="17">
        <v>0.61916236948464598</v>
      </c>
      <c r="L486" s="17">
        <v>0.52498177355169096</v>
      </c>
      <c r="M486" s="17"/>
      <c r="N486" s="17">
        <v>0.55533788909250204</v>
      </c>
      <c r="O486" s="17">
        <v>0.56654228720513999</v>
      </c>
      <c r="P486" s="17">
        <v>0.54867825327554398</v>
      </c>
      <c r="Q486" s="17">
        <v>0.53981797585518698</v>
      </c>
      <c r="R486" s="17"/>
      <c r="S486" s="17">
        <v>0.52322507672248297</v>
      </c>
      <c r="T486" s="17">
        <v>0.54401249921405104</v>
      </c>
      <c r="U486" s="17">
        <v>0.54783917725416897</v>
      </c>
      <c r="V486" s="17">
        <v>0.51094663964702303</v>
      </c>
      <c r="W486" s="17">
        <v>0.56642157281448002</v>
      </c>
      <c r="X486" s="17">
        <v>0.50408158891380594</v>
      </c>
      <c r="Y486" s="17">
        <v>0.58328460307829899</v>
      </c>
      <c r="Z486" s="17">
        <v>0.52906037825714602</v>
      </c>
      <c r="AA486" s="17">
        <v>0.59194025615569601</v>
      </c>
      <c r="AB486" s="17">
        <v>0.63676809518891198</v>
      </c>
      <c r="AC486" s="17">
        <v>0.54547107856177302</v>
      </c>
      <c r="AD486" s="17"/>
      <c r="AE486" s="17">
        <v>0.50353117279747694</v>
      </c>
      <c r="AF486" s="17">
        <v>0.61385216335279802</v>
      </c>
      <c r="AG486" s="17">
        <v>0.448748883898206</v>
      </c>
      <c r="AH486" s="17"/>
      <c r="AI486" s="17">
        <v>0.43852574983160603</v>
      </c>
      <c r="AJ486" s="17">
        <v>0.67130275114223703</v>
      </c>
      <c r="AK486" s="17">
        <v>0.57270579415564005</v>
      </c>
      <c r="AL486" s="17">
        <v>0.57038914645308203</v>
      </c>
      <c r="AM486" s="17">
        <v>0.51413606921584798</v>
      </c>
      <c r="AN486" s="17"/>
      <c r="AO486" s="17">
        <v>0.30340212274362399</v>
      </c>
      <c r="AP486" s="17">
        <v>0.68231537920024299</v>
      </c>
      <c r="AQ486" s="17">
        <v>0.60376037673056104</v>
      </c>
      <c r="AR486" s="17"/>
      <c r="AS486" s="17">
        <v>0.53824144621535197</v>
      </c>
      <c r="AT486" s="17">
        <v>0.57551925759781297</v>
      </c>
      <c r="AU486" s="17">
        <v>0.55562705038272897</v>
      </c>
      <c r="AV486" s="17">
        <v>0.537654327305083</v>
      </c>
      <c r="AW486" s="17">
        <v>0.58326510457997005</v>
      </c>
    </row>
    <row r="487" spans="2:49" x14ac:dyDescent="0.25">
      <c r="B487" t="s">
        <v>303</v>
      </c>
      <c r="C487" s="17">
        <v>0.50147615730011497</v>
      </c>
      <c r="D487" s="17">
        <v>0.51125605856330003</v>
      </c>
      <c r="E487" s="17">
        <v>0.48871167857637599</v>
      </c>
      <c r="F487" s="17"/>
      <c r="G487" s="17">
        <v>0.46779482511294501</v>
      </c>
      <c r="H487" s="17">
        <v>0.46900422660316499</v>
      </c>
      <c r="I487" s="17">
        <v>0.50183924958417403</v>
      </c>
      <c r="J487" s="17">
        <v>0.54406172109224005</v>
      </c>
      <c r="K487" s="17">
        <v>0.55285778855968104</v>
      </c>
      <c r="L487" s="17">
        <v>0.48121638116154097</v>
      </c>
      <c r="M487" s="17"/>
      <c r="N487" s="17">
        <v>0.51377938682410296</v>
      </c>
      <c r="O487" s="17">
        <v>0.52087504625719305</v>
      </c>
      <c r="P487" s="17">
        <v>0.50227966955518699</v>
      </c>
      <c r="Q487" s="17">
        <v>0.47036651213955899</v>
      </c>
      <c r="R487" s="17"/>
      <c r="S487" s="17">
        <v>0.47830783374038899</v>
      </c>
      <c r="T487" s="17">
        <v>0.50193911552786696</v>
      </c>
      <c r="U487" s="17">
        <v>0.48736667564958602</v>
      </c>
      <c r="V487" s="17">
        <v>0.47397883412400699</v>
      </c>
      <c r="W487" s="17">
        <v>0.51262618113962399</v>
      </c>
      <c r="X487" s="17">
        <v>0.45191910286027698</v>
      </c>
      <c r="Y487" s="17">
        <v>0.49689793028822399</v>
      </c>
      <c r="Z487" s="17">
        <v>0.52389686656048395</v>
      </c>
      <c r="AA487" s="17">
        <v>0.52648548877665402</v>
      </c>
      <c r="AB487" s="17">
        <v>0.56800919919094905</v>
      </c>
      <c r="AC487" s="17">
        <v>0.525457556931061</v>
      </c>
      <c r="AD487" s="17"/>
      <c r="AE487" s="17">
        <v>0.45610861281474702</v>
      </c>
      <c r="AF487" s="17">
        <v>0.56018645393558397</v>
      </c>
      <c r="AG487" s="17">
        <v>0.42503557943186998</v>
      </c>
      <c r="AH487" s="17"/>
      <c r="AI487" s="17">
        <v>0.39944749434273302</v>
      </c>
      <c r="AJ487" s="17">
        <v>0.61249240639007296</v>
      </c>
      <c r="AK487" s="17">
        <v>0.58636048239654803</v>
      </c>
      <c r="AL487" s="17">
        <v>0.44715915592779198</v>
      </c>
      <c r="AM487" s="17">
        <v>0.44788126303974501</v>
      </c>
      <c r="AN487" s="17"/>
      <c r="AO487" s="17">
        <v>0.28235579374033998</v>
      </c>
      <c r="AP487" s="17">
        <v>0.62818127144677305</v>
      </c>
      <c r="AQ487" s="17">
        <v>0.55341822843812805</v>
      </c>
      <c r="AR487" s="17"/>
      <c r="AS487" s="17">
        <v>0.464370596419375</v>
      </c>
      <c r="AT487" s="17">
        <v>0.53485412865389204</v>
      </c>
      <c r="AU487" s="17">
        <v>0.52214499471079701</v>
      </c>
      <c r="AV487" s="17">
        <v>0.50565234794307501</v>
      </c>
      <c r="AW487" s="17">
        <v>0.48043868290360398</v>
      </c>
    </row>
    <row r="488" spans="2:49" x14ac:dyDescent="0.25">
      <c r="B488" t="s">
        <v>304</v>
      </c>
      <c r="C488" s="17">
        <v>0.39283473726254398</v>
      </c>
      <c r="D488" s="17">
        <v>0.395165013680151</v>
      </c>
      <c r="E488" s="17">
        <v>0.38841289326866402</v>
      </c>
      <c r="F488" s="17"/>
      <c r="G488" s="17">
        <v>0.35337417243407099</v>
      </c>
      <c r="H488" s="17">
        <v>0.34519026141678799</v>
      </c>
      <c r="I488" s="17">
        <v>0.38667319741588502</v>
      </c>
      <c r="J488" s="17">
        <v>0.42465576710883202</v>
      </c>
      <c r="K488" s="17">
        <v>0.42961152227766602</v>
      </c>
      <c r="L488" s="17">
        <v>0.412670404456221</v>
      </c>
      <c r="M488" s="17"/>
      <c r="N488" s="17">
        <v>0.40953001754000201</v>
      </c>
      <c r="O488" s="17">
        <v>0.407288752642126</v>
      </c>
      <c r="P488" s="17">
        <v>0.386940767591126</v>
      </c>
      <c r="Q488" s="17">
        <v>0.366578330653754</v>
      </c>
      <c r="R488" s="17"/>
      <c r="S488" s="17">
        <v>0.40340639360840802</v>
      </c>
      <c r="T488" s="17">
        <v>0.39110111526990199</v>
      </c>
      <c r="U488" s="17">
        <v>0.369118229862265</v>
      </c>
      <c r="V488" s="17">
        <v>0.43357849632600698</v>
      </c>
      <c r="W488" s="17">
        <v>0.37453619754068401</v>
      </c>
      <c r="X488" s="17">
        <v>0.34933030224418699</v>
      </c>
      <c r="Y488" s="17">
        <v>0.36999771312965801</v>
      </c>
      <c r="Z488" s="17">
        <v>0.33666115993691498</v>
      </c>
      <c r="AA488" s="17">
        <v>0.40132453883470998</v>
      </c>
      <c r="AB488" s="17">
        <v>0.47118032395070503</v>
      </c>
      <c r="AC488" s="17">
        <v>0.358037337346861</v>
      </c>
      <c r="AD488" s="17"/>
      <c r="AE488" s="17">
        <v>0.36579596218437099</v>
      </c>
      <c r="AF488" s="17">
        <v>0.43486354273428002</v>
      </c>
      <c r="AG488" s="17">
        <v>0.322213091052653</v>
      </c>
      <c r="AH488" s="17"/>
      <c r="AI488" s="17">
        <v>0.35556412733869802</v>
      </c>
      <c r="AJ488" s="17">
        <v>0.44780908901147598</v>
      </c>
      <c r="AK488" s="17">
        <v>0.429757383559842</v>
      </c>
      <c r="AL488" s="17">
        <v>0.26737804043684099</v>
      </c>
      <c r="AM488" s="17">
        <v>0.31802596481606699</v>
      </c>
      <c r="AN488" s="17"/>
      <c r="AO488" s="17">
        <v>0.32775327656320202</v>
      </c>
      <c r="AP488" s="17">
        <v>0.46654997623484001</v>
      </c>
      <c r="AQ488" s="17">
        <v>0.406060365379871</v>
      </c>
      <c r="AR488" s="17"/>
      <c r="AS488" s="17">
        <v>0.35339371713839501</v>
      </c>
      <c r="AT488" s="17">
        <v>0.40218336400115701</v>
      </c>
      <c r="AU488" s="17">
        <v>0.43826429295809899</v>
      </c>
      <c r="AV488" s="17">
        <v>0.41366384986418497</v>
      </c>
      <c r="AW488" s="17">
        <v>0.35116532948915902</v>
      </c>
    </row>
    <row r="489" spans="2:49" x14ac:dyDescent="0.25">
      <c r="B489" t="s">
        <v>305</v>
      </c>
      <c r="C489" s="17">
        <v>0.166192869422639</v>
      </c>
      <c r="D489" s="17">
        <v>0.18496094118710599</v>
      </c>
      <c r="E489" s="17">
        <v>0.14927674333126001</v>
      </c>
      <c r="F489" s="17"/>
      <c r="G489" s="17">
        <v>0.16222899405372301</v>
      </c>
      <c r="H489" s="17">
        <v>0.140376054784321</v>
      </c>
      <c r="I489" s="17">
        <v>0.15625078392227601</v>
      </c>
      <c r="J489" s="17">
        <v>0.16858435796134</v>
      </c>
      <c r="K489" s="17">
        <v>0.19249989440023199</v>
      </c>
      <c r="L489" s="17">
        <v>0.178366536222929</v>
      </c>
      <c r="M489" s="17"/>
      <c r="N489" s="17">
        <v>0.19156436182567901</v>
      </c>
      <c r="O489" s="17">
        <v>0.157624991742434</v>
      </c>
      <c r="P489" s="17">
        <v>0.17299939959406799</v>
      </c>
      <c r="Q489" s="17">
        <v>0.14211185670465201</v>
      </c>
      <c r="R489" s="17"/>
      <c r="S489" s="17">
        <v>0.169918627193519</v>
      </c>
      <c r="T489" s="17">
        <v>0.14971771670720799</v>
      </c>
      <c r="U489" s="17">
        <v>0.131815731140276</v>
      </c>
      <c r="V489" s="17">
        <v>0.17978712218253301</v>
      </c>
      <c r="W489" s="17">
        <v>0.20769644701593801</v>
      </c>
      <c r="X489" s="17">
        <v>0.160324356537593</v>
      </c>
      <c r="Y489" s="17">
        <v>0.160943376932943</v>
      </c>
      <c r="Z489" s="17">
        <v>0.11684952322950801</v>
      </c>
      <c r="AA489" s="17">
        <v>0.168801897792939</v>
      </c>
      <c r="AB489" s="17">
        <v>0.20045396640608201</v>
      </c>
      <c r="AC489" s="17">
        <v>0.16207281648621299</v>
      </c>
      <c r="AD489" s="17"/>
      <c r="AE489" s="17">
        <v>0.18000553250426299</v>
      </c>
      <c r="AF489" s="17">
        <v>0.17140036424281799</v>
      </c>
      <c r="AG489" s="17">
        <v>0.12515233729408301</v>
      </c>
      <c r="AH489" s="17"/>
      <c r="AI489" s="17">
        <v>0.20487698180973901</v>
      </c>
      <c r="AJ489" s="17">
        <v>0.15587190005860599</v>
      </c>
      <c r="AK489" s="17">
        <v>0.197270017327284</v>
      </c>
      <c r="AL489" s="17">
        <v>0.1775964945513</v>
      </c>
      <c r="AM489" s="17">
        <v>0.13449335541103999</v>
      </c>
      <c r="AN489" s="17"/>
      <c r="AO489" s="17">
        <v>0.26923319540579599</v>
      </c>
      <c r="AP489" s="17">
        <v>0.15301420271062799</v>
      </c>
      <c r="AQ489" s="17">
        <v>0.17104112063423799</v>
      </c>
      <c r="AR489" s="17"/>
      <c r="AS489" s="17">
        <v>0.137159250707835</v>
      </c>
      <c r="AT489" s="17">
        <v>0.177567802909703</v>
      </c>
      <c r="AU489" s="17">
        <v>0.19240110824589299</v>
      </c>
      <c r="AV489" s="17">
        <v>0.184916008875294</v>
      </c>
      <c r="AW489" s="17">
        <v>0.12551898102700401</v>
      </c>
    </row>
    <row r="490" spans="2:49" x14ac:dyDescent="0.25">
      <c r="B490" t="s">
        <v>306</v>
      </c>
      <c r="C490" s="17">
        <v>0.131912657954393</v>
      </c>
      <c r="D490" s="17">
        <v>0.13364424942957401</v>
      </c>
      <c r="E490" s="17">
        <v>0.129867769888629</v>
      </c>
      <c r="F490" s="17"/>
      <c r="G490" s="17">
        <v>0.21254060111349901</v>
      </c>
      <c r="H490" s="17">
        <v>0.13986441839706901</v>
      </c>
      <c r="I490" s="17">
        <v>0.10909239213021101</v>
      </c>
      <c r="J490" s="17">
        <v>0.11329028251045099</v>
      </c>
      <c r="K490" s="17">
        <v>0.127503096190551</v>
      </c>
      <c r="L490" s="17">
        <v>0.10775781783433901</v>
      </c>
      <c r="M490" s="17"/>
      <c r="N490" s="17">
        <v>0.14018223207488201</v>
      </c>
      <c r="O490" s="17">
        <v>0.13073660895196201</v>
      </c>
      <c r="P490" s="17">
        <v>0.12802624064595799</v>
      </c>
      <c r="Q490" s="17">
        <v>0.12846811526127799</v>
      </c>
      <c r="R490" s="17"/>
      <c r="S490" s="17">
        <v>0.17421791160946501</v>
      </c>
      <c r="T490" s="17">
        <v>0.13567366762100899</v>
      </c>
      <c r="U490" s="17">
        <v>9.7033584867222203E-2</v>
      </c>
      <c r="V490" s="17">
        <v>0.11375911318995</v>
      </c>
      <c r="W490" s="17">
        <v>0.13509729962306799</v>
      </c>
      <c r="X490" s="17">
        <v>0.14271534819392101</v>
      </c>
      <c r="Y490" s="17">
        <v>0.11435228353794601</v>
      </c>
      <c r="Z490" s="17">
        <v>0.13238187790148601</v>
      </c>
      <c r="AA490" s="17">
        <v>0.134594103303909</v>
      </c>
      <c r="AB490" s="17">
        <v>0.116899500174311</v>
      </c>
      <c r="AC490" s="17">
        <v>0.117155429549557</v>
      </c>
      <c r="AD490" s="17"/>
      <c r="AE490" s="17">
        <v>0.11447132180205399</v>
      </c>
      <c r="AF490" s="17">
        <v>0.13983829170940801</v>
      </c>
      <c r="AG490" s="17">
        <v>0.11768964571891299</v>
      </c>
      <c r="AH490" s="17"/>
      <c r="AI490" s="17">
        <v>0.12685106187119199</v>
      </c>
      <c r="AJ490" s="17">
        <v>0.14221704482087</v>
      </c>
      <c r="AK490" s="17">
        <v>0.175404238613455</v>
      </c>
      <c r="AL490" s="17">
        <v>8.3244939889771205E-2</v>
      </c>
      <c r="AM490" s="17">
        <v>8.7926475997884904E-2</v>
      </c>
      <c r="AN490" s="17"/>
      <c r="AO490" s="17">
        <v>0.152299323932053</v>
      </c>
      <c r="AP490" s="17">
        <v>0.15036558018509799</v>
      </c>
      <c r="AQ490" s="17">
        <v>0.14848686914363701</v>
      </c>
      <c r="AR490" s="17"/>
      <c r="AS490" s="17">
        <v>0.12048457526739199</v>
      </c>
      <c r="AT490" s="17">
        <v>0.132814066481759</v>
      </c>
      <c r="AU490" s="17">
        <v>0.14803546260300299</v>
      </c>
      <c r="AV490" s="17">
        <v>0.16457353310314901</v>
      </c>
      <c r="AW490" s="17">
        <v>8.8880957243431105E-2</v>
      </c>
    </row>
    <row r="491" spans="2:49" x14ac:dyDescent="0.25">
      <c r="B491" t="s">
        <v>307</v>
      </c>
      <c r="C491" s="17">
        <v>0.112717128173608</v>
      </c>
      <c r="D491" s="17">
        <v>0.116386702199232</v>
      </c>
      <c r="E491" s="17">
        <v>0.11008444792295601</v>
      </c>
      <c r="F491" s="17"/>
      <c r="G491" s="17">
        <v>9.2820686950896097E-2</v>
      </c>
      <c r="H491" s="17">
        <v>0.103726060326967</v>
      </c>
      <c r="I491" s="17">
        <v>8.6117201312655794E-2</v>
      </c>
      <c r="J491" s="17">
        <v>0.115572458325801</v>
      </c>
      <c r="K491" s="17">
        <v>0.152776825203606</v>
      </c>
      <c r="L491" s="17">
        <v>0.12593650674142101</v>
      </c>
      <c r="M491" s="17"/>
      <c r="N491" s="17">
        <v>8.8464951531869299E-2</v>
      </c>
      <c r="O491" s="17">
        <v>9.5445750913822305E-2</v>
      </c>
      <c r="P491" s="17">
        <v>0.14000960017251299</v>
      </c>
      <c r="Q491" s="17">
        <v>0.13322530119773901</v>
      </c>
      <c r="R491" s="17"/>
      <c r="S491" s="17">
        <v>0.117488940973986</v>
      </c>
      <c r="T491" s="17">
        <v>9.9184504175182001E-2</v>
      </c>
      <c r="U491" s="17">
        <v>0.116118447846377</v>
      </c>
      <c r="V491" s="17">
        <v>0.127991386846628</v>
      </c>
      <c r="W491" s="17">
        <v>0.11765144831469999</v>
      </c>
      <c r="X491" s="17">
        <v>0.112520232633739</v>
      </c>
      <c r="Y491" s="17">
        <v>9.4798896838345401E-2</v>
      </c>
      <c r="Z491" s="17">
        <v>0.14592820720146099</v>
      </c>
      <c r="AA491" s="17">
        <v>0.10224776072962399</v>
      </c>
      <c r="AB491" s="17">
        <v>0.106704722109628</v>
      </c>
      <c r="AC491" s="17">
        <v>0.131050137153497</v>
      </c>
      <c r="AD491" s="17"/>
      <c r="AE491" s="17">
        <v>0.180195680615542</v>
      </c>
      <c r="AF491" s="17">
        <v>6.8279833440129403E-2</v>
      </c>
      <c r="AG491" s="17">
        <v>9.8084378258959007E-2</v>
      </c>
      <c r="AH491" s="17"/>
      <c r="AI491" s="17">
        <v>0.180732671085507</v>
      </c>
      <c r="AJ491" s="17">
        <v>7.1025899178614196E-2</v>
      </c>
      <c r="AK491" s="17">
        <v>6.7645992645289907E-2</v>
      </c>
      <c r="AL491" s="17">
        <v>0.21643272518296799</v>
      </c>
      <c r="AM491" s="17">
        <v>8.23329029270672E-2</v>
      </c>
      <c r="AN491" s="17"/>
      <c r="AO491" s="17">
        <v>0.15522176155109099</v>
      </c>
      <c r="AP491" s="17">
        <v>6.5698386752769594E-2</v>
      </c>
      <c r="AQ491" s="17">
        <v>9.5444124960261195E-2</v>
      </c>
      <c r="AR491" s="17"/>
      <c r="AS491" s="17">
        <v>0.16094358484906701</v>
      </c>
      <c r="AT491" s="17">
        <v>0.109949528937395</v>
      </c>
      <c r="AU491" s="17">
        <v>8.0430405340291097E-2</v>
      </c>
      <c r="AV491" s="17">
        <v>9.9596597030224901E-2</v>
      </c>
      <c r="AW491" s="17">
        <v>7.8326504654123594E-2</v>
      </c>
    </row>
    <row r="492" spans="2:49" x14ac:dyDescent="0.25">
      <c r="B492" t="s">
        <v>308</v>
      </c>
      <c r="C492" s="17">
        <v>0.105285755569098</v>
      </c>
      <c r="D492" s="17">
        <v>0.13619419168668501</v>
      </c>
      <c r="E492" s="17">
        <v>7.4459537000181306E-2</v>
      </c>
      <c r="F492" s="17"/>
      <c r="G492" s="17">
        <v>0.10924424607656601</v>
      </c>
      <c r="H492" s="17">
        <v>0.122374823040119</v>
      </c>
      <c r="I492" s="17">
        <v>9.2734859300721506E-2</v>
      </c>
      <c r="J492" s="17">
        <v>8.8003366486349405E-2</v>
      </c>
      <c r="K492" s="17">
        <v>9.64285040125724E-2</v>
      </c>
      <c r="L492" s="17">
        <v>0.11894278180929101</v>
      </c>
      <c r="M492" s="17"/>
      <c r="N492" s="17">
        <v>0.14457688496797499</v>
      </c>
      <c r="O492" s="17">
        <v>0.110494353963333</v>
      </c>
      <c r="P492" s="17">
        <v>8.4756068094431994E-2</v>
      </c>
      <c r="Q492" s="17">
        <v>7.5636290040058105E-2</v>
      </c>
      <c r="R492" s="17"/>
      <c r="S492" s="17">
        <v>0.109821268401045</v>
      </c>
      <c r="T492" s="17">
        <v>0.12187560732748701</v>
      </c>
      <c r="U492" s="17">
        <v>0.10228011783069101</v>
      </c>
      <c r="V492" s="17">
        <v>0.14578695608737999</v>
      </c>
      <c r="W492" s="17">
        <v>8.9180847107361794E-2</v>
      </c>
      <c r="X492" s="17">
        <v>0.110233786619444</v>
      </c>
      <c r="Y492" s="17">
        <v>8.8469984703618401E-2</v>
      </c>
      <c r="Z492" s="17">
        <v>0.11379721218687699</v>
      </c>
      <c r="AA492" s="17">
        <v>9.1726373048941101E-2</v>
      </c>
      <c r="AB492" s="17">
        <v>9.7894307093957397E-2</v>
      </c>
      <c r="AC492" s="17">
        <v>5.8369804172849399E-2</v>
      </c>
      <c r="AD492" s="17"/>
      <c r="AE492" s="17">
        <v>9.6828287278915695E-2</v>
      </c>
      <c r="AF492" s="17">
        <v>0.120811477375525</v>
      </c>
      <c r="AG492" s="17">
        <v>8.2578965488255093E-2</v>
      </c>
      <c r="AH492" s="17"/>
      <c r="AI492" s="17">
        <v>0.13133840153082499</v>
      </c>
      <c r="AJ492" s="17">
        <v>9.1490394630664301E-2</v>
      </c>
      <c r="AK492" s="17">
        <v>0.14870411449033799</v>
      </c>
      <c r="AL492" s="17">
        <v>6.8750209190567804E-2</v>
      </c>
      <c r="AM492" s="17">
        <v>5.7063659706401301E-2</v>
      </c>
      <c r="AN492" s="17"/>
      <c r="AO492" s="17">
        <v>0.17378980374067499</v>
      </c>
      <c r="AP492" s="17">
        <v>8.8214762172305505E-2</v>
      </c>
      <c r="AQ492" s="17">
        <v>0.123293921978065</v>
      </c>
      <c r="AR492" s="17"/>
      <c r="AS492" s="17">
        <v>6.2989948391934697E-2</v>
      </c>
      <c r="AT492" s="17">
        <v>0.10118207008727099</v>
      </c>
      <c r="AU492" s="17">
        <v>0.13076163928936799</v>
      </c>
      <c r="AV492" s="17">
        <v>0.171200854819264</v>
      </c>
      <c r="AW492" s="17">
        <v>0.20081519215815399</v>
      </c>
    </row>
    <row r="493" spans="2:49" x14ac:dyDescent="0.25">
      <c r="B493" t="s">
        <v>309</v>
      </c>
      <c r="C493" s="17">
        <v>6.6936088743184199E-2</v>
      </c>
      <c r="D493" s="17">
        <v>7.0166889375619407E-2</v>
      </c>
      <c r="E493" s="17">
        <v>6.4346478425337E-2</v>
      </c>
      <c r="F493" s="17"/>
      <c r="G493" s="17">
        <v>0.101853136839335</v>
      </c>
      <c r="H493" s="17">
        <v>6.8690567892930002E-2</v>
      </c>
      <c r="I493" s="17">
        <v>6.9073927789007894E-2</v>
      </c>
      <c r="J493" s="17">
        <v>5.21127098262213E-2</v>
      </c>
      <c r="K493" s="17">
        <v>4.6100666227987898E-2</v>
      </c>
      <c r="L493" s="17">
        <v>6.6238899635710197E-2</v>
      </c>
      <c r="M493" s="17"/>
      <c r="N493" s="17">
        <v>7.5725103442508296E-2</v>
      </c>
      <c r="O493" s="17">
        <v>5.7003392287336703E-2</v>
      </c>
      <c r="P493" s="17">
        <v>7.3980644787977695E-2</v>
      </c>
      <c r="Q493" s="17">
        <v>6.2010002857691197E-2</v>
      </c>
      <c r="R493" s="17"/>
      <c r="S493" s="17">
        <v>9.2122236329848103E-2</v>
      </c>
      <c r="T493" s="17">
        <v>7.6277265724450802E-2</v>
      </c>
      <c r="U493" s="17">
        <v>6.1146546003010498E-2</v>
      </c>
      <c r="V493" s="17">
        <v>6.3622331718802397E-2</v>
      </c>
      <c r="W493" s="17">
        <v>7.4513242026762905E-2</v>
      </c>
      <c r="X493" s="17">
        <v>7.0811140580107998E-2</v>
      </c>
      <c r="Y493" s="17">
        <v>6.5880208976644997E-2</v>
      </c>
      <c r="Z493" s="17">
        <v>5.4038897776073999E-2</v>
      </c>
      <c r="AA493" s="17">
        <v>5.0881456363022701E-2</v>
      </c>
      <c r="AB493" s="17">
        <v>6.1144659725783E-2</v>
      </c>
      <c r="AC493" s="17">
        <v>2.7592456417368801E-2</v>
      </c>
      <c r="AD493" s="17"/>
      <c r="AE493" s="17">
        <v>7.0108293276651301E-2</v>
      </c>
      <c r="AF493" s="17">
        <v>6.1048804137712603E-2</v>
      </c>
      <c r="AG493" s="17">
        <v>7.5868750638829294E-2</v>
      </c>
      <c r="AH493" s="17"/>
      <c r="AI493" s="17">
        <v>0.103648574221122</v>
      </c>
      <c r="AJ493" s="17">
        <v>4.3248488510770997E-2</v>
      </c>
      <c r="AK493" s="17">
        <v>2.6112831628595599E-2</v>
      </c>
      <c r="AL493" s="17">
        <v>1.7346233698680401E-2</v>
      </c>
      <c r="AM493" s="17">
        <v>6.5819352374522994E-2</v>
      </c>
      <c r="AN493" s="17"/>
      <c r="AO493" s="17">
        <v>0.16952368137330101</v>
      </c>
      <c r="AP493" s="17">
        <v>4.7457181519883901E-2</v>
      </c>
      <c r="AQ493" s="17">
        <v>2.95502986705454E-2</v>
      </c>
      <c r="AR493" s="17"/>
      <c r="AS493" s="17">
        <v>6.9788892309822798E-2</v>
      </c>
      <c r="AT493" s="17">
        <v>6.3082719224187497E-2</v>
      </c>
      <c r="AU493" s="17">
        <v>6.08145482146841E-2</v>
      </c>
      <c r="AV493" s="17">
        <v>9.1644071843358099E-2</v>
      </c>
      <c r="AW493" s="17">
        <v>6.9961067925149403E-2</v>
      </c>
    </row>
    <row r="494" spans="2:49" x14ac:dyDescent="0.25">
      <c r="B494" t="s">
        <v>310</v>
      </c>
      <c r="C494" s="17">
        <v>6.4020127635836394E-2</v>
      </c>
      <c r="D494" s="17">
        <v>6.5767044865919902E-2</v>
      </c>
      <c r="E494" s="17">
        <v>6.2853977294089203E-2</v>
      </c>
      <c r="F494" s="17"/>
      <c r="G494" s="17">
        <v>6.66762279708078E-2</v>
      </c>
      <c r="H494" s="17">
        <v>6.4431858198649203E-2</v>
      </c>
      <c r="I494" s="17">
        <v>6.0064184129389298E-2</v>
      </c>
      <c r="J494" s="17">
        <v>5.2121455317977801E-2</v>
      </c>
      <c r="K494" s="17">
        <v>6.7829338239367501E-2</v>
      </c>
      <c r="L494" s="17">
        <v>7.2234463438807198E-2</v>
      </c>
      <c r="M494" s="17"/>
      <c r="N494" s="17">
        <v>7.3569713866565398E-2</v>
      </c>
      <c r="O494" s="17">
        <v>5.5223374619780399E-2</v>
      </c>
      <c r="P494" s="17">
        <v>6.6420794604611894E-2</v>
      </c>
      <c r="Q494" s="17">
        <v>6.2014506647928701E-2</v>
      </c>
      <c r="R494" s="17"/>
      <c r="S494" s="17">
        <v>8.0708820655626595E-2</v>
      </c>
      <c r="T494" s="17">
        <v>5.6382904831572898E-2</v>
      </c>
      <c r="U494" s="17">
        <v>5.1839246146324798E-2</v>
      </c>
      <c r="V494" s="17">
        <v>8.3880321687532206E-2</v>
      </c>
      <c r="W494" s="17">
        <v>8.0423576257723298E-2</v>
      </c>
      <c r="X494" s="17">
        <v>7.6188305020839606E-2</v>
      </c>
      <c r="Y494" s="17">
        <v>7.4788598988281593E-2</v>
      </c>
      <c r="Z494" s="17">
        <v>4.7979114934862399E-2</v>
      </c>
      <c r="AA494" s="17">
        <v>4.5302545911712497E-2</v>
      </c>
      <c r="AB494" s="17">
        <v>5.9373422081004899E-2</v>
      </c>
      <c r="AC494" s="17">
        <v>2.1231627083721401E-2</v>
      </c>
      <c r="AD494" s="17"/>
      <c r="AE494" s="17">
        <v>9.0155071485986699E-2</v>
      </c>
      <c r="AF494" s="17">
        <v>5.2817297642169102E-2</v>
      </c>
      <c r="AG494" s="17">
        <v>4.7466628268402797E-2</v>
      </c>
      <c r="AH494" s="17"/>
      <c r="AI494" s="17">
        <v>0.10404562937325799</v>
      </c>
      <c r="AJ494" s="17">
        <v>3.5114995591899303E-2</v>
      </c>
      <c r="AK494" s="17">
        <v>5.2492260222306998E-2</v>
      </c>
      <c r="AL494" s="17">
        <v>0.14355446473818301</v>
      </c>
      <c r="AM494" s="17">
        <v>4.25152342934077E-2</v>
      </c>
      <c r="AN494" s="17"/>
      <c r="AO494" s="17">
        <v>0.140878323460157</v>
      </c>
      <c r="AP494" s="17">
        <v>3.9473878505579499E-2</v>
      </c>
      <c r="AQ494" s="17">
        <v>5.5343862988542603E-2</v>
      </c>
      <c r="AR494" s="17"/>
      <c r="AS494" s="17">
        <v>5.7780690247778897E-2</v>
      </c>
      <c r="AT494" s="17">
        <v>5.8755823188838201E-2</v>
      </c>
      <c r="AU494" s="17">
        <v>6.4580506664676504E-2</v>
      </c>
      <c r="AV494" s="17">
        <v>6.8335032968793397E-2</v>
      </c>
      <c r="AW494" s="17">
        <v>7.9298385838218702E-2</v>
      </c>
    </row>
    <row r="495" spans="2:49" x14ac:dyDescent="0.25">
      <c r="B495" t="s">
        <v>311</v>
      </c>
      <c r="C495" s="17">
        <v>5.8284492485887802E-2</v>
      </c>
      <c r="D495" s="17">
        <v>7.3385648998717995E-2</v>
      </c>
      <c r="E495" s="17">
        <v>4.3445928008927402E-2</v>
      </c>
      <c r="F495" s="17"/>
      <c r="G495" s="17">
        <v>9.2318937582779995E-2</v>
      </c>
      <c r="H495" s="17">
        <v>5.8589673339482999E-2</v>
      </c>
      <c r="I495" s="17">
        <v>6.8541523627522305E-2</v>
      </c>
      <c r="J495" s="17">
        <v>5.4134842790795397E-2</v>
      </c>
      <c r="K495" s="17">
        <v>4.9689392995668803E-2</v>
      </c>
      <c r="L495" s="17">
        <v>3.58569522428882E-2</v>
      </c>
      <c r="M495" s="17"/>
      <c r="N495" s="17">
        <v>5.5305578695096599E-2</v>
      </c>
      <c r="O495" s="17">
        <v>4.8010820321403802E-2</v>
      </c>
      <c r="P495" s="17">
        <v>7.1014649844363995E-2</v>
      </c>
      <c r="Q495" s="17">
        <v>6.1068772295938302E-2</v>
      </c>
      <c r="R495" s="17"/>
      <c r="S495" s="17">
        <v>7.1981297483863796E-2</v>
      </c>
      <c r="T495" s="17">
        <v>4.3281546561662498E-2</v>
      </c>
      <c r="U495" s="17">
        <v>6.9407557752714594E-2</v>
      </c>
      <c r="V495" s="17">
        <v>5.4003958593826402E-2</v>
      </c>
      <c r="W495" s="17">
        <v>6.7229542506249296E-2</v>
      </c>
      <c r="X495" s="17">
        <v>6.4414549212787706E-2</v>
      </c>
      <c r="Y495" s="17">
        <v>3.8753366842866697E-2</v>
      </c>
      <c r="Z495" s="17">
        <v>6.3653398608729997E-2</v>
      </c>
      <c r="AA495" s="17">
        <v>7.1961693107502403E-2</v>
      </c>
      <c r="AB495" s="17">
        <v>4.1157353555278699E-2</v>
      </c>
      <c r="AC495" s="17">
        <v>5.2963196826910697E-2</v>
      </c>
      <c r="AD495" s="17"/>
      <c r="AE495" s="17">
        <v>6.3632525998415901E-2</v>
      </c>
      <c r="AF495" s="17">
        <v>5.5002827707691403E-2</v>
      </c>
      <c r="AG495" s="17">
        <v>5.7156448399881599E-2</v>
      </c>
      <c r="AH495" s="17"/>
      <c r="AI495" s="17">
        <v>9.4583237425343303E-2</v>
      </c>
      <c r="AJ495" s="17">
        <v>4.0772844617215101E-2</v>
      </c>
      <c r="AK495" s="17">
        <v>2.8845599306420899E-2</v>
      </c>
      <c r="AL495" s="17">
        <v>3.3761625976210602E-2</v>
      </c>
      <c r="AM495" s="17">
        <v>5.0300666334934102E-2</v>
      </c>
      <c r="AN495" s="17"/>
      <c r="AO495" s="17">
        <v>0.14591772584443799</v>
      </c>
      <c r="AP495" s="17">
        <v>3.8625940438568797E-2</v>
      </c>
      <c r="AQ495" s="17">
        <v>2.53307216666823E-2</v>
      </c>
      <c r="AR495" s="17"/>
      <c r="AS495" s="17">
        <v>6.5086610787102303E-2</v>
      </c>
      <c r="AT495" s="17">
        <v>4.17664031914022E-2</v>
      </c>
      <c r="AU495" s="17">
        <v>5.3987109764985497E-2</v>
      </c>
      <c r="AV495" s="17">
        <v>7.9905684913097394E-2</v>
      </c>
      <c r="AW495" s="17">
        <v>8.1163505368751304E-2</v>
      </c>
    </row>
    <row r="496" spans="2:49" x14ac:dyDescent="0.25">
      <c r="B496" t="s">
        <v>312</v>
      </c>
      <c r="C496" s="17">
        <v>4.6949872765512803E-2</v>
      </c>
      <c r="D496" s="17">
        <v>5.5166914652281199E-2</v>
      </c>
      <c r="E496" s="17">
        <v>3.9326525193942898E-2</v>
      </c>
      <c r="F496" s="17"/>
      <c r="G496" s="17">
        <v>7.9136124695160501E-2</v>
      </c>
      <c r="H496" s="17">
        <v>5.4139987375363498E-2</v>
      </c>
      <c r="I496" s="17">
        <v>5.4977075955368798E-2</v>
      </c>
      <c r="J496" s="17">
        <v>3.04306607106954E-2</v>
      </c>
      <c r="K496" s="17">
        <v>3.7129098404846399E-2</v>
      </c>
      <c r="L496" s="17">
        <v>3.2866057688182002E-2</v>
      </c>
      <c r="M496" s="17"/>
      <c r="N496" s="17">
        <v>4.7844053433522001E-2</v>
      </c>
      <c r="O496" s="17">
        <v>4.6919658966078401E-2</v>
      </c>
      <c r="P496" s="17">
        <v>4.93739047859321E-2</v>
      </c>
      <c r="Q496" s="17">
        <v>4.3045849845734799E-2</v>
      </c>
      <c r="R496" s="17"/>
      <c r="S496" s="17">
        <v>5.9019331067590199E-2</v>
      </c>
      <c r="T496" s="17">
        <v>2.9250758818610799E-2</v>
      </c>
      <c r="U496" s="17">
        <v>4.3648391107266697E-2</v>
      </c>
      <c r="V496" s="17">
        <v>4.24510088172661E-2</v>
      </c>
      <c r="W496" s="17">
        <v>6.6158955728563507E-2</v>
      </c>
      <c r="X496" s="17">
        <v>7.28120667914747E-2</v>
      </c>
      <c r="Y496" s="17">
        <v>5.0159994591790401E-2</v>
      </c>
      <c r="Z496" s="17">
        <v>5.1829029855759302E-2</v>
      </c>
      <c r="AA496" s="17">
        <v>4.1372666033740998E-2</v>
      </c>
      <c r="AB496" s="17">
        <v>3.1373940706084701E-2</v>
      </c>
      <c r="AC496" s="17">
        <v>3.0402200517151399E-2</v>
      </c>
      <c r="AD496" s="17"/>
      <c r="AE496" s="17">
        <v>5.6432256237051601E-2</v>
      </c>
      <c r="AF496" s="17">
        <v>4.30740535693643E-2</v>
      </c>
      <c r="AG496" s="17">
        <v>3.6699034097475901E-2</v>
      </c>
      <c r="AH496" s="17"/>
      <c r="AI496" s="17">
        <v>7.2427716747982901E-2</v>
      </c>
      <c r="AJ496" s="17">
        <v>3.4092018938102001E-2</v>
      </c>
      <c r="AK496" s="17">
        <v>4.0246030885881003E-2</v>
      </c>
      <c r="AL496" s="17">
        <v>4.14042127484354E-2</v>
      </c>
      <c r="AM496" s="17">
        <v>2.4774523445782001E-2</v>
      </c>
      <c r="AN496" s="17"/>
      <c r="AO496" s="17">
        <v>9.4088889590201105E-2</v>
      </c>
      <c r="AP496" s="17">
        <v>3.0665475473165501E-2</v>
      </c>
      <c r="AQ496" s="17">
        <v>4.6112252219516599E-2</v>
      </c>
      <c r="AR496" s="17"/>
      <c r="AS496" s="17">
        <v>4.96994317987118E-2</v>
      </c>
      <c r="AT496" s="17">
        <v>4.2783503010812497E-2</v>
      </c>
      <c r="AU496" s="17">
        <v>4.6520217496320897E-2</v>
      </c>
      <c r="AV496" s="17">
        <v>7.3796115161883405E-2</v>
      </c>
      <c r="AW496" s="17">
        <v>5.1639169798317001E-2</v>
      </c>
    </row>
    <row r="497" spans="2:49" x14ac:dyDescent="0.25">
      <c r="B497" t="s">
        <v>313</v>
      </c>
      <c r="C497" s="17">
        <v>4.6712872953882198E-2</v>
      </c>
      <c r="D497" s="17">
        <v>5.3208486825787903E-2</v>
      </c>
      <c r="E497" s="17">
        <v>4.0767317889159702E-2</v>
      </c>
      <c r="F497" s="17"/>
      <c r="G497" s="17">
        <v>7.8215093532056496E-2</v>
      </c>
      <c r="H497" s="17">
        <v>5.98827954318207E-2</v>
      </c>
      <c r="I497" s="17">
        <v>5.73573677309887E-2</v>
      </c>
      <c r="J497" s="17">
        <v>3.1308723779950101E-2</v>
      </c>
      <c r="K497" s="17">
        <v>2.5619114993448499E-2</v>
      </c>
      <c r="L497" s="17">
        <v>3.2751451852155E-2</v>
      </c>
      <c r="M497" s="17"/>
      <c r="N497" s="17">
        <v>4.8753238774355299E-2</v>
      </c>
      <c r="O497" s="17">
        <v>3.7261915771579598E-2</v>
      </c>
      <c r="P497" s="17">
        <v>4.7759890209976799E-2</v>
      </c>
      <c r="Q497" s="17">
        <v>5.4351894570536699E-2</v>
      </c>
      <c r="R497" s="17"/>
      <c r="S497" s="17">
        <v>4.2922115481000001E-2</v>
      </c>
      <c r="T497" s="17">
        <v>4.40896750238517E-2</v>
      </c>
      <c r="U497" s="17">
        <v>2.2464416159900299E-2</v>
      </c>
      <c r="V497" s="17">
        <v>4.4794759263234701E-2</v>
      </c>
      <c r="W497" s="17">
        <v>6.6473688376024603E-2</v>
      </c>
      <c r="X497" s="17">
        <v>5.5486994079991102E-2</v>
      </c>
      <c r="Y497" s="17">
        <v>5.0528063744624603E-2</v>
      </c>
      <c r="Z497" s="17">
        <v>5.6808807422793199E-2</v>
      </c>
      <c r="AA497" s="17">
        <v>4.80024949758103E-2</v>
      </c>
      <c r="AB497" s="17">
        <v>5.0439986756958301E-2</v>
      </c>
      <c r="AC497" s="17">
        <v>3.9303032717414699E-2</v>
      </c>
      <c r="AD497" s="17"/>
      <c r="AE497" s="17">
        <v>5.5198588779404902E-2</v>
      </c>
      <c r="AF497" s="17">
        <v>4.2126471629861502E-2</v>
      </c>
      <c r="AG497" s="17">
        <v>4.7891664937792802E-2</v>
      </c>
      <c r="AH497" s="17"/>
      <c r="AI497" s="17">
        <v>6.9087267507616595E-2</v>
      </c>
      <c r="AJ497" s="17">
        <v>4.3759443973050698E-2</v>
      </c>
      <c r="AK497" s="17">
        <v>2.1532838944457601E-2</v>
      </c>
      <c r="AL497" s="17">
        <v>1.7771735784737501E-2</v>
      </c>
      <c r="AM497" s="17">
        <v>3.5956586494194302E-2</v>
      </c>
      <c r="AN497" s="17"/>
      <c r="AO497" s="17">
        <v>0.10894373358003601</v>
      </c>
      <c r="AP497" s="17">
        <v>3.7303213114044498E-2</v>
      </c>
      <c r="AQ497" s="17">
        <v>3.3104411675800201E-2</v>
      </c>
      <c r="AR497" s="17"/>
      <c r="AS497" s="17">
        <v>4.8940479289773797E-2</v>
      </c>
      <c r="AT497" s="17">
        <v>3.7601116923898101E-2</v>
      </c>
      <c r="AU497" s="17">
        <v>4.7714584024252903E-2</v>
      </c>
      <c r="AV497" s="17">
        <v>6.2740212372359105E-2</v>
      </c>
      <c r="AW497" s="17">
        <v>8.1780602915898906E-2</v>
      </c>
    </row>
    <row r="498" spans="2:49" x14ac:dyDescent="0.25">
      <c r="B498" t="s">
        <v>314</v>
      </c>
      <c r="C498" s="17">
        <v>4.2432966899111899E-2</v>
      </c>
      <c r="D498" s="17">
        <v>4.9301817232659799E-2</v>
      </c>
      <c r="E498" s="17">
        <v>3.60872034676211E-2</v>
      </c>
      <c r="F498" s="17"/>
      <c r="G498" s="17">
        <v>8.4354308946891596E-2</v>
      </c>
      <c r="H498" s="17">
        <v>4.6325026201981603E-2</v>
      </c>
      <c r="I498" s="17">
        <v>4.3959327234615299E-2</v>
      </c>
      <c r="J498" s="17">
        <v>2.75087750348007E-2</v>
      </c>
      <c r="K498" s="17">
        <v>2.94335335857085E-2</v>
      </c>
      <c r="L498" s="17">
        <v>3.05979163393637E-2</v>
      </c>
      <c r="M498" s="17"/>
      <c r="N498" s="17">
        <v>5.27195634151299E-2</v>
      </c>
      <c r="O498" s="17">
        <v>3.6175883001440902E-2</v>
      </c>
      <c r="P498" s="17">
        <v>4.2237691434788602E-2</v>
      </c>
      <c r="Q498" s="17">
        <v>3.77609551978857E-2</v>
      </c>
      <c r="R498" s="17"/>
      <c r="S498" s="17">
        <v>5.5388807077419902E-2</v>
      </c>
      <c r="T498" s="17">
        <v>4.3232948181137897E-2</v>
      </c>
      <c r="U498" s="17">
        <v>4.3598016250981399E-2</v>
      </c>
      <c r="V498" s="17">
        <v>3.4433706864709E-2</v>
      </c>
      <c r="W498" s="17">
        <v>5.03744309138578E-2</v>
      </c>
      <c r="X498" s="17">
        <v>3.81563229550793E-2</v>
      </c>
      <c r="Y498" s="17">
        <v>3.4030357817043097E-2</v>
      </c>
      <c r="Z498" s="17">
        <v>6.6004757155130295E-2</v>
      </c>
      <c r="AA498" s="17">
        <v>3.5032910761056003E-2</v>
      </c>
      <c r="AB498" s="17">
        <v>4.78395178922238E-2</v>
      </c>
      <c r="AC498" s="17">
        <v>1.44271855412362E-2</v>
      </c>
      <c r="AD498" s="17"/>
      <c r="AE498" s="17">
        <v>4.9653899436610298E-2</v>
      </c>
      <c r="AF498" s="17">
        <v>3.74620893290264E-2</v>
      </c>
      <c r="AG498" s="17">
        <v>2.8954341070714699E-2</v>
      </c>
      <c r="AH498" s="17"/>
      <c r="AI498" s="17">
        <v>6.5769049164108306E-2</v>
      </c>
      <c r="AJ498" s="17">
        <v>3.4290536384427299E-2</v>
      </c>
      <c r="AK498" s="17">
        <v>3.6302099611583698E-2</v>
      </c>
      <c r="AL498" s="17">
        <v>1.63701109342918E-2</v>
      </c>
      <c r="AM498" s="17">
        <v>2.1815856356758902E-2</v>
      </c>
      <c r="AN498" s="17"/>
      <c r="AO498" s="17">
        <v>0.108243512240686</v>
      </c>
      <c r="AP498" s="17">
        <v>2.86697307488115E-2</v>
      </c>
      <c r="AQ498" s="17">
        <v>2.4317963182653501E-2</v>
      </c>
      <c r="AR498" s="17"/>
      <c r="AS498" s="17">
        <v>3.707652027846E-2</v>
      </c>
      <c r="AT498" s="17">
        <v>3.9564479766550198E-2</v>
      </c>
      <c r="AU498" s="17">
        <v>4.2855398279195302E-2</v>
      </c>
      <c r="AV498" s="17">
        <v>6.3029888858219196E-2</v>
      </c>
      <c r="AW498" s="17">
        <v>9.4621547248475796E-2</v>
      </c>
    </row>
    <row r="499" spans="2:49" x14ac:dyDescent="0.25">
      <c r="B499" t="s">
        <v>315</v>
      </c>
      <c r="C499" s="17">
        <v>3.2773520573127803E-2</v>
      </c>
      <c r="D499" s="17">
        <v>4.0278204993643901E-2</v>
      </c>
      <c r="E499" s="17">
        <v>2.5186511992117799E-2</v>
      </c>
      <c r="F499" s="17"/>
      <c r="G499" s="17">
        <v>7.3265472580857902E-2</v>
      </c>
      <c r="H499" s="17">
        <v>4.5510443441174199E-2</v>
      </c>
      <c r="I499" s="17">
        <v>3.5528819022638103E-2</v>
      </c>
      <c r="J499" s="17">
        <v>2.20619491018763E-2</v>
      </c>
      <c r="K499" s="17">
        <v>2.53548742974028E-2</v>
      </c>
      <c r="L499" s="17">
        <v>6.5438395566410398E-3</v>
      </c>
      <c r="M499" s="17"/>
      <c r="N499" s="17">
        <v>3.3686241842938003E-2</v>
      </c>
      <c r="O499" s="17">
        <v>2.5560018269520299E-2</v>
      </c>
      <c r="P499" s="17">
        <v>3.9137848708483802E-2</v>
      </c>
      <c r="Q499" s="17">
        <v>3.32613107929947E-2</v>
      </c>
      <c r="R499" s="17"/>
      <c r="S499" s="17">
        <v>4.3679805882250303E-2</v>
      </c>
      <c r="T499" s="17">
        <v>2.10697997373663E-2</v>
      </c>
      <c r="U499" s="17">
        <v>1.7129578222253999E-2</v>
      </c>
      <c r="V499" s="17">
        <v>3.4155139196486502E-2</v>
      </c>
      <c r="W499" s="17">
        <v>7.0376360268956606E-2</v>
      </c>
      <c r="X499" s="17">
        <v>3.3578082624264802E-2</v>
      </c>
      <c r="Y499" s="17">
        <v>3.5298920186580603E-2</v>
      </c>
      <c r="Z499" s="17">
        <v>3.82071414258549E-2</v>
      </c>
      <c r="AA499" s="17">
        <v>3.2256588088532802E-2</v>
      </c>
      <c r="AB499" s="17">
        <v>2.6548938166858001E-2</v>
      </c>
      <c r="AC499" s="17">
        <v>5.1684939276654901E-3</v>
      </c>
      <c r="AD499" s="17"/>
      <c r="AE499" s="17">
        <v>3.11305239531861E-2</v>
      </c>
      <c r="AF499" s="17">
        <v>3.0573366254426599E-2</v>
      </c>
      <c r="AG499" s="17">
        <v>3.1140131183769602E-2</v>
      </c>
      <c r="AH499" s="17"/>
      <c r="AI499" s="17">
        <v>4.0832631104273598E-2</v>
      </c>
      <c r="AJ499" s="17">
        <v>3.1571096368180597E-2</v>
      </c>
      <c r="AK499" s="17">
        <v>1.8734219314822199E-2</v>
      </c>
      <c r="AL499" s="17">
        <v>6.7306396487975401E-2</v>
      </c>
      <c r="AM499" s="17">
        <v>2.2521401861260001E-2</v>
      </c>
      <c r="AN499" s="17"/>
      <c r="AO499" s="17">
        <v>5.7754382689533403E-2</v>
      </c>
      <c r="AP499" s="17">
        <v>2.9015016634691301E-2</v>
      </c>
      <c r="AQ499" s="17">
        <v>2.8529308207286701E-2</v>
      </c>
      <c r="AR499" s="17"/>
      <c r="AS499" s="17">
        <v>2.8484598074592301E-2</v>
      </c>
      <c r="AT499" s="17">
        <v>2.7391003584017099E-2</v>
      </c>
      <c r="AU499" s="17">
        <v>3.7039621137601501E-2</v>
      </c>
      <c r="AV499" s="17">
        <v>3.33381605793912E-2</v>
      </c>
      <c r="AW499" s="17">
        <v>7.9220040038930697E-2</v>
      </c>
    </row>
    <row r="500" spans="2:49" x14ac:dyDescent="0.25">
      <c r="B500" t="s">
        <v>225</v>
      </c>
      <c r="C500" s="17">
        <v>2.30771920861715E-2</v>
      </c>
      <c r="D500" s="17">
        <v>2.9419467637624999E-2</v>
      </c>
      <c r="E500" s="17">
        <v>1.7082453387904199E-2</v>
      </c>
      <c r="F500" s="17"/>
      <c r="G500" s="17">
        <v>8.5573683881688609E-3</v>
      </c>
      <c r="H500" s="17">
        <v>1.3952960039455901E-2</v>
      </c>
      <c r="I500" s="17">
        <v>1.2580100473491999E-2</v>
      </c>
      <c r="J500" s="17">
        <v>2.6982518059207299E-2</v>
      </c>
      <c r="K500" s="17">
        <v>3.5200479248145101E-2</v>
      </c>
      <c r="L500" s="17">
        <v>3.7538034170738303E-2</v>
      </c>
      <c r="M500" s="17"/>
      <c r="N500" s="17">
        <v>3.7174723913569199E-2</v>
      </c>
      <c r="O500" s="17">
        <v>1.5404163573593E-2</v>
      </c>
      <c r="P500" s="17">
        <v>2.1716194797908001E-2</v>
      </c>
      <c r="Q500" s="17">
        <v>1.63940619077922E-2</v>
      </c>
      <c r="R500" s="17"/>
      <c r="S500" s="17">
        <v>2.4516038140131601E-2</v>
      </c>
      <c r="T500" s="17">
        <v>1.4682846797681901E-2</v>
      </c>
      <c r="U500" s="17">
        <v>2.20177499975409E-2</v>
      </c>
      <c r="V500" s="17">
        <v>3.3633094350606803E-2</v>
      </c>
      <c r="W500" s="17">
        <v>3.0290913188096499E-2</v>
      </c>
      <c r="X500" s="17">
        <v>1.6759686794504999E-2</v>
      </c>
      <c r="Y500" s="17">
        <v>2.3303021291334401E-2</v>
      </c>
      <c r="Z500" s="17">
        <v>2.5477471889425299E-2</v>
      </c>
      <c r="AA500" s="17">
        <v>1.9527195663064299E-2</v>
      </c>
      <c r="AB500" s="17">
        <v>2.76114240016401E-2</v>
      </c>
      <c r="AC500" s="17">
        <v>2.22155196831458E-2</v>
      </c>
      <c r="AD500" s="17"/>
      <c r="AE500" s="17">
        <v>1.3808581599153401E-2</v>
      </c>
      <c r="AF500" s="17">
        <v>3.4379934970554499E-2</v>
      </c>
      <c r="AG500" s="17">
        <v>1.5987737317715401E-2</v>
      </c>
      <c r="AH500" s="17"/>
      <c r="AI500" s="17">
        <v>1.6602399136420899E-2</v>
      </c>
      <c r="AJ500" s="17">
        <v>2.4850711608143099E-2</v>
      </c>
      <c r="AK500" s="17">
        <v>3.9064427412466497E-2</v>
      </c>
      <c r="AL500" s="17">
        <v>2.6414211083066599E-2</v>
      </c>
      <c r="AM500" s="17">
        <v>9.1395545188765002E-3</v>
      </c>
      <c r="AN500" s="17"/>
      <c r="AO500" s="17">
        <v>1.4153299193670499E-2</v>
      </c>
      <c r="AP500" s="17">
        <v>2.28706732286721E-2</v>
      </c>
      <c r="AQ500" s="17">
        <v>3.6312249061226501E-2</v>
      </c>
      <c r="AR500" s="17"/>
      <c r="AS500" s="17">
        <v>2.0398850581358E-2</v>
      </c>
      <c r="AT500" s="17">
        <v>1.15056220217766E-2</v>
      </c>
      <c r="AU500" s="17">
        <v>2.8616345310684299E-2</v>
      </c>
      <c r="AV500" s="17">
        <v>3.5166319491716697E-2</v>
      </c>
      <c r="AW500" s="17">
        <v>2.7654571770743801E-2</v>
      </c>
    </row>
    <row r="501" spans="2:49" x14ac:dyDescent="0.25">
      <c r="B501" t="s">
        <v>73</v>
      </c>
      <c r="C501" s="17">
        <v>5.2874938424598499E-2</v>
      </c>
      <c r="D501" s="17">
        <v>5.2755972166771199E-2</v>
      </c>
      <c r="E501" s="17">
        <v>5.3435786882624597E-2</v>
      </c>
      <c r="F501" s="17"/>
      <c r="G501" s="17">
        <v>2.2337050891833798E-2</v>
      </c>
      <c r="H501" s="17">
        <v>5.47530912535832E-2</v>
      </c>
      <c r="I501" s="17">
        <v>5.8841186908362202E-2</v>
      </c>
      <c r="J501" s="17">
        <v>5.4061491500269898E-2</v>
      </c>
      <c r="K501" s="17">
        <v>5.2929583747661699E-2</v>
      </c>
      <c r="L501" s="17">
        <v>6.6082746631191805E-2</v>
      </c>
      <c r="M501" s="17"/>
      <c r="N501" s="17">
        <v>4.9058006934735297E-2</v>
      </c>
      <c r="O501" s="17">
        <v>4.8256680897392698E-2</v>
      </c>
      <c r="P501" s="17">
        <v>5.5016659771804498E-2</v>
      </c>
      <c r="Q501" s="17">
        <v>5.7958953371296702E-2</v>
      </c>
      <c r="R501" s="17"/>
      <c r="S501" s="17">
        <v>5.3774519400797201E-2</v>
      </c>
      <c r="T501" s="17">
        <v>6.2709863509237906E-2</v>
      </c>
      <c r="U501" s="17">
        <v>5.8294842658107401E-2</v>
      </c>
      <c r="V501" s="17">
        <v>4.1663130311636903E-2</v>
      </c>
      <c r="W501" s="17">
        <v>4.2591364733232898E-2</v>
      </c>
      <c r="X501" s="17">
        <v>5.8213735895606897E-2</v>
      </c>
      <c r="Y501" s="17">
        <v>4.7778895520962698E-2</v>
      </c>
      <c r="Z501" s="17">
        <v>4.45069279480814E-2</v>
      </c>
      <c r="AA501" s="17">
        <v>5.55780462338075E-2</v>
      </c>
      <c r="AB501" s="17">
        <v>3.8532128175810601E-2</v>
      </c>
      <c r="AC501" s="17">
        <v>7.5742714813874706E-2</v>
      </c>
      <c r="AD501" s="17"/>
      <c r="AE501" s="17">
        <v>6.7030917494421E-2</v>
      </c>
      <c r="AF501" s="17">
        <v>4.3963293036243301E-2</v>
      </c>
      <c r="AG501" s="17">
        <v>6.0865630299087599E-2</v>
      </c>
      <c r="AH501" s="17"/>
      <c r="AI501" s="17">
        <v>5.63129584610257E-2</v>
      </c>
      <c r="AJ501" s="17">
        <v>4.5631971712569698E-2</v>
      </c>
      <c r="AK501" s="17">
        <v>4.7131396309867499E-2</v>
      </c>
      <c r="AL501" s="17">
        <v>3.9762629803354703E-2</v>
      </c>
      <c r="AM501" s="17">
        <v>7.6008504125174195E-2</v>
      </c>
      <c r="AN501" s="17"/>
      <c r="AO501" s="17">
        <v>5.7056250340508201E-2</v>
      </c>
      <c r="AP501" s="17">
        <v>4.3891482704088901E-2</v>
      </c>
      <c r="AQ501" s="17">
        <v>4.7424969401808501E-2</v>
      </c>
      <c r="AR501" s="17"/>
      <c r="AS501" s="17">
        <v>5.9213561516630202E-2</v>
      </c>
      <c r="AT501" s="17">
        <v>4.4476708176736997E-2</v>
      </c>
      <c r="AU501" s="17">
        <v>5.56855786252081E-2</v>
      </c>
      <c r="AV501" s="17">
        <v>4.0024747351870997E-2</v>
      </c>
      <c r="AW501" s="17">
        <v>3.7637877076725799E-2</v>
      </c>
    </row>
    <row r="502" spans="2:49" x14ac:dyDescent="0.25">
      <c r="B502" t="s">
        <v>81</v>
      </c>
      <c r="C502" s="17">
        <v>0.103733206227064</v>
      </c>
      <c r="D502" s="17">
        <v>7.9922697685412797E-2</v>
      </c>
      <c r="E502" s="17">
        <v>0.127407627891887</v>
      </c>
      <c r="F502" s="17"/>
      <c r="G502" s="17">
        <v>9.6380781990220696E-2</v>
      </c>
      <c r="H502" s="17">
        <v>0.114563728567561</v>
      </c>
      <c r="I502" s="17">
        <v>9.0358392598440002E-2</v>
      </c>
      <c r="J502" s="17">
        <v>9.6303391710936895E-2</v>
      </c>
      <c r="K502" s="17">
        <v>8.2192617462827897E-2</v>
      </c>
      <c r="L502" s="17">
        <v>0.13127797649804401</v>
      </c>
      <c r="M502" s="17"/>
      <c r="N502" s="17">
        <v>9.0788223802423004E-2</v>
      </c>
      <c r="O502" s="17">
        <v>0.111550416584729</v>
      </c>
      <c r="P502" s="17">
        <v>8.5757319392304701E-2</v>
      </c>
      <c r="Q502" s="17">
        <v>0.124507063446224</v>
      </c>
      <c r="R502" s="17"/>
      <c r="S502" s="17">
        <v>9.9350820163614906E-2</v>
      </c>
      <c r="T502" s="17">
        <v>0.109156505804527</v>
      </c>
      <c r="U502" s="17">
        <v>0.125684477497189</v>
      </c>
      <c r="V502" s="17">
        <v>0.122610011681062</v>
      </c>
      <c r="W502" s="17">
        <v>8.6714417509634406E-2</v>
      </c>
      <c r="X502" s="17">
        <v>0.13628465595419001</v>
      </c>
      <c r="Y502" s="17">
        <v>9.7140219947500106E-2</v>
      </c>
      <c r="Z502" s="17">
        <v>9.7732171818812705E-2</v>
      </c>
      <c r="AA502" s="17">
        <v>7.9614114935000702E-2</v>
      </c>
      <c r="AB502" s="17">
        <v>8.1098770584808397E-2</v>
      </c>
      <c r="AC502" s="17">
        <v>0.107178326831249</v>
      </c>
      <c r="AD502" s="17"/>
      <c r="AE502" s="17">
        <v>0.11180552623201399</v>
      </c>
      <c r="AF502" s="17">
        <v>6.5555616691489696E-2</v>
      </c>
      <c r="AG502" s="17">
        <v>0.18594940152124001</v>
      </c>
      <c r="AH502" s="17"/>
      <c r="AI502" s="17">
        <v>0.128521723493113</v>
      </c>
      <c r="AJ502" s="17">
        <v>3.8475768080711001E-2</v>
      </c>
      <c r="AK502" s="17">
        <v>6.2358182510946103E-2</v>
      </c>
      <c r="AL502" s="17">
        <v>0.11766994892409301</v>
      </c>
      <c r="AM502" s="17">
        <v>0.17494522706437199</v>
      </c>
      <c r="AN502" s="17"/>
      <c r="AO502" s="17">
        <v>0.152960980749794</v>
      </c>
      <c r="AP502" s="17">
        <v>3.8328123517521899E-2</v>
      </c>
      <c r="AQ502" s="17">
        <v>7.1661429902332499E-2</v>
      </c>
      <c r="AR502" s="17"/>
      <c r="AS502" s="17">
        <v>0.126267402786859</v>
      </c>
      <c r="AT502" s="17">
        <v>9.6191195765735801E-2</v>
      </c>
      <c r="AU502" s="17">
        <v>8.5744298110651193E-2</v>
      </c>
      <c r="AV502" s="17">
        <v>7.1318835422458607E-2</v>
      </c>
      <c r="AW502" s="17">
        <v>8.4374492293675205E-2</v>
      </c>
    </row>
    <row r="503" spans="2:49" x14ac:dyDescent="0.2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row>
    <row r="504" spans="2:49" x14ac:dyDescent="0.25">
      <c r="B504" s="6" t="s">
        <v>327</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row>
    <row r="505" spans="2:49" x14ac:dyDescent="0.25">
      <c r="B505" s="24" t="s">
        <v>76</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row>
    <row r="506" spans="2:49" x14ac:dyDescent="0.25">
      <c r="B506" t="s">
        <v>317</v>
      </c>
      <c r="C506" s="17">
        <v>0.29350193361312299</v>
      </c>
      <c r="D506" s="17">
        <v>0.29279816910766598</v>
      </c>
      <c r="E506" s="17">
        <v>0.293657919356068</v>
      </c>
      <c r="F506" s="17"/>
      <c r="G506" s="17">
        <v>0.27309880313738299</v>
      </c>
      <c r="H506" s="17">
        <v>0.258575452971261</v>
      </c>
      <c r="I506" s="17">
        <v>0.29642116263297902</v>
      </c>
      <c r="J506" s="17">
        <v>0.315064410578969</v>
      </c>
      <c r="K506" s="17">
        <v>0.32380902043700599</v>
      </c>
      <c r="L506" s="17">
        <v>0.29542089948774602</v>
      </c>
      <c r="M506" s="17"/>
      <c r="N506" s="17">
        <v>0.29254421553964099</v>
      </c>
      <c r="O506" s="17">
        <v>0.30782031944367999</v>
      </c>
      <c r="P506" s="17">
        <v>0.29832023189074097</v>
      </c>
      <c r="Q506" s="17">
        <v>0.27726112930264901</v>
      </c>
      <c r="R506" s="17"/>
      <c r="S506" s="17">
        <v>0.29360859958839303</v>
      </c>
      <c r="T506" s="17">
        <v>0.26135980979894402</v>
      </c>
      <c r="U506" s="17">
        <v>0.25675595773551002</v>
      </c>
      <c r="V506" s="17">
        <v>0.27694725901462097</v>
      </c>
      <c r="W506" s="17">
        <v>0.32441439260032101</v>
      </c>
      <c r="X506" s="17">
        <v>0.32237379762621998</v>
      </c>
      <c r="Y506" s="17">
        <v>0.291742931701371</v>
      </c>
      <c r="Z506" s="17">
        <v>0.32304604077818799</v>
      </c>
      <c r="AA506" s="17">
        <v>0.29747993103057702</v>
      </c>
      <c r="AB506" s="17">
        <v>0.31745970205805601</v>
      </c>
      <c r="AC506" s="17">
        <v>0.29751582039626401</v>
      </c>
      <c r="AD506" s="17"/>
      <c r="AE506" s="17">
        <v>0.30466385640393001</v>
      </c>
      <c r="AF506" s="17">
        <v>0.29207698692199702</v>
      </c>
      <c r="AG506" s="17">
        <v>0.28342579916076399</v>
      </c>
      <c r="AH506" s="17"/>
      <c r="AI506" s="17">
        <v>0.29102369546513301</v>
      </c>
      <c r="AJ506" s="17">
        <v>0.29551998084271203</v>
      </c>
      <c r="AK506" s="17">
        <v>0.31096155064160702</v>
      </c>
      <c r="AL506" s="17">
        <v>0.24142385367153399</v>
      </c>
      <c r="AM506" s="17">
        <v>0.29089353478822899</v>
      </c>
      <c r="AN506" s="17"/>
      <c r="AO506" s="17">
        <v>0.307909477948624</v>
      </c>
      <c r="AP506" s="17">
        <v>0.30375099450862703</v>
      </c>
      <c r="AQ506" s="17">
        <v>0.28686721270742799</v>
      </c>
      <c r="AR506" s="17"/>
      <c r="AS506" s="17">
        <v>0.29500584837395399</v>
      </c>
      <c r="AT506" s="17">
        <v>0.28068206779656901</v>
      </c>
      <c r="AU506" s="17">
        <v>0.30612220946266699</v>
      </c>
      <c r="AV506" s="17">
        <v>0.24415170750778101</v>
      </c>
      <c r="AW506" s="17">
        <v>0.239807940368849</v>
      </c>
    </row>
    <row r="507" spans="2:49" x14ac:dyDescent="0.25">
      <c r="B507" t="s">
        <v>318</v>
      </c>
      <c r="C507" s="17">
        <v>0.28252549032649799</v>
      </c>
      <c r="D507" s="17">
        <v>0.28112770377102603</v>
      </c>
      <c r="E507" s="17">
        <v>0.284684985708619</v>
      </c>
      <c r="F507" s="17"/>
      <c r="G507" s="17">
        <v>0.229335837913168</v>
      </c>
      <c r="H507" s="17">
        <v>0.245938555520122</v>
      </c>
      <c r="I507" s="17">
        <v>0.29128062744802602</v>
      </c>
      <c r="J507" s="17">
        <v>0.28783905658544501</v>
      </c>
      <c r="K507" s="17">
        <v>0.32427204606550702</v>
      </c>
      <c r="L507" s="17">
        <v>0.308686767178668</v>
      </c>
      <c r="M507" s="17"/>
      <c r="N507" s="17">
        <v>0.29491676120639798</v>
      </c>
      <c r="O507" s="17">
        <v>0.30001093219230301</v>
      </c>
      <c r="P507" s="17">
        <v>0.26519585181024002</v>
      </c>
      <c r="Q507" s="17">
        <v>0.26581470324814199</v>
      </c>
      <c r="R507" s="17"/>
      <c r="S507" s="17">
        <v>0.28789666570587702</v>
      </c>
      <c r="T507" s="17">
        <v>0.26961983124557598</v>
      </c>
      <c r="U507" s="17">
        <v>0.28729138173951502</v>
      </c>
      <c r="V507" s="17">
        <v>0.311582331035962</v>
      </c>
      <c r="W507" s="17">
        <v>0.29394621744495902</v>
      </c>
      <c r="X507" s="17">
        <v>0.22671174271160999</v>
      </c>
      <c r="Y507" s="17">
        <v>0.26747435127132502</v>
      </c>
      <c r="Z507" s="17">
        <v>0.287772067631824</v>
      </c>
      <c r="AA507" s="17">
        <v>0.300019580994834</v>
      </c>
      <c r="AB507" s="17">
        <v>0.30341016153509598</v>
      </c>
      <c r="AC507" s="17">
        <v>0.26940174953625501</v>
      </c>
      <c r="AD507" s="17"/>
      <c r="AE507" s="17">
        <v>0.27459412479232398</v>
      </c>
      <c r="AF507" s="17">
        <v>0.30946715347849801</v>
      </c>
      <c r="AG507" s="17">
        <v>0.244192388261635</v>
      </c>
      <c r="AH507" s="17"/>
      <c r="AI507" s="17">
        <v>0.29443133491740903</v>
      </c>
      <c r="AJ507" s="17">
        <v>0.29088445548265901</v>
      </c>
      <c r="AK507" s="17">
        <v>0.32372646401471999</v>
      </c>
      <c r="AL507" s="17">
        <v>0.21027719611304899</v>
      </c>
      <c r="AM507" s="17">
        <v>0.26411319902007802</v>
      </c>
      <c r="AN507" s="17"/>
      <c r="AO507" s="17">
        <v>0.290837626285327</v>
      </c>
      <c r="AP507" s="17">
        <v>0.30166210857028097</v>
      </c>
      <c r="AQ507" s="17">
        <v>0.33432818967615002</v>
      </c>
      <c r="AR507" s="17"/>
      <c r="AS507" s="17">
        <v>0.269294715780175</v>
      </c>
      <c r="AT507" s="17">
        <v>0.28004202931734101</v>
      </c>
      <c r="AU507" s="17">
        <v>0.30320406729647897</v>
      </c>
      <c r="AV507" s="17">
        <v>0.29292561276588502</v>
      </c>
      <c r="AW507" s="17">
        <v>0.33286138379564401</v>
      </c>
    </row>
    <row r="508" spans="2:49" x14ac:dyDescent="0.25">
      <c r="B508" t="s">
        <v>319</v>
      </c>
      <c r="C508" s="17">
        <v>0.25551390850605799</v>
      </c>
      <c r="D508" s="17">
        <v>0.238082441693721</v>
      </c>
      <c r="E508" s="17">
        <v>0.273102847235623</v>
      </c>
      <c r="F508" s="17"/>
      <c r="G508" s="17">
        <v>0.25428916872695501</v>
      </c>
      <c r="H508" s="17">
        <v>0.27900633226482702</v>
      </c>
      <c r="I508" s="17">
        <v>0.267230710212289</v>
      </c>
      <c r="J508" s="17">
        <v>0.26527632429595499</v>
      </c>
      <c r="K508" s="17">
        <v>0.240627513988902</v>
      </c>
      <c r="L508" s="17">
        <v>0.22974379470401901</v>
      </c>
      <c r="M508" s="17"/>
      <c r="N508" s="17">
        <v>0.234676274435999</v>
      </c>
      <c r="O508" s="17">
        <v>0.26244516759591302</v>
      </c>
      <c r="P508" s="17">
        <v>0.25892898734964398</v>
      </c>
      <c r="Q508" s="17">
        <v>0.26882148663337402</v>
      </c>
      <c r="R508" s="17"/>
      <c r="S508" s="17">
        <v>0.27337848573507501</v>
      </c>
      <c r="T508" s="17">
        <v>0.253731289390282</v>
      </c>
      <c r="U508" s="17">
        <v>0.222484328635288</v>
      </c>
      <c r="V508" s="17">
        <v>0.223291171938512</v>
      </c>
      <c r="W508" s="17">
        <v>0.29645206623140402</v>
      </c>
      <c r="X508" s="17">
        <v>0.25363996539312</v>
      </c>
      <c r="Y508" s="17">
        <v>0.27661475559038601</v>
      </c>
      <c r="Z508" s="17">
        <v>0.23129396987025699</v>
      </c>
      <c r="AA508" s="17">
        <v>0.23455644057604499</v>
      </c>
      <c r="AB508" s="17">
        <v>0.27837386671549202</v>
      </c>
      <c r="AC508" s="17">
        <v>0.25765284491190499</v>
      </c>
      <c r="AD508" s="17"/>
      <c r="AE508" s="17">
        <v>0.25263856570146598</v>
      </c>
      <c r="AF508" s="17">
        <v>0.25690923962754703</v>
      </c>
      <c r="AG508" s="17">
        <v>0.26786900369442701</v>
      </c>
      <c r="AH508" s="17"/>
      <c r="AI508" s="17">
        <v>0.25447426385109501</v>
      </c>
      <c r="AJ508" s="17">
        <v>0.27558708681192901</v>
      </c>
      <c r="AK508" s="17">
        <v>0.20628850896786599</v>
      </c>
      <c r="AL508" s="17">
        <v>0.18279160660414201</v>
      </c>
      <c r="AM508" s="17">
        <v>0.25217964446917501</v>
      </c>
      <c r="AN508" s="17"/>
      <c r="AO508" s="17">
        <v>0.268458952558149</v>
      </c>
      <c r="AP508" s="17">
        <v>0.26878679625528701</v>
      </c>
      <c r="AQ508" s="17">
        <v>0.20919168753377701</v>
      </c>
      <c r="AR508" s="17"/>
      <c r="AS508" s="17">
        <v>0.25219008925156</v>
      </c>
      <c r="AT508" s="17">
        <v>0.234645441820933</v>
      </c>
      <c r="AU508" s="17">
        <v>0.24172704796039801</v>
      </c>
      <c r="AV508" s="17">
        <v>0.23170431977228001</v>
      </c>
      <c r="AW508" s="17">
        <v>0.31570032671074899</v>
      </c>
    </row>
    <row r="509" spans="2:49" x14ac:dyDescent="0.25">
      <c r="B509" t="s">
        <v>320</v>
      </c>
      <c r="C509" s="17">
        <v>0.254159278606642</v>
      </c>
      <c r="D509" s="17">
        <v>0.27133804751260598</v>
      </c>
      <c r="E509" s="17">
        <v>0.237952988467097</v>
      </c>
      <c r="F509" s="17"/>
      <c r="G509" s="17">
        <v>0.24190661422606</v>
      </c>
      <c r="H509" s="17">
        <v>0.26909880927055801</v>
      </c>
      <c r="I509" s="17">
        <v>0.26658973909644101</v>
      </c>
      <c r="J509" s="17">
        <v>0.26991545291388702</v>
      </c>
      <c r="K509" s="17">
        <v>0.272195291581941</v>
      </c>
      <c r="L509" s="17">
        <v>0.21524376705157899</v>
      </c>
      <c r="M509" s="17"/>
      <c r="N509" s="17">
        <v>0.260571162777474</v>
      </c>
      <c r="O509" s="17">
        <v>0.26606164635110502</v>
      </c>
      <c r="P509" s="17">
        <v>0.26205257785482799</v>
      </c>
      <c r="Q509" s="17">
        <v>0.22719792501560199</v>
      </c>
      <c r="R509" s="17"/>
      <c r="S509" s="17">
        <v>0.24617691714335199</v>
      </c>
      <c r="T509" s="17">
        <v>0.28548011988462801</v>
      </c>
      <c r="U509" s="17">
        <v>0.26362662049331198</v>
      </c>
      <c r="V509" s="17">
        <v>0.29278058948345498</v>
      </c>
      <c r="W509" s="17">
        <v>0.27694171072885299</v>
      </c>
      <c r="X509" s="17">
        <v>0.236782475478403</v>
      </c>
      <c r="Y509" s="17">
        <v>0.25469413352993597</v>
      </c>
      <c r="Z509" s="17">
        <v>0.18992248359580699</v>
      </c>
      <c r="AA509" s="17">
        <v>0.22314593894739501</v>
      </c>
      <c r="AB509" s="17">
        <v>0.233329976348947</v>
      </c>
      <c r="AC509" s="17">
        <v>0.26605595766347101</v>
      </c>
      <c r="AD509" s="17"/>
      <c r="AE509" s="17">
        <v>0.258225244166641</v>
      </c>
      <c r="AF509" s="17">
        <v>0.25316351478962501</v>
      </c>
      <c r="AG509" s="17">
        <v>0.26142118744813198</v>
      </c>
      <c r="AH509" s="17"/>
      <c r="AI509" s="17">
        <v>0.25752640132218002</v>
      </c>
      <c r="AJ509" s="17">
        <v>0.24675617136192901</v>
      </c>
      <c r="AK509" s="17">
        <v>0.25563492625259598</v>
      </c>
      <c r="AL509" s="17">
        <v>0.29856068351762699</v>
      </c>
      <c r="AM509" s="17">
        <v>0.24045423068046601</v>
      </c>
      <c r="AN509" s="17"/>
      <c r="AO509" s="17">
        <v>0.25769800307993701</v>
      </c>
      <c r="AP509" s="17">
        <v>0.25702700877096402</v>
      </c>
      <c r="AQ509" s="17">
        <v>0.269917680147576</v>
      </c>
      <c r="AR509" s="17"/>
      <c r="AS509" s="17">
        <v>0.24462781821433099</v>
      </c>
      <c r="AT509" s="17">
        <v>0.239973236821934</v>
      </c>
      <c r="AU509" s="17">
        <v>0.26513884703851798</v>
      </c>
      <c r="AV509" s="17">
        <v>0.27208872623078101</v>
      </c>
      <c r="AW509" s="17">
        <v>0.33828674334145298</v>
      </c>
    </row>
    <row r="510" spans="2:49" x14ac:dyDescent="0.25">
      <c r="B510" t="s">
        <v>321</v>
      </c>
      <c r="C510" s="17">
        <v>0.22254033152142899</v>
      </c>
      <c r="D510" s="17">
        <v>0.20793311248330501</v>
      </c>
      <c r="E510" s="17">
        <v>0.235695752883502</v>
      </c>
      <c r="F510" s="17"/>
      <c r="G510" s="17">
        <v>0.27990138031728201</v>
      </c>
      <c r="H510" s="17">
        <v>0.265032133236215</v>
      </c>
      <c r="I510" s="17">
        <v>0.26695960729229901</v>
      </c>
      <c r="J510" s="17">
        <v>0.22949634999212301</v>
      </c>
      <c r="K510" s="17">
        <v>0.17106618697998799</v>
      </c>
      <c r="L510" s="17">
        <v>0.14197566359601099</v>
      </c>
      <c r="M510" s="17"/>
      <c r="N510" s="17">
        <v>0.19715410763287</v>
      </c>
      <c r="O510" s="17">
        <v>0.23447217513628099</v>
      </c>
      <c r="P510" s="17">
        <v>0.224903028471164</v>
      </c>
      <c r="Q510" s="17">
        <v>0.23807407006787901</v>
      </c>
      <c r="R510" s="17"/>
      <c r="S510" s="17">
        <v>0.275841619881459</v>
      </c>
      <c r="T510" s="17">
        <v>0.20983681895856299</v>
      </c>
      <c r="U510" s="17">
        <v>0.22053990713649499</v>
      </c>
      <c r="V510" s="17">
        <v>0.20828863410758</v>
      </c>
      <c r="W510" s="17">
        <v>0.192629367687317</v>
      </c>
      <c r="X510" s="17">
        <v>0.23414498233491199</v>
      </c>
      <c r="Y510" s="17">
        <v>0.21163721500131699</v>
      </c>
      <c r="Z510" s="17">
        <v>0.19809174174962499</v>
      </c>
      <c r="AA510" s="17">
        <v>0.199629730301465</v>
      </c>
      <c r="AB510" s="17">
        <v>0.23858147579578401</v>
      </c>
      <c r="AC510" s="17">
        <v>0.21458479449026599</v>
      </c>
      <c r="AD510" s="17"/>
      <c r="AE510" s="17">
        <v>0.217275142599333</v>
      </c>
      <c r="AF510" s="17">
        <v>0.20020718236421201</v>
      </c>
      <c r="AG510" s="17">
        <v>0.257221032074269</v>
      </c>
      <c r="AH510" s="17"/>
      <c r="AI510" s="17">
        <v>0.20685946876558201</v>
      </c>
      <c r="AJ510" s="17">
        <v>0.22799925744301799</v>
      </c>
      <c r="AK510" s="17">
        <v>0.20441868686577699</v>
      </c>
      <c r="AL510" s="17">
        <v>0.15478344384579701</v>
      </c>
      <c r="AM510" s="17">
        <v>0.23733867135230599</v>
      </c>
      <c r="AN510" s="17"/>
      <c r="AO510" s="17">
        <v>0.21603108664527601</v>
      </c>
      <c r="AP510" s="17">
        <v>0.22684694834136401</v>
      </c>
      <c r="AQ510" s="17">
        <v>0.23031037591270101</v>
      </c>
      <c r="AR510" s="17"/>
      <c r="AS510" s="17">
        <v>0.219567492727201</v>
      </c>
      <c r="AT510" s="17">
        <v>0.227126639084541</v>
      </c>
      <c r="AU510" s="17">
        <v>0.21443834537744999</v>
      </c>
      <c r="AV510" s="17">
        <v>0.25614441447685199</v>
      </c>
      <c r="AW510" s="17">
        <v>0.35259687061317302</v>
      </c>
    </row>
    <row r="511" spans="2:49" x14ac:dyDescent="0.25">
      <c r="B511" t="s">
        <v>322</v>
      </c>
      <c r="C511" s="17">
        <v>0.22220583762047999</v>
      </c>
      <c r="D511" s="17">
        <v>0.219326156090662</v>
      </c>
      <c r="E511" s="17">
        <v>0.225967121598663</v>
      </c>
      <c r="F511" s="17"/>
      <c r="G511" s="17">
        <v>0.22242294721386499</v>
      </c>
      <c r="H511" s="17">
        <v>0.18194187723897101</v>
      </c>
      <c r="I511" s="17">
        <v>0.200112325915174</v>
      </c>
      <c r="J511" s="17">
        <v>0.22248392461304101</v>
      </c>
      <c r="K511" s="17">
        <v>0.24873943797008399</v>
      </c>
      <c r="L511" s="17">
        <v>0.25477326291255897</v>
      </c>
      <c r="M511" s="17"/>
      <c r="N511" s="17">
        <v>0.19315092215105001</v>
      </c>
      <c r="O511" s="17">
        <v>0.21677580979226799</v>
      </c>
      <c r="P511" s="17">
        <v>0.238125083479063</v>
      </c>
      <c r="Q511" s="17">
        <v>0.24584012481694401</v>
      </c>
      <c r="R511" s="17"/>
      <c r="S511" s="17">
        <v>0.220628257964228</v>
      </c>
      <c r="T511" s="17">
        <v>0.21080053872510601</v>
      </c>
      <c r="U511" s="17">
        <v>0.212971170321611</v>
      </c>
      <c r="V511" s="17">
        <v>0.188780847000215</v>
      </c>
      <c r="W511" s="17">
        <v>0.22270421859405701</v>
      </c>
      <c r="X511" s="17">
        <v>0.22295418519528101</v>
      </c>
      <c r="Y511" s="17">
        <v>0.247437185118623</v>
      </c>
      <c r="Z511" s="17">
        <v>0.254294664955108</v>
      </c>
      <c r="AA511" s="17">
        <v>0.193240532566616</v>
      </c>
      <c r="AB511" s="17">
        <v>0.26978642301526601</v>
      </c>
      <c r="AC511" s="17">
        <v>0.241238306631925</v>
      </c>
      <c r="AD511" s="17"/>
      <c r="AE511" s="17">
        <v>0.24757815703976299</v>
      </c>
      <c r="AF511" s="17">
        <v>0.19867067712546099</v>
      </c>
      <c r="AG511" s="17">
        <v>0.22453645914509099</v>
      </c>
      <c r="AH511" s="17"/>
      <c r="AI511" s="17">
        <v>0.239855569977209</v>
      </c>
      <c r="AJ511" s="17">
        <v>0.220911054670379</v>
      </c>
      <c r="AK511" s="17">
        <v>0.16952538807860901</v>
      </c>
      <c r="AL511" s="17">
        <v>0.23419144761892199</v>
      </c>
      <c r="AM511" s="17">
        <v>0.229743851216825</v>
      </c>
      <c r="AN511" s="17"/>
      <c r="AO511" s="17">
        <v>0.26103495789409498</v>
      </c>
      <c r="AP511" s="17">
        <v>0.21105061148030299</v>
      </c>
      <c r="AQ511" s="17">
        <v>0.21573525820447301</v>
      </c>
      <c r="AR511" s="17"/>
      <c r="AS511" s="17">
        <v>0.25684789091279803</v>
      </c>
      <c r="AT511" s="17">
        <v>0.235626529340314</v>
      </c>
      <c r="AU511" s="17">
        <v>0.18406053349818499</v>
      </c>
      <c r="AV511" s="17">
        <v>0.16380128112672401</v>
      </c>
      <c r="AW511" s="17">
        <v>0.12874576274584301</v>
      </c>
    </row>
    <row r="512" spans="2:49" x14ac:dyDescent="0.25">
      <c r="B512" t="s">
        <v>323</v>
      </c>
      <c r="C512" s="17">
        <v>0.137633596572453</v>
      </c>
      <c r="D512" s="17">
        <v>0.147849294227165</v>
      </c>
      <c r="E512" s="17">
        <v>0.12882273186483301</v>
      </c>
      <c r="F512" s="17"/>
      <c r="G512" s="17">
        <v>0.142048532853503</v>
      </c>
      <c r="H512" s="17">
        <v>0.125932044698956</v>
      </c>
      <c r="I512" s="17">
        <v>0.11281646090170901</v>
      </c>
      <c r="J512" s="17">
        <v>0.108896387522626</v>
      </c>
      <c r="K512" s="17">
        <v>0.13466337132415199</v>
      </c>
      <c r="L512" s="17">
        <v>0.189745542714857</v>
      </c>
      <c r="M512" s="17"/>
      <c r="N512" s="17">
        <v>0.161774412485717</v>
      </c>
      <c r="O512" s="17">
        <v>0.13266541427755901</v>
      </c>
      <c r="P512" s="17">
        <v>0.117116586226074</v>
      </c>
      <c r="Q512" s="17">
        <v>0.131582836543509</v>
      </c>
      <c r="R512" s="17"/>
      <c r="S512" s="17">
        <v>0.18708812291129501</v>
      </c>
      <c r="T512" s="17">
        <v>0.14951539614269099</v>
      </c>
      <c r="U512" s="17">
        <v>0.13197823433560099</v>
      </c>
      <c r="V512" s="17">
        <v>9.8128176905043801E-2</v>
      </c>
      <c r="W512" s="17">
        <v>9.2685717860776506E-2</v>
      </c>
      <c r="X512" s="17">
        <v>0.101049034871819</v>
      </c>
      <c r="Y512" s="17">
        <v>0.11100576552937499</v>
      </c>
      <c r="Z512" s="17">
        <v>0.16584740937793499</v>
      </c>
      <c r="AA512" s="17">
        <v>0.16617947301501099</v>
      </c>
      <c r="AB512" s="17">
        <v>0.126227736235177</v>
      </c>
      <c r="AC512" s="17">
        <v>0.154865845327679</v>
      </c>
      <c r="AD512" s="17"/>
      <c r="AE512" s="17">
        <v>0.136391906644343</v>
      </c>
      <c r="AF512" s="17">
        <v>0.144394367619432</v>
      </c>
      <c r="AG512" s="17">
        <v>0.120892951953668</v>
      </c>
      <c r="AH512" s="17"/>
      <c r="AI512" s="17">
        <v>0.15150507331513899</v>
      </c>
      <c r="AJ512" s="17">
        <v>0.13386108755441301</v>
      </c>
      <c r="AK512" s="17">
        <v>0.157630171008588</v>
      </c>
      <c r="AL512" s="17">
        <v>7.1225793892575495E-2</v>
      </c>
      <c r="AM512" s="17">
        <v>0.11932257281363901</v>
      </c>
      <c r="AN512" s="17"/>
      <c r="AO512" s="17">
        <v>0.16840128094819101</v>
      </c>
      <c r="AP512" s="17">
        <v>0.139910681068276</v>
      </c>
      <c r="AQ512" s="17">
        <v>0.132304331236858</v>
      </c>
      <c r="AR512" s="17"/>
      <c r="AS512" s="17">
        <v>0.113114256153608</v>
      </c>
      <c r="AT512" s="17">
        <v>0.13927813183138901</v>
      </c>
      <c r="AU512" s="17">
        <v>0.156648446614917</v>
      </c>
      <c r="AV512" s="17">
        <v>0.169398697510802</v>
      </c>
      <c r="AW512" s="17">
        <v>0.106876315151963</v>
      </c>
    </row>
    <row r="513" spans="2:49" x14ac:dyDescent="0.25">
      <c r="B513" t="s">
        <v>324</v>
      </c>
      <c r="C513" s="17">
        <v>0.128755005691467</v>
      </c>
      <c r="D513" s="17">
        <v>0.136238742987877</v>
      </c>
      <c r="E513" s="17">
        <v>0.121377716676485</v>
      </c>
      <c r="F513" s="17"/>
      <c r="G513" s="17">
        <v>0.19091611989761101</v>
      </c>
      <c r="H513" s="17">
        <v>0.173554035870436</v>
      </c>
      <c r="I513" s="17">
        <v>0.13594483807819199</v>
      </c>
      <c r="J513" s="17">
        <v>0.105973555471168</v>
      </c>
      <c r="K513" s="17">
        <v>9.4405611595829594E-2</v>
      </c>
      <c r="L513" s="17">
        <v>8.6106477910321402E-2</v>
      </c>
      <c r="M513" s="17"/>
      <c r="N513" s="17">
        <v>0.166339727089336</v>
      </c>
      <c r="O513" s="17">
        <v>0.120887734184691</v>
      </c>
      <c r="P513" s="17">
        <v>0.13801890887961599</v>
      </c>
      <c r="Q513" s="17">
        <v>8.9841834610395799E-2</v>
      </c>
      <c r="R513" s="17"/>
      <c r="S513" s="17">
        <v>0.107446234463662</v>
      </c>
      <c r="T513" s="17">
        <v>0.14668935886694501</v>
      </c>
      <c r="U513" s="17">
        <v>0.12746744350536901</v>
      </c>
      <c r="V513" s="17">
        <v>0.149002465214157</v>
      </c>
      <c r="W513" s="17">
        <v>0.154215041576406</v>
      </c>
      <c r="X513" s="17">
        <v>0.133077678217636</v>
      </c>
      <c r="Y513" s="17">
        <v>0.14591862101175801</v>
      </c>
      <c r="Z513" s="17">
        <v>0.108860739359682</v>
      </c>
      <c r="AA513" s="17">
        <v>0.12713325821898799</v>
      </c>
      <c r="AB513" s="17">
        <v>8.3569731295140004E-2</v>
      </c>
      <c r="AC513" s="17">
        <v>0.13736407565999101</v>
      </c>
      <c r="AD513" s="17"/>
      <c r="AE513" s="17">
        <v>0.11142923711387299</v>
      </c>
      <c r="AF513" s="17">
        <v>0.15130694933779201</v>
      </c>
      <c r="AG513" s="17">
        <v>0.10127744237151901</v>
      </c>
      <c r="AH513" s="17"/>
      <c r="AI513" s="17">
        <v>0.123577861512639</v>
      </c>
      <c r="AJ513" s="17">
        <v>0.15785390988529099</v>
      </c>
      <c r="AK513" s="17">
        <v>0.154828367799034</v>
      </c>
      <c r="AL513" s="17">
        <v>7.9908354880718596E-2</v>
      </c>
      <c r="AM513" s="17">
        <v>9.5382003469005203E-2</v>
      </c>
      <c r="AN513" s="17"/>
      <c r="AO513" s="17">
        <v>0.13092460385609</v>
      </c>
      <c r="AP513" s="17">
        <v>0.1592250149967</v>
      </c>
      <c r="AQ513" s="17">
        <v>0.146216416640612</v>
      </c>
      <c r="AR513" s="17"/>
      <c r="AS513" s="17">
        <v>9.5117409679834106E-2</v>
      </c>
      <c r="AT513" s="17">
        <v>0.13794940118301899</v>
      </c>
      <c r="AU513" s="17">
        <v>0.15872009595549899</v>
      </c>
      <c r="AV513" s="17">
        <v>0.170898037385359</v>
      </c>
      <c r="AW513" s="17">
        <v>0.162896879742774</v>
      </c>
    </row>
    <row r="514" spans="2:49" x14ac:dyDescent="0.25">
      <c r="B514" t="s">
        <v>325</v>
      </c>
      <c r="C514" s="17">
        <v>0.111545609104896</v>
      </c>
      <c r="D514" s="17">
        <v>0.112208104135171</v>
      </c>
      <c r="E514" s="17">
        <v>0.110854212347774</v>
      </c>
      <c r="F514" s="17"/>
      <c r="G514" s="17">
        <v>0.17129412987792</v>
      </c>
      <c r="H514" s="17">
        <v>0.14958610991291599</v>
      </c>
      <c r="I514" s="17">
        <v>0.129732477034886</v>
      </c>
      <c r="J514" s="17">
        <v>0.10878058526406401</v>
      </c>
      <c r="K514" s="17">
        <v>6.3705452384257302E-2</v>
      </c>
      <c r="L514" s="17">
        <v>5.9834362321675501E-2</v>
      </c>
      <c r="M514" s="17"/>
      <c r="N514" s="17">
        <v>0.111129820075936</v>
      </c>
      <c r="O514" s="17">
        <v>8.76014674047145E-2</v>
      </c>
      <c r="P514" s="17">
        <v>0.12024247072246699</v>
      </c>
      <c r="Q514" s="17">
        <v>0.12862744110602201</v>
      </c>
      <c r="R514" s="17"/>
      <c r="S514" s="17">
        <v>0.11887544418413799</v>
      </c>
      <c r="T514" s="17">
        <v>0.131196965124281</v>
      </c>
      <c r="U514" s="17">
        <v>0.114889774479199</v>
      </c>
      <c r="V514" s="17">
        <v>0.106334911927214</v>
      </c>
      <c r="W514" s="17">
        <v>0.12770233846801499</v>
      </c>
      <c r="X514" s="17">
        <v>0.109974079928203</v>
      </c>
      <c r="Y514" s="17">
        <v>0.11086969834251</v>
      </c>
      <c r="Z514" s="17">
        <v>9.7283963438210996E-2</v>
      </c>
      <c r="AA514" s="17">
        <v>0.102296054734428</v>
      </c>
      <c r="AB514" s="17">
        <v>8.6647162452227894E-2</v>
      </c>
      <c r="AC514" s="17">
        <v>0.101870605073069</v>
      </c>
      <c r="AD514" s="17"/>
      <c r="AE514" s="17">
        <v>0.103147759452222</v>
      </c>
      <c r="AF514" s="17">
        <v>0.115019383394642</v>
      </c>
      <c r="AG514" s="17">
        <v>0.108443697667524</v>
      </c>
      <c r="AH514" s="17"/>
      <c r="AI514" s="17">
        <v>0.100289101698515</v>
      </c>
      <c r="AJ514" s="17">
        <v>0.13178375396481601</v>
      </c>
      <c r="AK514" s="17">
        <v>0.12385401431635699</v>
      </c>
      <c r="AL514" s="17">
        <v>6.8923037512911497E-2</v>
      </c>
      <c r="AM514" s="17">
        <v>9.52535869435608E-2</v>
      </c>
      <c r="AN514" s="17"/>
      <c r="AO514" s="17">
        <v>0.115963137009805</v>
      </c>
      <c r="AP514" s="17">
        <v>0.13427790555710001</v>
      </c>
      <c r="AQ514" s="17">
        <v>0.119919257291392</v>
      </c>
      <c r="AR514" s="17"/>
      <c r="AS514" s="17">
        <v>0.117588662179577</v>
      </c>
      <c r="AT514" s="17">
        <v>0.127364685149501</v>
      </c>
      <c r="AU514" s="17">
        <v>8.1503910502062002E-2</v>
      </c>
      <c r="AV514" s="17">
        <v>0.13935092388578299</v>
      </c>
      <c r="AW514" s="17">
        <v>0.204767436539043</v>
      </c>
    </row>
    <row r="515" spans="2:49" x14ac:dyDescent="0.25">
      <c r="B515" t="s">
        <v>326</v>
      </c>
      <c r="C515" s="17">
        <v>8.0727138561468695E-2</v>
      </c>
      <c r="D515" s="17">
        <v>9.4471059306611205E-2</v>
      </c>
      <c r="E515" s="17">
        <v>6.7547382869365E-2</v>
      </c>
      <c r="F515" s="17"/>
      <c r="G515" s="17">
        <v>0.14368936734663601</v>
      </c>
      <c r="H515" s="17">
        <v>9.07969466531275E-2</v>
      </c>
      <c r="I515" s="17">
        <v>9.2851380999744396E-2</v>
      </c>
      <c r="J515" s="17">
        <v>7.03914880390554E-2</v>
      </c>
      <c r="K515" s="17">
        <v>5.5511272209507301E-2</v>
      </c>
      <c r="L515" s="17">
        <v>4.5504232535216599E-2</v>
      </c>
      <c r="M515" s="17"/>
      <c r="N515" s="17">
        <v>0.103877042711953</v>
      </c>
      <c r="O515" s="17">
        <v>6.5712278070397603E-2</v>
      </c>
      <c r="P515" s="17">
        <v>7.7467534264291801E-2</v>
      </c>
      <c r="Q515" s="17">
        <v>7.5803657116302006E-2</v>
      </c>
      <c r="R515" s="17"/>
      <c r="S515" s="17">
        <v>0.13052833816869999</v>
      </c>
      <c r="T515" s="17">
        <v>8.0289831324346E-2</v>
      </c>
      <c r="U515" s="17">
        <v>4.4159408021370999E-2</v>
      </c>
      <c r="V515" s="17">
        <v>8.4192943807645401E-2</v>
      </c>
      <c r="W515" s="17">
        <v>0.103466959188733</v>
      </c>
      <c r="X515" s="17">
        <v>6.3337666936856399E-2</v>
      </c>
      <c r="Y515" s="17">
        <v>7.9273832825280999E-2</v>
      </c>
      <c r="Z515" s="17">
        <v>9.6152739577614499E-2</v>
      </c>
      <c r="AA515" s="17">
        <v>5.72170969268785E-2</v>
      </c>
      <c r="AB515" s="17">
        <v>6.0095209575054903E-2</v>
      </c>
      <c r="AC515" s="17">
        <v>7.3094336579090396E-2</v>
      </c>
      <c r="AD515" s="17"/>
      <c r="AE515" s="17">
        <v>6.2601219721237805E-2</v>
      </c>
      <c r="AF515" s="17">
        <v>9.0941564561995897E-2</v>
      </c>
      <c r="AG515" s="17">
        <v>7.3810775551639202E-2</v>
      </c>
      <c r="AH515" s="17"/>
      <c r="AI515" s="17">
        <v>7.0649707706714499E-2</v>
      </c>
      <c r="AJ515" s="17">
        <v>9.0265103395805499E-2</v>
      </c>
      <c r="AK515" s="17">
        <v>0.111974562015563</v>
      </c>
      <c r="AL515" s="17">
        <v>0.124592000346023</v>
      </c>
      <c r="AM515" s="17">
        <v>6.5998496248423202E-2</v>
      </c>
      <c r="AN515" s="17"/>
      <c r="AO515" s="17">
        <v>9.2920915915688004E-2</v>
      </c>
      <c r="AP515" s="17">
        <v>9.38409381180451E-2</v>
      </c>
      <c r="AQ515" s="17">
        <v>7.7738348664675799E-2</v>
      </c>
      <c r="AR515" s="17"/>
      <c r="AS515" s="17">
        <v>6.2940145876640596E-2</v>
      </c>
      <c r="AT515" s="17">
        <v>9.1139492947822698E-2</v>
      </c>
      <c r="AU515" s="17">
        <v>9.1305304167189003E-2</v>
      </c>
      <c r="AV515" s="17">
        <v>0.117050020274898</v>
      </c>
      <c r="AW515" s="17">
        <v>9.4826188748495494E-2</v>
      </c>
    </row>
    <row r="516" spans="2:49" x14ac:dyDescent="0.25">
      <c r="B516" t="s">
        <v>225</v>
      </c>
      <c r="C516" s="17">
        <v>1.3804140099879699E-2</v>
      </c>
      <c r="D516" s="17">
        <v>1.4979420230495E-2</v>
      </c>
      <c r="E516" s="17">
        <v>1.1755976183259201E-2</v>
      </c>
      <c r="F516" s="17"/>
      <c r="G516" s="17">
        <v>3.6382411207919801E-3</v>
      </c>
      <c r="H516" s="17">
        <v>1.13997782050053E-2</v>
      </c>
      <c r="I516" s="17">
        <v>9.6098383230788804E-3</v>
      </c>
      <c r="J516" s="17">
        <v>1.6028865253674002E-2</v>
      </c>
      <c r="K516" s="17">
        <v>2.2661084474709901E-2</v>
      </c>
      <c r="L516" s="17">
        <v>1.8285346396963099E-2</v>
      </c>
      <c r="M516" s="17"/>
      <c r="N516" s="17">
        <v>1.33775749461485E-2</v>
      </c>
      <c r="O516" s="17">
        <v>1.0549428965377699E-2</v>
      </c>
      <c r="P516" s="17">
        <v>1.21043619166478E-2</v>
      </c>
      <c r="Q516" s="17">
        <v>1.9424461794037898E-2</v>
      </c>
      <c r="R516" s="17"/>
      <c r="S516" s="17">
        <v>9.7662545651854091E-3</v>
      </c>
      <c r="T516" s="17">
        <v>1.8911787806091498E-2</v>
      </c>
      <c r="U516" s="17">
        <v>2.83965609889812E-2</v>
      </c>
      <c r="V516" s="17">
        <v>2.0581109527625499E-2</v>
      </c>
      <c r="W516" s="17">
        <v>1.3800801707478799E-2</v>
      </c>
      <c r="X516" s="17">
        <v>1.43439012725142E-2</v>
      </c>
      <c r="Y516" s="17">
        <v>8.3333810028684892E-3</v>
      </c>
      <c r="Z516" s="17">
        <v>5.2697245248483401E-3</v>
      </c>
      <c r="AA516" s="17">
        <v>5.6045439555665296E-3</v>
      </c>
      <c r="AB516" s="17">
        <v>1.1015881269204801E-2</v>
      </c>
      <c r="AC516" s="17">
        <v>1.39547375607975E-2</v>
      </c>
      <c r="AD516" s="17"/>
      <c r="AE516" s="17">
        <v>1.59243474739433E-2</v>
      </c>
      <c r="AF516" s="17">
        <v>1.3567070918145401E-2</v>
      </c>
      <c r="AG516" s="17">
        <v>1.2406207696607101E-2</v>
      </c>
      <c r="AH516" s="17"/>
      <c r="AI516" s="17">
        <v>1.09260423856997E-2</v>
      </c>
      <c r="AJ516" s="17">
        <v>1.0020334768846499E-2</v>
      </c>
      <c r="AK516" s="17">
        <v>1.3888753744569E-2</v>
      </c>
      <c r="AL516" s="17">
        <v>0</v>
      </c>
      <c r="AM516" s="17">
        <v>1.1914145133933201E-2</v>
      </c>
      <c r="AN516" s="17"/>
      <c r="AO516" s="17">
        <v>5.70333369984406E-3</v>
      </c>
      <c r="AP516" s="17">
        <v>1.1845437476870901E-2</v>
      </c>
      <c r="AQ516" s="17">
        <v>1.5418585583312799E-2</v>
      </c>
      <c r="AR516" s="17"/>
      <c r="AS516" s="17">
        <v>4.6167739149962604E-3</v>
      </c>
      <c r="AT516" s="17">
        <v>1.5884191507167002E-2</v>
      </c>
      <c r="AU516" s="17">
        <v>1.3707761519498599E-2</v>
      </c>
      <c r="AV516" s="17">
        <v>2.0265029363796601E-2</v>
      </c>
      <c r="AW516" s="17">
        <v>1.34071601586553E-2</v>
      </c>
    </row>
    <row r="517" spans="2:49" x14ac:dyDescent="0.25">
      <c r="B517" t="s">
        <v>73</v>
      </c>
      <c r="C517" s="17">
        <v>0.10590223626584</v>
      </c>
      <c r="D517" s="17">
        <v>9.9844472034159498E-2</v>
      </c>
      <c r="E517" s="17">
        <v>0.11177530123568</v>
      </c>
      <c r="F517" s="17"/>
      <c r="G517" s="17">
        <v>4.66914245095316E-2</v>
      </c>
      <c r="H517" s="17">
        <v>8.2049991301083702E-2</v>
      </c>
      <c r="I517" s="17">
        <v>9.3450259578161707E-2</v>
      </c>
      <c r="J517" s="17">
        <v>0.10489707694292499</v>
      </c>
      <c r="K517" s="17">
        <v>0.13115290895998599</v>
      </c>
      <c r="L517" s="17">
        <v>0.15925962782256101</v>
      </c>
      <c r="M517" s="17"/>
      <c r="N517" s="17">
        <v>0.107609772264164</v>
      </c>
      <c r="O517" s="17">
        <v>0.10268692556308701</v>
      </c>
      <c r="P517" s="17">
        <v>0.108341686223819</v>
      </c>
      <c r="Q517" s="17">
        <v>0.103147309761748</v>
      </c>
      <c r="R517" s="17"/>
      <c r="S517" s="17">
        <v>8.2683516458891798E-2</v>
      </c>
      <c r="T517" s="17">
        <v>0.115406242105052</v>
      </c>
      <c r="U517" s="17">
        <v>0.119675553886762</v>
      </c>
      <c r="V517" s="17">
        <v>9.3113760604441306E-2</v>
      </c>
      <c r="W517" s="17">
        <v>9.2558803983706195E-2</v>
      </c>
      <c r="X517" s="17">
        <v>0.13414302106265399</v>
      </c>
      <c r="Y517" s="17">
        <v>0.115216625276357</v>
      </c>
      <c r="Z517" s="17">
        <v>0.113035287138253</v>
      </c>
      <c r="AA517" s="17">
        <v>0.11851557443501499</v>
      </c>
      <c r="AB517" s="17">
        <v>9.5577725986628906E-2</v>
      </c>
      <c r="AC517" s="17">
        <v>8.5275440779183795E-2</v>
      </c>
      <c r="AD517" s="17"/>
      <c r="AE517" s="17">
        <v>0.123360459387457</v>
      </c>
      <c r="AF517" s="17">
        <v>0.109655024007396</v>
      </c>
      <c r="AG517" s="17">
        <v>8.7809954566633805E-2</v>
      </c>
      <c r="AH517" s="17"/>
      <c r="AI517" s="17">
        <v>0.123713149905643</v>
      </c>
      <c r="AJ517" s="17">
        <v>9.5792581585206801E-2</v>
      </c>
      <c r="AK517" s="17">
        <v>0.119213355101181</v>
      </c>
      <c r="AL517" s="17">
        <v>0.20928946771089299</v>
      </c>
      <c r="AM517" s="17">
        <v>0.114601084997414</v>
      </c>
      <c r="AN517" s="17"/>
      <c r="AO517" s="17">
        <v>0.100731349533732</v>
      </c>
      <c r="AP517" s="17">
        <v>8.5467775525684103E-2</v>
      </c>
      <c r="AQ517" s="17">
        <v>0.12404792906594</v>
      </c>
      <c r="AR517" s="17"/>
      <c r="AS517" s="17">
        <v>0.10438953341349699</v>
      </c>
      <c r="AT517" s="17">
        <v>9.9288455992630406E-2</v>
      </c>
      <c r="AU517" s="17">
        <v>0.113890457669531</v>
      </c>
      <c r="AV517" s="17">
        <v>0.105967267578785</v>
      </c>
      <c r="AW517" s="17">
        <v>5.3162903055635098E-2</v>
      </c>
    </row>
    <row r="518" spans="2:49" x14ac:dyDescent="0.25">
      <c r="B518" t="s">
        <v>81</v>
      </c>
      <c r="C518" s="17">
        <v>6.2668021277047306E-2</v>
      </c>
      <c r="D518" s="17">
        <v>5.6430962525488897E-2</v>
      </c>
      <c r="E518" s="17">
        <v>6.8354374632957501E-2</v>
      </c>
      <c r="F518" s="17"/>
      <c r="G518" s="17">
        <v>7.9700872739797202E-2</v>
      </c>
      <c r="H518" s="17">
        <v>8.2166808315276896E-2</v>
      </c>
      <c r="I518" s="17">
        <v>5.9903073837056203E-2</v>
      </c>
      <c r="J518" s="17">
        <v>6.0841252295208897E-2</v>
      </c>
      <c r="K518" s="17">
        <v>5.1646683347608899E-2</v>
      </c>
      <c r="L518" s="17">
        <v>4.6460080830841702E-2</v>
      </c>
      <c r="M518" s="17"/>
      <c r="N518" s="17">
        <v>4.6696005792773498E-2</v>
      </c>
      <c r="O518" s="17">
        <v>6.2137948443198802E-2</v>
      </c>
      <c r="P518" s="17">
        <v>6.6716013441292799E-2</v>
      </c>
      <c r="Q518" s="17">
        <v>7.6088662199145493E-2</v>
      </c>
      <c r="R518" s="17"/>
      <c r="S518" s="17">
        <v>4.1300837778125897E-2</v>
      </c>
      <c r="T518" s="17">
        <v>6.6080846900126097E-2</v>
      </c>
      <c r="U518" s="17">
        <v>5.6966716230093702E-2</v>
      </c>
      <c r="V518" s="17">
        <v>6.4396221397558601E-2</v>
      </c>
      <c r="W518" s="17">
        <v>6.4475413851443106E-2</v>
      </c>
      <c r="X518" s="17">
        <v>6.4678361299162199E-2</v>
      </c>
      <c r="Y518" s="17">
        <v>6.2757942574348205E-2</v>
      </c>
      <c r="Z518" s="17">
        <v>8.3085369386369096E-2</v>
      </c>
      <c r="AA518" s="17">
        <v>7.9817872014406197E-2</v>
      </c>
      <c r="AB518" s="17">
        <v>5.9180726966045101E-2</v>
      </c>
      <c r="AC518" s="17">
        <v>6.5604762297282807E-2</v>
      </c>
      <c r="AD518" s="17"/>
      <c r="AE518" s="17">
        <v>4.4837205204897201E-2</v>
      </c>
      <c r="AF518" s="17">
        <v>5.3893641311872097E-2</v>
      </c>
      <c r="AG518" s="17">
        <v>9.9998117844145598E-2</v>
      </c>
      <c r="AH518" s="17"/>
      <c r="AI518" s="17">
        <v>4.14283676474499E-2</v>
      </c>
      <c r="AJ518" s="17">
        <v>5.5955701608054999E-2</v>
      </c>
      <c r="AK518" s="17">
        <v>2.2171841576657601E-2</v>
      </c>
      <c r="AL518" s="17">
        <v>4.6000447280330502E-2</v>
      </c>
      <c r="AM518" s="17">
        <v>9.5426593679190999E-2</v>
      </c>
      <c r="AN518" s="17"/>
      <c r="AO518" s="17">
        <v>4.27117544049022E-2</v>
      </c>
      <c r="AP518" s="17">
        <v>5.3324270171403301E-2</v>
      </c>
      <c r="AQ518" s="17">
        <v>3.2800728994265199E-2</v>
      </c>
      <c r="AR518" s="17"/>
      <c r="AS518" s="17">
        <v>8.4589548585562696E-2</v>
      </c>
      <c r="AT518" s="17">
        <v>5.2068318582394399E-2</v>
      </c>
      <c r="AU518" s="17">
        <v>5.5303289691754499E-2</v>
      </c>
      <c r="AV518" s="17">
        <v>3.9260366561707699E-2</v>
      </c>
      <c r="AW518" s="17">
        <v>4.1843872000876803E-2</v>
      </c>
    </row>
    <row r="519" spans="2:49" x14ac:dyDescent="0.25">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row>
    <row r="520" spans="2:49" x14ac:dyDescent="0.25">
      <c r="B520" s="6" t="s">
        <v>340</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row>
    <row r="521" spans="2:49" x14ac:dyDescent="0.25">
      <c r="B521" s="24" t="s">
        <v>76</v>
      </c>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row>
    <row r="522" spans="2:49" x14ac:dyDescent="0.25">
      <c r="B522" t="s">
        <v>328</v>
      </c>
      <c r="C522" s="17">
        <v>0.54567572140745801</v>
      </c>
      <c r="D522" s="17">
        <v>0.51800035212890205</v>
      </c>
      <c r="E522" s="17">
        <v>0.57471282852571803</v>
      </c>
      <c r="F522" s="17"/>
      <c r="G522" s="17">
        <v>0.313309848603535</v>
      </c>
      <c r="H522" s="17">
        <v>0.477027671961684</v>
      </c>
      <c r="I522" s="17">
        <v>0.57963546431103397</v>
      </c>
      <c r="J522" s="17">
        <v>0.61672708657070696</v>
      </c>
      <c r="K522" s="17">
        <v>0.64667684477221599</v>
      </c>
      <c r="L522" s="17">
        <v>0.60503639798977205</v>
      </c>
      <c r="M522" s="17"/>
      <c r="N522" s="17">
        <v>0.527951894394731</v>
      </c>
      <c r="O522" s="17">
        <v>0.59553889627388001</v>
      </c>
      <c r="P522" s="17">
        <v>0.51294877877313505</v>
      </c>
      <c r="Q522" s="17">
        <v>0.54790978981552696</v>
      </c>
      <c r="R522" s="17"/>
      <c r="S522" s="17">
        <v>0.49015827896514302</v>
      </c>
      <c r="T522" s="17">
        <v>0.57813949614277305</v>
      </c>
      <c r="U522" s="17">
        <v>0.56113929777328797</v>
      </c>
      <c r="V522" s="17">
        <v>0.53399655408103197</v>
      </c>
      <c r="W522" s="17">
        <v>0.53357566727707195</v>
      </c>
      <c r="X522" s="17">
        <v>0.54046530622289501</v>
      </c>
      <c r="Y522" s="17">
        <v>0.55556109252858499</v>
      </c>
      <c r="Z522" s="17">
        <v>0.52492693078150998</v>
      </c>
      <c r="AA522" s="17">
        <v>0.52059923188606505</v>
      </c>
      <c r="AB522" s="17">
        <v>0.62185325425401605</v>
      </c>
      <c r="AC522" s="17">
        <v>0.55821598051204202</v>
      </c>
      <c r="AD522" s="17"/>
      <c r="AE522" s="17">
        <v>0.59042999291365394</v>
      </c>
      <c r="AF522" s="17">
        <v>0.55403421658162599</v>
      </c>
      <c r="AG522" s="17">
        <v>0.52381308918666403</v>
      </c>
      <c r="AH522" s="17"/>
      <c r="AI522" s="17">
        <v>0.58477930832978997</v>
      </c>
      <c r="AJ522" s="17">
        <v>0.52470780551057405</v>
      </c>
      <c r="AK522" s="17">
        <v>0.53284599730262605</v>
      </c>
      <c r="AL522" s="17">
        <v>0.56330096823791698</v>
      </c>
      <c r="AM522" s="17">
        <v>0.55052142718357899</v>
      </c>
      <c r="AN522" s="17"/>
      <c r="AO522" s="17">
        <v>0.54367503296778297</v>
      </c>
      <c r="AP522" s="17">
        <v>0.54125365775160095</v>
      </c>
      <c r="AQ522" s="17">
        <v>0.58049508086889601</v>
      </c>
      <c r="AR522" s="17"/>
      <c r="AS522" s="17">
        <v>0.53351739440989199</v>
      </c>
      <c r="AT522" s="17">
        <v>0.541521892075847</v>
      </c>
      <c r="AU522" s="17">
        <v>0.54911321563488902</v>
      </c>
      <c r="AV522" s="17">
        <v>0.55446424292111196</v>
      </c>
      <c r="AW522" s="17">
        <v>0.47534621528550802</v>
      </c>
    </row>
    <row r="523" spans="2:49" x14ac:dyDescent="0.25">
      <c r="B523" t="s">
        <v>329</v>
      </c>
      <c r="C523" s="17">
        <v>0.35806477852485302</v>
      </c>
      <c r="D523" s="17">
        <v>0.38976607529624002</v>
      </c>
      <c r="E523" s="17">
        <v>0.32898461161651499</v>
      </c>
      <c r="F523" s="17"/>
      <c r="G523" s="17">
        <v>0.334471531726589</v>
      </c>
      <c r="H523" s="17">
        <v>0.40977886174028899</v>
      </c>
      <c r="I523" s="17">
        <v>0.38424994263652301</v>
      </c>
      <c r="J523" s="17">
        <v>0.365104278168775</v>
      </c>
      <c r="K523" s="17">
        <v>0.31544100724510399</v>
      </c>
      <c r="L523" s="17">
        <v>0.33346754522507899</v>
      </c>
      <c r="M523" s="17"/>
      <c r="N523" s="17">
        <v>0.44938952113640102</v>
      </c>
      <c r="O523" s="17">
        <v>0.41299092042755797</v>
      </c>
      <c r="P523" s="17">
        <v>0.33484893944778099</v>
      </c>
      <c r="Q523" s="17">
        <v>0.22166704014469199</v>
      </c>
      <c r="R523" s="17"/>
      <c r="S523" s="17">
        <v>0.37352619894219502</v>
      </c>
      <c r="T523" s="17">
        <v>0.34453480867282599</v>
      </c>
      <c r="U523" s="17">
        <v>0.343956614109174</v>
      </c>
      <c r="V523" s="17">
        <v>0.335277380348668</v>
      </c>
      <c r="W523" s="17">
        <v>0.41778297260529601</v>
      </c>
      <c r="X523" s="17">
        <v>0.346918077979811</v>
      </c>
      <c r="Y523" s="17">
        <v>0.35277416181747401</v>
      </c>
      <c r="Z523" s="17">
        <v>0.33350083478964099</v>
      </c>
      <c r="AA523" s="17">
        <v>0.36413324080066301</v>
      </c>
      <c r="AB523" s="17">
        <v>0.36236820769168898</v>
      </c>
      <c r="AC523" s="17">
        <v>0.357049501452471</v>
      </c>
      <c r="AD523" s="17"/>
      <c r="AE523" s="17">
        <v>0.33595978268872001</v>
      </c>
      <c r="AF523" s="17">
        <v>0.39438560402885903</v>
      </c>
      <c r="AG523" s="17">
        <v>0.32063088692038499</v>
      </c>
      <c r="AH523" s="17"/>
      <c r="AI523" s="17">
        <v>0.38590490958451601</v>
      </c>
      <c r="AJ523" s="17">
        <v>0.34453018873976998</v>
      </c>
      <c r="AK523" s="17">
        <v>0.375050996059132</v>
      </c>
      <c r="AL523" s="17">
        <v>0.29789346341629602</v>
      </c>
      <c r="AM523" s="17">
        <v>0.37423798625457899</v>
      </c>
      <c r="AN523" s="17"/>
      <c r="AO523" s="17">
        <v>0.40246162210998798</v>
      </c>
      <c r="AP523" s="17">
        <v>0.363880500601377</v>
      </c>
      <c r="AQ523" s="17">
        <v>0.37580895790595498</v>
      </c>
      <c r="AR523" s="17"/>
      <c r="AS523" s="17">
        <v>0.28185860027731302</v>
      </c>
      <c r="AT523" s="17">
        <v>0.34342787383745899</v>
      </c>
      <c r="AU523" s="17">
        <v>0.40487981800443401</v>
      </c>
      <c r="AV523" s="17">
        <v>0.49827508165116802</v>
      </c>
      <c r="AW523" s="17">
        <v>0.438953274149737</v>
      </c>
    </row>
    <row r="524" spans="2:49" x14ac:dyDescent="0.25">
      <c r="B524" t="s">
        <v>330</v>
      </c>
      <c r="C524" s="17">
        <v>0.315518786570813</v>
      </c>
      <c r="D524" s="17">
        <v>0.32422406965605</v>
      </c>
      <c r="E524" s="17">
        <v>0.30967808861457302</v>
      </c>
      <c r="F524" s="17"/>
      <c r="G524" s="17">
        <v>0.176402704694958</v>
      </c>
      <c r="H524" s="17">
        <v>0.211732424890969</v>
      </c>
      <c r="I524" s="17">
        <v>0.266432852122859</v>
      </c>
      <c r="J524" s="17">
        <v>0.36082737626796602</v>
      </c>
      <c r="K524" s="17">
        <v>0.39127103665603302</v>
      </c>
      <c r="L524" s="17">
        <v>0.44609219250537901</v>
      </c>
      <c r="M524" s="17"/>
      <c r="N524" s="17">
        <v>0.311070608865814</v>
      </c>
      <c r="O524" s="17">
        <v>0.30571773401749602</v>
      </c>
      <c r="P524" s="17">
        <v>0.37502605120992999</v>
      </c>
      <c r="Q524" s="17">
        <v>0.278637292549201</v>
      </c>
      <c r="R524" s="17"/>
      <c r="S524" s="17">
        <v>0.18638332291482301</v>
      </c>
      <c r="T524" s="17">
        <v>0.31646687432542903</v>
      </c>
      <c r="U524" s="17">
        <v>0.32476026758238202</v>
      </c>
      <c r="V524" s="17">
        <v>0.36507989587994899</v>
      </c>
      <c r="W524" s="17">
        <v>0.39807868475962999</v>
      </c>
      <c r="X524" s="17">
        <v>0.37277166366213799</v>
      </c>
      <c r="Y524" s="17">
        <v>0.36272977891345398</v>
      </c>
      <c r="Z524" s="17">
        <v>0.354648475636889</v>
      </c>
      <c r="AA524" s="17">
        <v>0.284305044617022</v>
      </c>
      <c r="AB524" s="17">
        <v>0.30257155074650399</v>
      </c>
      <c r="AC524" s="17">
        <v>0.33744350120831101</v>
      </c>
      <c r="AD524" s="17"/>
      <c r="AE524" s="17">
        <v>0.39967340698841602</v>
      </c>
      <c r="AF524" s="17">
        <v>0.29961997039834698</v>
      </c>
      <c r="AG524" s="17">
        <v>0.237014977331854</v>
      </c>
      <c r="AH524" s="17"/>
      <c r="AI524" s="17">
        <v>0.39865468548372901</v>
      </c>
      <c r="AJ524" s="17">
        <v>0.27483973323472399</v>
      </c>
      <c r="AK524" s="17">
        <v>0.35417919864781</v>
      </c>
      <c r="AL524" s="17">
        <v>0.42009421966077798</v>
      </c>
      <c r="AM524" s="17">
        <v>0.224503517172362</v>
      </c>
      <c r="AN524" s="17"/>
      <c r="AO524" s="17">
        <v>0.37174452011242398</v>
      </c>
      <c r="AP524" s="17">
        <v>0.286392264626397</v>
      </c>
      <c r="AQ524" s="17">
        <v>0.33613553860304402</v>
      </c>
      <c r="AR524" s="17"/>
      <c r="AS524" s="17">
        <v>0.338893267814389</v>
      </c>
      <c r="AT524" s="17">
        <v>0.34108243788055898</v>
      </c>
      <c r="AU524" s="17">
        <v>0.28399950975552601</v>
      </c>
      <c r="AV524" s="17">
        <v>0.22389660056250199</v>
      </c>
      <c r="AW524" s="17">
        <v>0.21839435904637</v>
      </c>
    </row>
    <row r="525" spans="2:49" x14ac:dyDescent="0.25">
      <c r="B525" t="s">
        <v>331</v>
      </c>
      <c r="C525" s="17">
        <v>0.205209865502502</v>
      </c>
      <c r="D525" s="17">
        <v>0.20673512536323599</v>
      </c>
      <c r="E525" s="17">
        <v>0.20500028914830701</v>
      </c>
      <c r="F525" s="17"/>
      <c r="G525" s="17">
        <v>0.14015031706129499</v>
      </c>
      <c r="H525" s="17">
        <v>0.14453957990291799</v>
      </c>
      <c r="I525" s="17">
        <v>0.21027112151642599</v>
      </c>
      <c r="J525" s="17">
        <v>0.21049879811898101</v>
      </c>
      <c r="K525" s="17">
        <v>0.25395635409565698</v>
      </c>
      <c r="L525" s="17">
        <v>0.25728992253069799</v>
      </c>
      <c r="M525" s="17"/>
      <c r="N525" s="17">
        <v>0.12855552274132201</v>
      </c>
      <c r="O525" s="17">
        <v>0.18999053626588</v>
      </c>
      <c r="P525" s="17">
        <v>0.22822164945340701</v>
      </c>
      <c r="Q525" s="17">
        <v>0.28475649067074998</v>
      </c>
      <c r="R525" s="17"/>
      <c r="S525" s="17">
        <v>0.16691783454386599</v>
      </c>
      <c r="T525" s="17">
        <v>0.160792732216713</v>
      </c>
      <c r="U525" s="17">
        <v>0.241650757201507</v>
      </c>
      <c r="V525" s="17">
        <v>0.21824091096946899</v>
      </c>
      <c r="W525" s="17">
        <v>0.218414872690536</v>
      </c>
      <c r="X525" s="17">
        <v>0.21738888737123399</v>
      </c>
      <c r="Y525" s="17">
        <v>0.19907277332680201</v>
      </c>
      <c r="Z525" s="17">
        <v>0.25838361075972299</v>
      </c>
      <c r="AA525" s="17">
        <v>0.207361942451291</v>
      </c>
      <c r="AB525" s="17">
        <v>0.22166653859628599</v>
      </c>
      <c r="AC525" s="17">
        <v>0.23865401938820699</v>
      </c>
      <c r="AD525" s="17"/>
      <c r="AE525" s="17">
        <v>0.265943141479835</v>
      </c>
      <c r="AF525" s="17">
        <v>0.166237644214316</v>
      </c>
      <c r="AG525" s="17">
        <v>0.200188066205751</v>
      </c>
      <c r="AH525" s="17"/>
      <c r="AI525" s="17">
        <v>0.23993545803674299</v>
      </c>
      <c r="AJ525" s="17">
        <v>0.194590162093534</v>
      </c>
      <c r="AK525" s="17">
        <v>0.14461889675086201</v>
      </c>
      <c r="AL525" s="17">
        <v>0.227798640062948</v>
      </c>
      <c r="AM525" s="17">
        <v>0.201612612084133</v>
      </c>
      <c r="AN525" s="17"/>
      <c r="AO525" s="17">
        <v>0.21190475643520801</v>
      </c>
      <c r="AP525" s="17">
        <v>0.193221823851943</v>
      </c>
      <c r="AQ525" s="17">
        <v>0.16968417186831999</v>
      </c>
      <c r="AR525" s="17"/>
      <c r="AS525" s="17">
        <v>0.26157630685810601</v>
      </c>
      <c r="AT525" s="17">
        <v>0.18636059982101899</v>
      </c>
      <c r="AU525" s="17">
        <v>0.16243416256333201</v>
      </c>
      <c r="AV525" s="17">
        <v>0.15406462734829901</v>
      </c>
      <c r="AW525" s="17">
        <v>8.4963236969266498E-2</v>
      </c>
    </row>
    <row r="526" spans="2:49" x14ac:dyDescent="0.25">
      <c r="B526" t="s">
        <v>332</v>
      </c>
      <c r="C526" s="17">
        <v>0.18625936510015101</v>
      </c>
      <c r="D526" s="17">
        <v>0.190575041560472</v>
      </c>
      <c r="E526" s="17">
        <v>0.18192134767384999</v>
      </c>
      <c r="F526" s="17"/>
      <c r="G526" s="17">
        <v>0.23328325855134499</v>
      </c>
      <c r="H526" s="17">
        <v>0.28599404459475503</v>
      </c>
      <c r="I526" s="17">
        <v>0.27449034532902999</v>
      </c>
      <c r="J526" s="17">
        <v>0.204238742738896</v>
      </c>
      <c r="K526" s="17">
        <v>0.13622930444349499</v>
      </c>
      <c r="L526" s="17">
        <v>2.0497500605457599E-2</v>
      </c>
      <c r="M526" s="17"/>
      <c r="N526" s="17">
        <v>0.19862034132380299</v>
      </c>
      <c r="O526" s="17">
        <v>0.21579117778482301</v>
      </c>
      <c r="P526" s="17">
        <v>0.19022691436663</v>
      </c>
      <c r="Q526" s="17">
        <v>0.137453457865193</v>
      </c>
      <c r="R526" s="17"/>
      <c r="S526" s="17">
        <v>0.260762986826097</v>
      </c>
      <c r="T526" s="17">
        <v>0.188990933752166</v>
      </c>
      <c r="U526" s="17">
        <v>0.18901391188130201</v>
      </c>
      <c r="V526" s="17">
        <v>0.13771087302339499</v>
      </c>
      <c r="W526" s="17">
        <v>0.20105420787306999</v>
      </c>
      <c r="X526" s="17">
        <v>0.16209694720732301</v>
      </c>
      <c r="Y526" s="17">
        <v>0.17983966884507299</v>
      </c>
      <c r="Z526" s="17">
        <v>0.11980655515048901</v>
      </c>
      <c r="AA526" s="17">
        <v>0.17744564401079199</v>
      </c>
      <c r="AB526" s="17">
        <v>0.19365723104173099</v>
      </c>
      <c r="AC526" s="17">
        <v>0.145706770798914</v>
      </c>
      <c r="AD526" s="17"/>
      <c r="AE526" s="17">
        <v>0.158269760465644</v>
      </c>
      <c r="AF526" s="17">
        <v>0.19328156820925599</v>
      </c>
      <c r="AG526" s="17">
        <v>0.21273761778339001</v>
      </c>
      <c r="AH526" s="17"/>
      <c r="AI526" s="17">
        <v>0.14420875437106201</v>
      </c>
      <c r="AJ526" s="17">
        <v>0.20726156017554001</v>
      </c>
      <c r="AK526" s="17">
        <v>0.1878083042267</v>
      </c>
      <c r="AL526" s="17">
        <v>0.203133347063785</v>
      </c>
      <c r="AM526" s="17">
        <v>0.18662788821133799</v>
      </c>
      <c r="AN526" s="17"/>
      <c r="AO526" s="17">
        <v>0.149119747124665</v>
      </c>
      <c r="AP526" s="17">
        <v>0.21742676810336001</v>
      </c>
      <c r="AQ526" s="17">
        <v>0.17673273729755101</v>
      </c>
      <c r="AR526" s="17"/>
      <c r="AS526" s="17">
        <v>0.13762301692284601</v>
      </c>
      <c r="AT526" s="17">
        <v>0.19679040157824099</v>
      </c>
      <c r="AU526" s="17">
        <v>0.21354486617659801</v>
      </c>
      <c r="AV526" s="17">
        <v>0.28321018239722101</v>
      </c>
      <c r="AW526" s="17">
        <v>0.247567205240286</v>
      </c>
    </row>
    <row r="527" spans="2:49" x14ac:dyDescent="0.25">
      <c r="B527" t="s">
        <v>333</v>
      </c>
      <c r="C527" s="17">
        <v>0.135875376466251</v>
      </c>
      <c r="D527" s="17">
        <v>0.129442500319847</v>
      </c>
      <c r="E527" s="17">
        <v>0.14275601988915201</v>
      </c>
      <c r="F527" s="17"/>
      <c r="G527" s="17">
        <v>0.15042584005981599</v>
      </c>
      <c r="H527" s="17">
        <v>0.115558789413268</v>
      </c>
      <c r="I527" s="17">
        <v>0.11053241141711601</v>
      </c>
      <c r="J527" s="17">
        <v>0.122578287312114</v>
      </c>
      <c r="K527" s="17">
        <v>0.152458092378944</v>
      </c>
      <c r="L527" s="17">
        <v>0.162917106045527</v>
      </c>
      <c r="M527" s="17"/>
      <c r="N527" s="17">
        <v>0.13163084888681101</v>
      </c>
      <c r="O527" s="17">
        <v>0.112440438773454</v>
      </c>
      <c r="P527" s="17">
        <v>0.16499185663367999</v>
      </c>
      <c r="Q527" s="17">
        <v>0.13821516130509301</v>
      </c>
      <c r="R527" s="17"/>
      <c r="S527" s="17">
        <v>0.11759365840772</v>
      </c>
      <c r="T527" s="17">
        <v>0.13516061360902301</v>
      </c>
      <c r="U527" s="17">
        <v>0.127995067652524</v>
      </c>
      <c r="V527" s="17">
        <v>0.15435082607845399</v>
      </c>
      <c r="W527" s="17">
        <v>0.142728662596768</v>
      </c>
      <c r="X527" s="17">
        <v>0.16460012846976399</v>
      </c>
      <c r="Y527" s="17">
        <v>0.14304998952685699</v>
      </c>
      <c r="Z527" s="17">
        <v>0.162240749794305</v>
      </c>
      <c r="AA527" s="17">
        <v>0.13354460693842901</v>
      </c>
      <c r="AB527" s="17">
        <v>9.86185291294705E-2</v>
      </c>
      <c r="AC527" s="17">
        <v>0.146660300474594</v>
      </c>
      <c r="AD527" s="17"/>
      <c r="AE527" s="17">
        <v>0.152388693698982</v>
      </c>
      <c r="AF527" s="17">
        <v>0.136811214077422</v>
      </c>
      <c r="AG527" s="17">
        <v>0.107385553604639</v>
      </c>
      <c r="AH527" s="17"/>
      <c r="AI527" s="17">
        <v>0.161389240681753</v>
      </c>
      <c r="AJ527" s="17">
        <v>0.12842212345476101</v>
      </c>
      <c r="AK527" s="17">
        <v>0.14691518498024</v>
      </c>
      <c r="AL527" s="17">
        <v>0.18066290206074301</v>
      </c>
      <c r="AM527" s="17">
        <v>0.119136773308783</v>
      </c>
      <c r="AN527" s="17"/>
      <c r="AO527" s="17">
        <v>0.18197246743675699</v>
      </c>
      <c r="AP527" s="17">
        <v>0.13246913427297699</v>
      </c>
      <c r="AQ527" s="17">
        <v>9.8380664366822398E-2</v>
      </c>
      <c r="AR527" s="17"/>
      <c r="AS527" s="17">
        <v>0.13642512235771101</v>
      </c>
      <c r="AT527" s="17">
        <v>0.14480863821166001</v>
      </c>
      <c r="AU527" s="17">
        <v>0.12768175668391299</v>
      </c>
      <c r="AV527" s="17">
        <v>0.12909968818017101</v>
      </c>
      <c r="AW527" s="17">
        <v>0.11024715710595601</v>
      </c>
    </row>
    <row r="528" spans="2:49" x14ac:dyDescent="0.25">
      <c r="B528" t="s">
        <v>334</v>
      </c>
      <c r="C528" s="17">
        <v>0.118296471530817</v>
      </c>
      <c r="D528" s="17">
        <v>0.11013070871168699</v>
      </c>
      <c r="E528" s="17">
        <v>0.126311397625294</v>
      </c>
      <c r="F528" s="17"/>
      <c r="G528" s="17">
        <v>0.108830540132949</v>
      </c>
      <c r="H528" s="17">
        <v>0.100628768563856</v>
      </c>
      <c r="I528" s="17">
        <v>9.8580108885874804E-2</v>
      </c>
      <c r="J528" s="17">
        <v>0.12946171141808599</v>
      </c>
      <c r="K528" s="17">
        <v>0.12756075839469</v>
      </c>
      <c r="L528" s="17">
        <v>0.139824432715975</v>
      </c>
      <c r="M528" s="17"/>
      <c r="N528" s="17">
        <v>0.105004124285627</v>
      </c>
      <c r="O528" s="17">
        <v>0.113624626128575</v>
      </c>
      <c r="P528" s="17">
        <v>0.11467688492445501</v>
      </c>
      <c r="Q528" s="17">
        <v>0.14196520108628199</v>
      </c>
      <c r="R528" s="17"/>
      <c r="S528" s="17">
        <v>0.122044067940239</v>
      </c>
      <c r="T528" s="17">
        <v>0.124997997949667</v>
      </c>
      <c r="U528" s="17">
        <v>0.104825113013573</v>
      </c>
      <c r="V528" s="17">
        <v>0.168406222063158</v>
      </c>
      <c r="W528" s="17">
        <v>0.109685397779222</v>
      </c>
      <c r="X528" s="17">
        <v>0.12874300986352799</v>
      </c>
      <c r="Y528" s="17">
        <v>7.3901718703277205E-2</v>
      </c>
      <c r="Z528" s="17">
        <v>0.13773046125789801</v>
      </c>
      <c r="AA528" s="17">
        <v>0.101053080171815</v>
      </c>
      <c r="AB528" s="17">
        <v>0.12591840749066199</v>
      </c>
      <c r="AC528" s="17">
        <v>9.4871899296143994E-2</v>
      </c>
      <c r="AD528" s="17"/>
      <c r="AE528" s="17">
        <v>0.13936727256481399</v>
      </c>
      <c r="AF528" s="17">
        <v>0.115492977587056</v>
      </c>
      <c r="AG528" s="17">
        <v>9.8292103060181005E-2</v>
      </c>
      <c r="AH528" s="17"/>
      <c r="AI528" s="17">
        <v>0.130360987484365</v>
      </c>
      <c r="AJ528" s="17">
        <v>0.10529340232281501</v>
      </c>
      <c r="AK528" s="17">
        <v>0.13582805329442799</v>
      </c>
      <c r="AL528" s="17">
        <v>0.111724581435321</v>
      </c>
      <c r="AM528" s="17">
        <v>0.11951740304207099</v>
      </c>
      <c r="AN528" s="17"/>
      <c r="AO528" s="17">
        <v>0.124834832875692</v>
      </c>
      <c r="AP528" s="17">
        <v>0.11312031318428301</v>
      </c>
      <c r="AQ528" s="17">
        <v>0.135158483675694</v>
      </c>
      <c r="AR528" s="17"/>
      <c r="AS528" s="17">
        <v>0.12527118366217899</v>
      </c>
      <c r="AT528" s="17">
        <v>0.116448435013964</v>
      </c>
      <c r="AU528" s="17">
        <v>0.108420110173641</v>
      </c>
      <c r="AV528" s="17">
        <v>0.101578479419748</v>
      </c>
      <c r="AW528" s="17">
        <v>8.9623491915159198E-2</v>
      </c>
    </row>
    <row r="529" spans="2:49" x14ac:dyDescent="0.25">
      <c r="B529" t="s">
        <v>335</v>
      </c>
      <c r="C529" s="17">
        <v>9.2029585225635896E-2</v>
      </c>
      <c r="D529" s="17">
        <v>0.129700202013522</v>
      </c>
      <c r="E529" s="17">
        <v>5.55772210606068E-2</v>
      </c>
      <c r="F529" s="17"/>
      <c r="G529" s="17">
        <v>9.2891332881712099E-2</v>
      </c>
      <c r="H529" s="17">
        <v>8.0741345702313297E-2</v>
      </c>
      <c r="I529" s="17">
        <v>8.2030993001046104E-2</v>
      </c>
      <c r="J529" s="17">
        <v>7.2203258700800105E-2</v>
      </c>
      <c r="K529" s="17">
        <v>8.5043023054613198E-2</v>
      </c>
      <c r="L529" s="17">
        <v>0.12957506316783601</v>
      </c>
      <c r="M529" s="17"/>
      <c r="N529" s="17">
        <v>0.12341743902064101</v>
      </c>
      <c r="O529" s="17">
        <v>7.7286706415475803E-2</v>
      </c>
      <c r="P529" s="17">
        <v>8.9295560667303001E-2</v>
      </c>
      <c r="Q529" s="17">
        <v>7.5705628162684696E-2</v>
      </c>
      <c r="R529" s="17"/>
      <c r="S529" s="17">
        <v>0.1305509157957</v>
      </c>
      <c r="T529" s="17">
        <v>7.1388145422162597E-2</v>
      </c>
      <c r="U529" s="17">
        <v>8.0833393821657495E-2</v>
      </c>
      <c r="V529" s="17">
        <v>8.0466621956871598E-2</v>
      </c>
      <c r="W529" s="17">
        <v>0.120005140622456</v>
      </c>
      <c r="X529" s="17">
        <v>0.10653508453946001</v>
      </c>
      <c r="Y529" s="17">
        <v>8.2810763790536798E-2</v>
      </c>
      <c r="Z529" s="17">
        <v>9.0507402647036606E-2</v>
      </c>
      <c r="AA529" s="17">
        <v>6.2926055293821101E-2</v>
      </c>
      <c r="AB529" s="17">
        <v>0.11120751645014799</v>
      </c>
      <c r="AC529" s="17">
        <v>5.6851853606154301E-2</v>
      </c>
      <c r="AD529" s="17"/>
      <c r="AE529" s="17">
        <v>0.122887862657181</v>
      </c>
      <c r="AF529" s="17">
        <v>7.9674765351702398E-2</v>
      </c>
      <c r="AG529" s="17">
        <v>6.2982069783386593E-2</v>
      </c>
      <c r="AH529" s="17"/>
      <c r="AI529" s="17">
        <v>0.134442255981853</v>
      </c>
      <c r="AJ529" s="17">
        <v>6.7873075704366098E-2</v>
      </c>
      <c r="AK529" s="17">
        <v>7.1565523207694201E-2</v>
      </c>
      <c r="AL529" s="17">
        <v>0.11825251191146199</v>
      </c>
      <c r="AM529" s="17">
        <v>5.5887362524926897E-2</v>
      </c>
      <c r="AN529" s="17"/>
      <c r="AO529" s="17">
        <v>0.142077279048995</v>
      </c>
      <c r="AP529" s="17">
        <v>7.0711791006042399E-2</v>
      </c>
      <c r="AQ529" s="17">
        <v>7.2055074914460199E-2</v>
      </c>
      <c r="AR529" s="17"/>
      <c r="AS529" s="17">
        <v>9.7403183693666295E-2</v>
      </c>
      <c r="AT529" s="17">
        <v>8.0548864789574598E-2</v>
      </c>
      <c r="AU529" s="17">
        <v>8.9758907902357105E-2</v>
      </c>
      <c r="AV529" s="17">
        <v>0.103405890040086</v>
      </c>
      <c r="AW529" s="17">
        <v>0.14326230628063999</v>
      </c>
    </row>
    <row r="530" spans="2:49" x14ac:dyDescent="0.25">
      <c r="B530" t="s">
        <v>336</v>
      </c>
      <c r="C530" s="17">
        <v>7.4167761446348499E-2</v>
      </c>
      <c r="D530" s="17">
        <v>7.0589624350823096E-2</v>
      </c>
      <c r="E530" s="17">
        <v>7.8283207719796105E-2</v>
      </c>
      <c r="F530" s="17"/>
      <c r="G530" s="17">
        <v>8.3997242623223098E-2</v>
      </c>
      <c r="H530" s="17">
        <v>8.1331838002010298E-2</v>
      </c>
      <c r="I530" s="17">
        <v>8.5164536365677404E-2</v>
      </c>
      <c r="J530" s="17">
        <v>6.84275303757131E-2</v>
      </c>
      <c r="K530" s="17">
        <v>6.4087242835356703E-2</v>
      </c>
      <c r="L530" s="17">
        <v>6.4177949309714696E-2</v>
      </c>
      <c r="M530" s="17"/>
      <c r="N530" s="17">
        <v>6.1608647929550703E-2</v>
      </c>
      <c r="O530" s="17">
        <v>6.2789075000675501E-2</v>
      </c>
      <c r="P530" s="17">
        <v>9.1830040605953206E-2</v>
      </c>
      <c r="Q530" s="17">
        <v>8.4510693250896399E-2</v>
      </c>
      <c r="R530" s="17"/>
      <c r="S530" s="17">
        <v>0.112979246223889</v>
      </c>
      <c r="T530" s="17">
        <v>7.26015619927389E-2</v>
      </c>
      <c r="U530" s="17">
        <v>8.9818882982261594E-2</v>
      </c>
      <c r="V530" s="17">
        <v>7.5129776520399399E-2</v>
      </c>
      <c r="W530" s="17">
        <v>3.91458636521579E-2</v>
      </c>
      <c r="X530" s="17">
        <v>7.8846386041556998E-2</v>
      </c>
      <c r="Y530" s="17">
        <v>5.7751177091742899E-2</v>
      </c>
      <c r="Z530" s="17">
        <v>4.9016067082227603E-2</v>
      </c>
      <c r="AA530" s="17">
        <v>4.7506055923338397E-2</v>
      </c>
      <c r="AB530" s="17">
        <v>5.6512391812643503E-2</v>
      </c>
      <c r="AC530" s="17">
        <v>0.12004090777088</v>
      </c>
      <c r="AD530" s="17"/>
      <c r="AE530" s="17">
        <v>8.2203525853169701E-2</v>
      </c>
      <c r="AF530" s="17">
        <v>6.9609093206138603E-2</v>
      </c>
      <c r="AG530" s="17">
        <v>6.7086847507939404E-2</v>
      </c>
      <c r="AH530" s="17"/>
      <c r="AI530" s="17">
        <v>7.4502695774575398E-2</v>
      </c>
      <c r="AJ530" s="17">
        <v>7.8278497477996298E-2</v>
      </c>
      <c r="AK530" s="17">
        <v>9.3042935730674806E-2</v>
      </c>
      <c r="AL530" s="17">
        <v>5.5563008424436497E-2</v>
      </c>
      <c r="AM530" s="17">
        <v>6.4443291903688596E-2</v>
      </c>
      <c r="AN530" s="17"/>
      <c r="AO530" s="17">
        <v>9.0123839790113097E-2</v>
      </c>
      <c r="AP530" s="17">
        <v>7.0147331588899395E-2</v>
      </c>
      <c r="AQ530" s="17">
        <v>0.104033037446755</v>
      </c>
      <c r="AR530" s="17"/>
      <c r="AS530" s="17">
        <v>7.3735451439119498E-2</v>
      </c>
      <c r="AT530" s="17">
        <v>6.0368947906754102E-2</v>
      </c>
      <c r="AU530" s="17">
        <v>7.8010828349043798E-2</v>
      </c>
      <c r="AV530" s="17">
        <v>7.0198523490661593E-2</v>
      </c>
      <c r="AW530" s="17">
        <v>0.114315932623118</v>
      </c>
    </row>
    <row r="531" spans="2:49" x14ac:dyDescent="0.25">
      <c r="B531" t="s">
        <v>337</v>
      </c>
      <c r="C531" s="17">
        <v>6.2892041403772997E-2</v>
      </c>
      <c r="D531" s="17">
        <v>7.0997996104783204E-2</v>
      </c>
      <c r="E531" s="17">
        <v>5.4611408792655899E-2</v>
      </c>
      <c r="F531" s="17"/>
      <c r="G531" s="17">
        <v>8.9708393671473499E-2</v>
      </c>
      <c r="H531" s="17">
        <v>6.52088472106193E-2</v>
      </c>
      <c r="I531" s="17">
        <v>4.6419182830378901E-2</v>
      </c>
      <c r="J531" s="17">
        <v>3.4097746677061398E-2</v>
      </c>
      <c r="K531" s="17">
        <v>7.0425104005971004E-2</v>
      </c>
      <c r="L531" s="17">
        <v>7.4698436689721606E-2</v>
      </c>
      <c r="M531" s="17"/>
      <c r="N531" s="17">
        <v>8.3708945052278994E-2</v>
      </c>
      <c r="O531" s="17">
        <v>4.4491721330713302E-2</v>
      </c>
      <c r="P531" s="17">
        <v>6.4017351825263802E-2</v>
      </c>
      <c r="Q531" s="17">
        <v>5.7411559870706702E-2</v>
      </c>
      <c r="R531" s="17"/>
      <c r="S531" s="17">
        <v>9.6023828366341005E-2</v>
      </c>
      <c r="T531" s="17">
        <v>9.0940600152365506E-2</v>
      </c>
      <c r="U531" s="17">
        <v>6.3425119954978806E-2</v>
      </c>
      <c r="V531" s="17">
        <v>5.6120280567851101E-2</v>
      </c>
      <c r="W531" s="17">
        <v>6.1732158216685297E-2</v>
      </c>
      <c r="X531" s="17">
        <v>3.4080811695737297E-2</v>
      </c>
      <c r="Y531" s="17">
        <v>5.51552785183912E-2</v>
      </c>
      <c r="Z531" s="17">
        <v>6.1147954598643001E-2</v>
      </c>
      <c r="AA531" s="17">
        <v>5.3899802213253599E-2</v>
      </c>
      <c r="AB531" s="17">
        <v>3.11358048171212E-2</v>
      </c>
      <c r="AC531" s="17">
        <v>5.2765725324478902E-2</v>
      </c>
      <c r="AD531" s="17"/>
      <c r="AE531" s="17">
        <v>6.5212130885134598E-2</v>
      </c>
      <c r="AF531" s="17">
        <v>6.9626993797306302E-2</v>
      </c>
      <c r="AG531" s="17">
        <v>4.5902824232410898E-2</v>
      </c>
      <c r="AH531" s="17"/>
      <c r="AI531" s="17">
        <v>8.5328107811653203E-2</v>
      </c>
      <c r="AJ531" s="17">
        <v>5.8310583290890401E-2</v>
      </c>
      <c r="AK531" s="17">
        <v>5.98574333795154E-2</v>
      </c>
      <c r="AL531" s="17">
        <v>6.5303805938150994E-2</v>
      </c>
      <c r="AM531" s="17">
        <v>3.4270254745448002E-2</v>
      </c>
      <c r="AN531" s="17"/>
      <c r="AO531" s="17">
        <v>9.5697851607999707E-2</v>
      </c>
      <c r="AP531" s="17">
        <v>5.4170406378740703E-2</v>
      </c>
      <c r="AQ531" s="17">
        <v>6.4724671390649205E-2</v>
      </c>
      <c r="AR531" s="17"/>
      <c r="AS531" s="17">
        <v>6.07959345455222E-2</v>
      </c>
      <c r="AT531" s="17">
        <v>5.5942554110158998E-2</v>
      </c>
      <c r="AU531" s="17">
        <v>6.2702896267727307E-2</v>
      </c>
      <c r="AV531" s="17">
        <v>8.8852124539795199E-2</v>
      </c>
      <c r="AW531" s="17">
        <v>0.17296369692458</v>
      </c>
    </row>
    <row r="532" spans="2:49" x14ac:dyDescent="0.25">
      <c r="B532" t="s">
        <v>338</v>
      </c>
      <c r="C532" s="17">
        <v>4.9552573868392402E-2</v>
      </c>
      <c r="D532" s="17">
        <v>6.35189535289018E-2</v>
      </c>
      <c r="E532" s="17">
        <v>3.6340859848463601E-2</v>
      </c>
      <c r="F532" s="17"/>
      <c r="G532" s="17">
        <v>9.5254561695034198E-2</v>
      </c>
      <c r="H532" s="17">
        <v>4.6010403436553701E-2</v>
      </c>
      <c r="I532" s="17">
        <v>3.6841680135924502E-2</v>
      </c>
      <c r="J532" s="17">
        <v>3.0679909156849299E-2</v>
      </c>
      <c r="K532" s="17">
        <v>3.8161785026315197E-2</v>
      </c>
      <c r="L532" s="17">
        <v>5.4945385306977297E-2</v>
      </c>
      <c r="M532" s="17"/>
      <c r="N532" s="17">
        <v>5.1620495368424203E-2</v>
      </c>
      <c r="O532" s="17">
        <v>3.4896094441151999E-2</v>
      </c>
      <c r="P532" s="17">
        <v>6.0371269568286999E-2</v>
      </c>
      <c r="Q532" s="17">
        <v>5.2904358547662303E-2</v>
      </c>
      <c r="R532" s="17"/>
      <c r="S532" s="17">
        <v>0.10023873279936001</v>
      </c>
      <c r="T532" s="17">
        <v>4.8210451652056702E-2</v>
      </c>
      <c r="U532" s="17">
        <v>3.2861413846390998E-2</v>
      </c>
      <c r="V532" s="17">
        <v>5.9497424809740601E-2</v>
      </c>
      <c r="W532" s="17">
        <v>4.1134570284300301E-2</v>
      </c>
      <c r="X532" s="17">
        <v>4.9815386170513801E-2</v>
      </c>
      <c r="Y532" s="17">
        <v>2.4282643803219602E-2</v>
      </c>
      <c r="Z532" s="17">
        <v>5.68912963198532E-2</v>
      </c>
      <c r="AA532" s="17">
        <v>2.8261695301351201E-2</v>
      </c>
      <c r="AB532" s="17">
        <v>3.1269754590602702E-2</v>
      </c>
      <c r="AC532" s="17">
        <v>4.55760450887574E-2</v>
      </c>
      <c r="AD532" s="17"/>
      <c r="AE532" s="17">
        <v>5.47446510591338E-2</v>
      </c>
      <c r="AF532" s="17">
        <v>4.6010998382045101E-2</v>
      </c>
      <c r="AG532" s="17">
        <v>4.2697287131661502E-2</v>
      </c>
      <c r="AH532" s="17"/>
      <c r="AI532" s="17">
        <v>5.9101284401047699E-2</v>
      </c>
      <c r="AJ532" s="17">
        <v>4.54753350590675E-2</v>
      </c>
      <c r="AK532" s="17">
        <v>4.47817109348446E-2</v>
      </c>
      <c r="AL532" s="17">
        <v>8.0447563147841003E-2</v>
      </c>
      <c r="AM532" s="17">
        <v>3.7043690835590497E-2</v>
      </c>
      <c r="AN532" s="17"/>
      <c r="AO532" s="17">
        <v>6.8876808074745E-2</v>
      </c>
      <c r="AP532" s="17">
        <v>4.6017404974402799E-2</v>
      </c>
      <c r="AQ532" s="17">
        <v>6.1091486402766002E-2</v>
      </c>
      <c r="AR532" s="17"/>
      <c r="AS532" s="17">
        <v>6.0644962928004503E-2</v>
      </c>
      <c r="AT532" s="17">
        <v>4.3626733631599898E-2</v>
      </c>
      <c r="AU532" s="17">
        <v>3.8469091386381903E-2</v>
      </c>
      <c r="AV532" s="17">
        <v>5.0203247740638897E-2</v>
      </c>
      <c r="AW532" s="17">
        <v>6.9822080510961601E-2</v>
      </c>
    </row>
    <row r="533" spans="2:49" x14ac:dyDescent="0.25">
      <c r="B533" t="s">
        <v>339</v>
      </c>
      <c r="C533" s="17">
        <v>4.6690714737136998E-2</v>
      </c>
      <c r="D533" s="17">
        <v>5.48919420916293E-2</v>
      </c>
      <c r="E533" s="17">
        <v>3.8613494656227897E-2</v>
      </c>
      <c r="F533" s="17"/>
      <c r="G533" s="17">
        <v>8.7248329713426095E-2</v>
      </c>
      <c r="H533" s="17">
        <v>6.4118212914242897E-2</v>
      </c>
      <c r="I533" s="17">
        <v>3.89712438669748E-2</v>
      </c>
      <c r="J533" s="17">
        <v>3.5461268351019398E-2</v>
      </c>
      <c r="K533" s="17">
        <v>2.7256334801053401E-2</v>
      </c>
      <c r="L533" s="17">
        <v>3.3622382848372101E-2</v>
      </c>
      <c r="M533" s="17"/>
      <c r="N533" s="17">
        <v>5.6247116180301399E-2</v>
      </c>
      <c r="O533" s="17">
        <v>5.0086696465343999E-2</v>
      </c>
      <c r="P533" s="17">
        <v>4.0717251068344701E-2</v>
      </c>
      <c r="Q533" s="17">
        <v>3.6642904432008801E-2</v>
      </c>
      <c r="R533" s="17"/>
      <c r="S533" s="17">
        <v>7.7098817120297397E-2</v>
      </c>
      <c r="T533" s="17">
        <v>5.8598440280087698E-2</v>
      </c>
      <c r="U533" s="17">
        <v>5.5507305663907901E-2</v>
      </c>
      <c r="V533" s="17">
        <v>2.7053807304530102E-2</v>
      </c>
      <c r="W533" s="17">
        <v>4.6358456750009103E-2</v>
      </c>
      <c r="X533" s="17">
        <v>3.8911351221265801E-2</v>
      </c>
      <c r="Y533" s="17">
        <v>5.5444472808043002E-2</v>
      </c>
      <c r="Z533" s="17">
        <v>5.5334929072254201E-2</v>
      </c>
      <c r="AA533" s="17">
        <v>3.2843739627922398E-2</v>
      </c>
      <c r="AB533" s="17">
        <v>1.1529553825415E-2</v>
      </c>
      <c r="AC533" s="17">
        <v>3.9118305438496599E-2</v>
      </c>
      <c r="AD533" s="17"/>
      <c r="AE533" s="17">
        <v>3.4017652828257701E-2</v>
      </c>
      <c r="AF533" s="17">
        <v>5.3127553569157902E-2</v>
      </c>
      <c r="AG533" s="17">
        <v>4.9740332155158301E-2</v>
      </c>
      <c r="AH533" s="17"/>
      <c r="AI533" s="17">
        <v>4.4042737754931498E-2</v>
      </c>
      <c r="AJ533" s="17">
        <v>5.1825746190001402E-2</v>
      </c>
      <c r="AK533" s="17">
        <v>6.5919309335167001E-2</v>
      </c>
      <c r="AL533" s="17">
        <v>3.8902368085546903E-2</v>
      </c>
      <c r="AM533" s="17">
        <v>3.1862249925271299E-2</v>
      </c>
      <c r="AN533" s="17"/>
      <c r="AO533" s="17">
        <v>5.05066349866507E-2</v>
      </c>
      <c r="AP533" s="17">
        <v>4.8641795995316199E-2</v>
      </c>
      <c r="AQ533" s="17">
        <v>4.9745418983804399E-2</v>
      </c>
      <c r="AR533" s="17"/>
      <c r="AS533" s="17">
        <v>4.0467251037592501E-2</v>
      </c>
      <c r="AT533" s="17">
        <v>3.3903675385075799E-2</v>
      </c>
      <c r="AU533" s="17">
        <v>6.2068313515465101E-2</v>
      </c>
      <c r="AV533" s="17">
        <v>5.7416317792741402E-2</v>
      </c>
      <c r="AW533" s="17">
        <v>3.0022764394095999E-2</v>
      </c>
    </row>
    <row r="534" spans="2:49" x14ac:dyDescent="0.25">
      <c r="B534" t="s">
        <v>225</v>
      </c>
      <c r="C534" s="17">
        <v>2.97099438431923E-2</v>
      </c>
      <c r="D534" s="17">
        <v>2.75594632419216E-2</v>
      </c>
      <c r="E534" s="17">
        <v>3.1584133219644699E-2</v>
      </c>
      <c r="F534" s="17"/>
      <c r="G534" s="17">
        <v>1.01427894862797E-2</v>
      </c>
      <c r="H534" s="17">
        <v>2.24571021426908E-2</v>
      </c>
      <c r="I534" s="17">
        <v>2.8787195071880801E-2</v>
      </c>
      <c r="J534" s="17">
        <v>3.9064852344486499E-2</v>
      </c>
      <c r="K534" s="17">
        <v>4.6597578668720899E-2</v>
      </c>
      <c r="L534" s="17">
        <v>3.0625049659933401E-2</v>
      </c>
      <c r="M534" s="17"/>
      <c r="N534" s="17">
        <v>3.0278388307318198E-2</v>
      </c>
      <c r="O534" s="17">
        <v>2.98704728248732E-2</v>
      </c>
      <c r="P534" s="17">
        <v>2.5120200316768201E-2</v>
      </c>
      <c r="Q534" s="17">
        <v>3.2657598979606801E-2</v>
      </c>
      <c r="R534" s="17"/>
      <c r="S534" s="17">
        <v>3.2917703062092601E-2</v>
      </c>
      <c r="T534" s="17">
        <v>3.13097086673782E-2</v>
      </c>
      <c r="U534" s="17">
        <v>2.3187124037521999E-2</v>
      </c>
      <c r="V534" s="17">
        <v>3.4643320465243502E-2</v>
      </c>
      <c r="W534" s="17">
        <v>3.8808468953484797E-2</v>
      </c>
      <c r="X534" s="17">
        <v>2.52684944336347E-2</v>
      </c>
      <c r="Y534" s="17">
        <v>1.6293666587092699E-2</v>
      </c>
      <c r="Z534" s="17">
        <v>2.89503506418941E-2</v>
      </c>
      <c r="AA534" s="17">
        <v>3.6059988911418199E-2</v>
      </c>
      <c r="AB534" s="17">
        <v>2.34071332847272E-2</v>
      </c>
      <c r="AC534" s="17">
        <v>3.2857815277657201E-2</v>
      </c>
      <c r="AD534" s="17"/>
      <c r="AE534" s="17">
        <v>2.6435204151528599E-2</v>
      </c>
      <c r="AF534" s="17">
        <v>3.8205925418565503E-2</v>
      </c>
      <c r="AG534" s="17">
        <v>2.1513064852366499E-2</v>
      </c>
      <c r="AH534" s="17"/>
      <c r="AI534" s="17">
        <v>2.10163503864478E-2</v>
      </c>
      <c r="AJ534" s="17">
        <v>3.1870510075641498E-2</v>
      </c>
      <c r="AK534" s="17">
        <v>5.0471194851423602E-2</v>
      </c>
      <c r="AL534" s="17">
        <v>0</v>
      </c>
      <c r="AM534" s="17">
        <v>3.5031930252235798E-2</v>
      </c>
      <c r="AN534" s="17"/>
      <c r="AO534" s="17">
        <v>2.0667382982241599E-2</v>
      </c>
      <c r="AP534" s="17">
        <v>2.9717298283670202E-2</v>
      </c>
      <c r="AQ534" s="17">
        <v>2.6579529745409999E-2</v>
      </c>
      <c r="AR534" s="17"/>
      <c r="AS534" s="17">
        <v>2.7850759088937801E-2</v>
      </c>
      <c r="AT534" s="17">
        <v>2.3917022276443399E-2</v>
      </c>
      <c r="AU534" s="17">
        <v>3.3424052462149599E-2</v>
      </c>
      <c r="AV534" s="17">
        <v>3.54791061484536E-2</v>
      </c>
      <c r="AW534" s="17">
        <v>1.55422942798891E-2</v>
      </c>
    </row>
    <row r="535" spans="2:49" x14ac:dyDescent="0.25">
      <c r="B535" t="s">
        <v>73</v>
      </c>
      <c r="C535" s="17">
        <v>5.6915858942745798E-2</v>
      </c>
      <c r="D535" s="17">
        <v>5.0943642889888903E-2</v>
      </c>
      <c r="E535" s="17">
        <v>6.1253170425854098E-2</v>
      </c>
      <c r="F535" s="17"/>
      <c r="G535" s="17">
        <v>5.8307343259331797E-2</v>
      </c>
      <c r="H535" s="17">
        <v>4.99219858542225E-2</v>
      </c>
      <c r="I535" s="17">
        <v>5.5522900617942801E-2</v>
      </c>
      <c r="J535" s="17">
        <v>4.73785370775099E-2</v>
      </c>
      <c r="K535" s="17">
        <v>5.1512284041002401E-2</v>
      </c>
      <c r="L535" s="17">
        <v>7.4174185860918104E-2</v>
      </c>
      <c r="M535" s="17"/>
      <c r="N535" s="17">
        <v>5.4298496643524798E-2</v>
      </c>
      <c r="O535" s="17">
        <v>5.4471583708754101E-2</v>
      </c>
      <c r="P535" s="17">
        <v>4.1125682877811702E-2</v>
      </c>
      <c r="Q535" s="17">
        <v>7.6399284580613694E-2</v>
      </c>
      <c r="R535" s="17"/>
      <c r="S535" s="17">
        <v>6.03933286333935E-2</v>
      </c>
      <c r="T535" s="17">
        <v>5.4536137813268201E-2</v>
      </c>
      <c r="U535" s="17">
        <v>5.65389909081895E-2</v>
      </c>
      <c r="V535" s="17">
        <v>5.1045977493980002E-2</v>
      </c>
      <c r="W535" s="17">
        <v>2.6729089513880099E-2</v>
      </c>
      <c r="X535" s="17">
        <v>6.02705757027234E-2</v>
      </c>
      <c r="Y535" s="17">
        <v>7.0484311740675099E-2</v>
      </c>
      <c r="Z535" s="17">
        <v>7.1953889284943895E-2</v>
      </c>
      <c r="AA535" s="17">
        <v>6.4279527474038103E-2</v>
      </c>
      <c r="AB535" s="17">
        <v>5.4089496026296799E-2</v>
      </c>
      <c r="AC535" s="17">
        <v>5.5842119442564599E-2</v>
      </c>
      <c r="AD535" s="17"/>
      <c r="AE535" s="17">
        <v>4.88763962920944E-2</v>
      </c>
      <c r="AF535" s="17">
        <v>5.9004348495092097E-2</v>
      </c>
      <c r="AG535" s="17">
        <v>6.7840299895199893E-2</v>
      </c>
      <c r="AH535" s="17"/>
      <c r="AI535" s="17">
        <v>4.2015037682842898E-2</v>
      </c>
      <c r="AJ535" s="17">
        <v>6.6118684234417802E-2</v>
      </c>
      <c r="AK535" s="17">
        <v>5.5417247495716603E-2</v>
      </c>
      <c r="AL535" s="17">
        <v>3.4717552660369799E-2</v>
      </c>
      <c r="AM535" s="17">
        <v>7.3098296792352593E-2</v>
      </c>
      <c r="AN535" s="17"/>
      <c r="AO535" s="17">
        <v>4.5982627525156597E-2</v>
      </c>
      <c r="AP535" s="17">
        <v>5.8655871305702899E-2</v>
      </c>
      <c r="AQ535" s="17">
        <v>5.08138294825453E-2</v>
      </c>
      <c r="AR535" s="17"/>
      <c r="AS535" s="17">
        <v>5.4605563640461201E-2</v>
      </c>
      <c r="AT535" s="17">
        <v>6.5144990672668907E-2</v>
      </c>
      <c r="AU535" s="17">
        <v>5.1918102595282303E-2</v>
      </c>
      <c r="AV535" s="17">
        <v>5.3363856741084299E-2</v>
      </c>
      <c r="AW535" s="17">
        <v>8.5675478912080799E-2</v>
      </c>
    </row>
    <row r="536" spans="2:49" x14ac:dyDescent="0.25">
      <c r="B536" t="s">
        <v>81</v>
      </c>
      <c r="C536" s="17">
        <v>6.6066397902316804E-2</v>
      </c>
      <c r="D536" s="17">
        <v>5.3740534899306899E-2</v>
      </c>
      <c r="E536" s="17">
        <v>7.7127061051667903E-2</v>
      </c>
      <c r="F536" s="17"/>
      <c r="G536" s="17">
        <v>0.13122096264841701</v>
      </c>
      <c r="H536" s="17">
        <v>0.10196270938324201</v>
      </c>
      <c r="I536" s="17">
        <v>6.7107187271518695E-2</v>
      </c>
      <c r="J536" s="17">
        <v>5.0607416650113701E-2</v>
      </c>
      <c r="K536" s="17">
        <v>3.8157126179841502E-2</v>
      </c>
      <c r="L536" s="17">
        <v>2.3376009912098501E-2</v>
      </c>
      <c r="M536" s="17"/>
      <c r="N536" s="17">
        <v>5.1358632066250201E-2</v>
      </c>
      <c r="O536" s="17">
        <v>6.5909440624014701E-2</v>
      </c>
      <c r="P536" s="17">
        <v>7.0510278060461201E-2</v>
      </c>
      <c r="Q536" s="17">
        <v>7.6515805746728102E-2</v>
      </c>
      <c r="R536" s="17"/>
      <c r="S536" s="17">
        <v>5.4040047453601497E-2</v>
      </c>
      <c r="T536" s="17">
        <v>6.9153152774751106E-2</v>
      </c>
      <c r="U536" s="17">
        <v>7.8324558472493699E-2</v>
      </c>
      <c r="V536" s="17">
        <v>6.1517489853250902E-2</v>
      </c>
      <c r="W536" s="17">
        <v>5.3359355748939498E-2</v>
      </c>
      <c r="X536" s="17">
        <v>6.3947205919638803E-2</v>
      </c>
      <c r="Y536" s="17">
        <v>7.6998330065852702E-2</v>
      </c>
      <c r="Z536" s="17">
        <v>3.2820102358334699E-2</v>
      </c>
      <c r="AA536" s="17">
        <v>9.1914934776227405E-2</v>
      </c>
      <c r="AB536" s="17">
        <v>7.3304833942743397E-2</v>
      </c>
      <c r="AC536" s="17">
        <v>4.1015263122307702E-2</v>
      </c>
      <c r="AD536" s="17"/>
      <c r="AE536" s="17">
        <v>3.0039336724839098E-2</v>
      </c>
      <c r="AF536" s="17">
        <v>5.4656890708610198E-2</v>
      </c>
      <c r="AG536" s="17">
        <v>0.11860683562875</v>
      </c>
      <c r="AH536" s="17"/>
      <c r="AI536" s="17">
        <v>2.2449635454659101E-2</v>
      </c>
      <c r="AJ536" s="17">
        <v>7.4443312384961005E-2</v>
      </c>
      <c r="AK536" s="17">
        <v>5.5569724464131401E-2</v>
      </c>
      <c r="AL536" s="17">
        <v>3.2710240872275198E-2</v>
      </c>
      <c r="AM536" s="17">
        <v>0.104451610817312</v>
      </c>
      <c r="AN536" s="17"/>
      <c r="AO536" s="17">
        <v>2.2112521672507199E-2</v>
      </c>
      <c r="AP536" s="17">
        <v>7.2615542741246597E-2</v>
      </c>
      <c r="AQ536" s="17">
        <v>5.2881886173878498E-2</v>
      </c>
      <c r="AR536" s="17"/>
      <c r="AS536" s="17">
        <v>8.2877702490217794E-2</v>
      </c>
      <c r="AT536" s="17">
        <v>6.9006998364652405E-2</v>
      </c>
      <c r="AU536" s="17">
        <v>6.2163663819965902E-2</v>
      </c>
      <c r="AV536" s="17">
        <v>4.5566278853225901E-2</v>
      </c>
      <c r="AW536" s="17">
        <v>6.4070796999801394E-2</v>
      </c>
    </row>
    <row r="537" spans="2:49" x14ac:dyDescent="0.25">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row>
    <row r="538" spans="2:49" x14ac:dyDescent="0.25">
      <c r="B538" s="6" t="s">
        <v>352</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row>
    <row r="539" spans="2:49" x14ac:dyDescent="0.25">
      <c r="B539" s="24" t="s">
        <v>76</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row>
    <row r="540" spans="2:49" x14ac:dyDescent="0.25">
      <c r="B540" t="s">
        <v>341</v>
      </c>
      <c r="C540" s="17">
        <v>0.39407802311470003</v>
      </c>
      <c r="D540" s="17">
        <v>0.39666422004797802</v>
      </c>
      <c r="E540" s="17">
        <v>0.393892044501507</v>
      </c>
      <c r="F540" s="17"/>
      <c r="G540" s="17">
        <v>0.25522102623620802</v>
      </c>
      <c r="H540" s="17">
        <v>0.324234034585138</v>
      </c>
      <c r="I540" s="17">
        <v>0.35223309347117299</v>
      </c>
      <c r="J540" s="17">
        <v>0.44732535325926998</v>
      </c>
      <c r="K540" s="17">
        <v>0.4435738132973</v>
      </c>
      <c r="L540" s="17">
        <v>0.50214302215745998</v>
      </c>
      <c r="M540" s="17"/>
      <c r="N540" s="17">
        <v>0.41941300977603002</v>
      </c>
      <c r="O540" s="17">
        <v>0.40136311416956799</v>
      </c>
      <c r="P540" s="17">
        <v>0.39486982347954602</v>
      </c>
      <c r="Q540" s="17">
        <v>0.35731913886748301</v>
      </c>
      <c r="R540" s="17"/>
      <c r="S540" s="17">
        <v>0.391262649657939</v>
      </c>
      <c r="T540" s="17">
        <v>0.39928258298020902</v>
      </c>
      <c r="U540" s="17">
        <v>0.40862947618860801</v>
      </c>
      <c r="V540" s="17">
        <v>0.43143595147091302</v>
      </c>
      <c r="W540" s="17">
        <v>0.39502813949365601</v>
      </c>
      <c r="X540" s="17">
        <v>0.38213594726502498</v>
      </c>
      <c r="Y540" s="17">
        <v>0.41011697955292198</v>
      </c>
      <c r="Z540" s="17">
        <v>0.35458943723671998</v>
      </c>
      <c r="AA540" s="17">
        <v>0.36618979566147197</v>
      </c>
      <c r="AB540" s="17">
        <v>0.39535842138453497</v>
      </c>
      <c r="AC540" s="17">
        <v>0.38301033139857499</v>
      </c>
      <c r="AD540" s="17"/>
      <c r="AE540" s="17">
        <v>0.47637538716870698</v>
      </c>
      <c r="AF540" s="17">
        <v>0.37390378493140503</v>
      </c>
      <c r="AG540" s="17">
        <v>0.32713898944099001</v>
      </c>
      <c r="AH540" s="17"/>
      <c r="AI540" s="17">
        <v>0.50847683831194102</v>
      </c>
      <c r="AJ540" s="17">
        <v>0.32460466002238098</v>
      </c>
      <c r="AK540" s="17">
        <v>0.38783407282797999</v>
      </c>
      <c r="AL540" s="17">
        <v>0.36401967126485602</v>
      </c>
      <c r="AM540" s="17">
        <v>0.351868876067853</v>
      </c>
      <c r="AN540" s="17"/>
      <c r="AO540" s="17">
        <v>0.50914559296992601</v>
      </c>
      <c r="AP540" s="17">
        <v>0.33313318256020003</v>
      </c>
      <c r="AQ540" s="17">
        <v>0.41031824622304303</v>
      </c>
      <c r="AR540" s="17"/>
      <c r="AS540" s="17">
        <v>0.37607524820421201</v>
      </c>
      <c r="AT540" s="17">
        <v>0.37565232908822699</v>
      </c>
      <c r="AU540" s="17">
        <v>0.44001059785565699</v>
      </c>
      <c r="AV540" s="17">
        <v>0.35625431941128699</v>
      </c>
      <c r="AW540" s="17">
        <v>0.31506474086473002</v>
      </c>
    </row>
    <row r="541" spans="2:49" x14ac:dyDescent="0.25">
      <c r="B541" t="s">
        <v>342</v>
      </c>
      <c r="C541" s="17">
        <v>0.34591082836740999</v>
      </c>
      <c r="D541" s="17">
        <v>0.35905733585157401</v>
      </c>
      <c r="E541" s="17">
        <v>0.33343746539772601</v>
      </c>
      <c r="F541" s="17"/>
      <c r="G541" s="17">
        <v>0.27335563534129698</v>
      </c>
      <c r="H541" s="17">
        <v>0.30921309513961098</v>
      </c>
      <c r="I541" s="17">
        <v>0.318860079062466</v>
      </c>
      <c r="J541" s="17">
        <v>0.34895318842759299</v>
      </c>
      <c r="K541" s="17">
        <v>0.36989784801424203</v>
      </c>
      <c r="L541" s="17">
        <v>0.428168159707771</v>
      </c>
      <c r="M541" s="17"/>
      <c r="N541" s="17">
        <v>0.39297283252317</v>
      </c>
      <c r="O541" s="17">
        <v>0.364629311574171</v>
      </c>
      <c r="P541" s="17">
        <v>0.306210385583227</v>
      </c>
      <c r="Q541" s="17">
        <v>0.312419665854549</v>
      </c>
      <c r="R541" s="17"/>
      <c r="S541" s="17">
        <v>0.34384851988826198</v>
      </c>
      <c r="T541" s="17">
        <v>0.384870944548727</v>
      </c>
      <c r="U541" s="17">
        <v>0.34200211826339999</v>
      </c>
      <c r="V541" s="17">
        <v>0.34624577755860197</v>
      </c>
      <c r="W541" s="17">
        <v>0.30013778981474898</v>
      </c>
      <c r="X541" s="17">
        <v>0.34383186089995899</v>
      </c>
      <c r="Y541" s="17">
        <v>0.33105183060321902</v>
      </c>
      <c r="Z541" s="17">
        <v>0.3558008958826</v>
      </c>
      <c r="AA541" s="17">
        <v>0.33450920451687499</v>
      </c>
      <c r="AB541" s="17">
        <v>0.37610523345728802</v>
      </c>
      <c r="AC541" s="17">
        <v>0.31057814683713902</v>
      </c>
      <c r="AD541" s="17"/>
      <c r="AE541" s="17">
        <v>0.33320433318178899</v>
      </c>
      <c r="AF541" s="17">
        <v>0.41484821094229601</v>
      </c>
      <c r="AG541" s="17">
        <v>0.22074299875269701</v>
      </c>
      <c r="AH541" s="17"/>
      <c r="AI541" s="17">
        <v>0.316092653439423</v>
      </c>
      <c r="AJ541" s="17">
        <v>0.40505704797998698</v>
      </c>
      <c r="AK541" s="17">
        <v>0.47695371479779902</v>
      </c>
      <c r="AL541" s="17">
        <v>0.42862870439001699</v>
      </c>
      <c r="AM541" s="17">
        <v>0.222724633243052</v>
      </c>
      <c r="AN541" s="17"/>
      <c r="AO541" s="17">
        <v>0.29210166149462602</v>
      </c>
      <c r="AP541" s="17">
        <v>0.42188264321101998</v>
      </c>
      <c r="AQ541" s="17">
        <v>0.43874164852240999</v>
      </c>
      <c r="AR541" s="17"/>
      <c r="AS541" s="17">
        <v>0.30548641386198999</v>
      </c>
      <c r="AT541" s="17">
        <v>0.342024545646263</v>
      </c>
      <c r="AU541" s="17">
        <v>0.38590654662602297</v>
      </c>
      <c r="AV541" s="17">
        <v>0.36974582818887602</v>
      </c>
      <c r="AW541" s="17">
        <v>0.45338668632531898</v>
      </c>
    </row>
    <row r="542" spans="2:49" x14ac:dyDescent="0.25">
      <c r="B542" t="s">
        <v>343</v>
      </c>
      <c r="C542" s="17">
        <v>0.34301640957219598</v>
      </c>
      <c r="D542" s="17">
        <v>0.35096356132107598</v>
      </c>
      <c r="E542" s="17">
        <v>0.33357962653397499</v>
      </c>
      <c r="F542" s="17"/>
      <c r="G542" s="17">
        <v>0.35838450243545</v>
      </c>
      <c r="H542" s="17">
        <v>0.32507678236327398</v>
      </c>
      <c r="I542" s="17">
        <v>0.35719540364316799</v>
      </c>
      <c r="J542" s="17">
        <v>0.34011229393447201</v>
      </c>
      <c r="K542" s="17">
        <v>0.32861220478658898</v>
      </c>
      <c r="L542" s="17">
        <v>0.34769784845486301</v>
      </c>
      <c r="M542" s="17"/>
      <c r="N542" s="17">
        <v>0.41113997274087999</v>
      </c>
      <c r="O542" s="17">
        <v>0.37617859515851698</v>
      </c>
      <c r="P542" s="17">
        <v>0.28350379901050798</v>
      </c>
      <c r="Q542" s="17">
        <v>0.29043741161379799</v>
      </c>
      <c r="R542" s="17"/>
      <c r="S542" s="17">
        <v>0.36334350912825097</v>
      </c>
      <c r="T542" s="17">
        <v>0.33665289962113898</v>
      </c>
      <c r="U542" s="17">
        <v>0.29588512711178</v>
      </c>
      <c r="V542" s="17">
        <v>0.31120642373658602</v>
      </c>
      <c r="W542" s="17">
        <v>0.36062890327920499</v>
      </c>
      <c r="X542" s="17">
        <v>0.33552821989550702</v>
      </c>
      <c r="Y542" s="17">
        <v>0.34925450040345801</v>
      </c>
      <c r="Z542" s="17">
        <v>0.22910291833947599</v>
      </c>
      <c r="AA542" s="17">
        <v>0.34548831581297801</v>
      </c>
      <c r="AB542" s="17">
        <v>0.46368301435470899</v>
      </c>
      <c r="AC542" s="17">
        <v>0.28261348285611598</v>
      </c>
      <c r="AD542" s="17"/>
      <c r="AE542" s="17">
        <v>0.159468579242872</v>
      </c>
      <c r="AF542" s="17">
        <v>0.51089701078343497</v>
      </c>
      <c r="AG542" s="17">
        <v>0.306552088569363</v>
      </c>
      <c r="AH542" s="17"/>
      <c r="AI542" s="17">
        <v>0.20790843362108699</v>
      </c>
      <c r="AJ542" s="17">
        <v>0.456178864821014</v>
      </c>
      <c r="AK542" s="17">
        <v>0.53382265524612305</v>
      </c>
      <c r="AL542" s="17">
        <v>0.164644085397713</v>
      </c>
      <c r="AM542" s="17">
        <v>0.29007171032885698</v>
      </c>
      <c r="AN542" s="17"/>
      <c r="AO542" s="17">
        <v>0.212677054315556</v>
      </c>
      <c r="AP542" s="17">
        <v>0.45183933648090102</v>
      </c>
      <c r="AQ542" s="17">
        <v>0.47170439070736098</v>
      </c>
      <c r="AR542" s="17"/>
      <c r="AS542" s="17">
        <v>0.27913122636607701</v>
      </c>
      <c r="AT542" s="17">
        <v>0.32972530085903401</v>
      </c>
      <c r="AU542" s="17">
        <v>0.425898666940632</v>
      </c>
      <c r="AV542" s="17">
        <v>0.40341034456772701</v>
      </c>
      <c r="AW542" s="17">
        <v>0.37037689991912198</v>
      </c>
    </row>
    <row r="543" spans="2:49" x14ac:dyDescent="0.25">
      <c r="B543" t="s">
        <v>344</v>
      </c>
      <c r="C543" s="17">
        <v>0.31415687108689799</v>
      </c>
      <c r="D543" s="17">
        <v>0.33335989544084799</v>
      </c>
      <c r="E543" s="17">
        <v>0.297048933055022</v>
      </c>
      <c r="F543" s="17"/>
      <c r="G543" s="17">
        <v>0.22285949827370699</v>
      </c>
      <c r="H543" s="17">
        <v>0.24452397790043001</v>
      </c>
      <c r="I543" s="17">
        <v>0.24538689853863299</v>
      </c>
      <c r="J543" s="17">
        <v>0.32097402394770902</v>
      </c>
      <c r="K543" s="17">
        <v>0.400770766453172</v>
      </c>
      <c r="L543" s="17">
        <v>0.42475753963739898</v>
      </c>
      <c r="M543" s="17"/>
      <c r="N543" s="17">
        <v>0.339606231263826</v>
      </c>
      <c r="O543" s="17">
        <v>0.33549112584252799</v>
      </c>
      <c r="P543" s="17">
        <v>0.29859209015979499</v>
      </c>
      <c r="Q543" s="17">
        <v>0.27907907736007198</v>
      </c>
      <c r="R543" s="17"/>
      <c r="S543" s="17">
        <v>0.31177221091920898</v>
      </c>
      <c r="T543" s="17">
        <v>0.31243274596966503</v>
      </c>
      <c r="U543" s="17">
        <v>0.34882023711100402</v>
      </c>
      <c r="V543" s="17">
        <v>0.33868451519495002</v>
      </c>
      <c r="W543" s="17">
        <v>0.23553726803886901</v>
      </c>
      <c r="X543" s="17">
        <v>0.25434728650615201</v>
      </c>
      <c r="Y543" s="17">
        <v>0.330074385326524</v>
      </c>
      <c r="Z543" s="17">
        <v>0.320473448623321</v>
      </c>
      <c r="AA543" s="17">
        <v>0.29613085482254597</v>
      </c>
      <c r="AB543" s="17">
        <v>0.38616502556875598</v>
      </c>
      <c r="AC543" s="17">
        <v>0.32277766954286802</v>
      </c>
      <c r="AD543" s="17"/>
      <c r="AE543" s="17">
        <v>0.33001829701265001</v>
      </c>
      <c r="AF543" s="17">
        <v>0.35291669186507302</v>
      </c>
      <c r="AG543" s="17">
        <v>0.21584495274724599</v>
      </c>
      <c r="AH543" s="17"/>
      <c r="AI543" s="17">
        <v>0.29968528097484598</v>
      </c>
      <c r="AJ543" s="17">
        <v>0.35663661452734302</v>
      </c>
      <c r="AK543" s="17">
        <v>0.37809382130528002</v>
      </c>
      <c r="AL543" s="17">
        <v>0.311918246051199</v>
      </c>
      <c r="AM543" s="17">
        <v>0.234002372187537</v>
      </c>
      <c r="AN543" s="17"/>
      <c r="AO543" s="17">
        <v>0.22117998123227001</v>
      </c>
      <c r="AP543" s="17">
        <v>0.34510260706521201</v>
      </c>
      <c r="AQ543" s="17">
        <v>0.38436511233242299</v>
      </c>
      <c r="AR543" s="17"/>
      <c r="AS543" s="17">
        <v>0.28081846536640698</v>
      </c>
      <c r="AT543" s="17">
        <v>0.30883995409405801</v>
      </c>
      <c r="AU543" s="17">
        <v>0.33932076781425302</v>
      </c>
      <c r="AV543" s="17">
        <v>0.30869963340536</v>
      </c>
      <c r="AW543" s="17">
        <v>0.30915381271908199</v>
      </c>
    </row>
    <row r="544" spans="2:49" x14ac:dyDescent="0.25">
      <c r="B544" t="s">
        <v>345</v>
      </c>
      <c r="C544" s="17">
        <v>0.29494680300020099</v>
      </c>
      <c r="D544" s="17">
        <v>0.32295692590852498</v>
      </c>
      <c r="E544" s="17">
        <v>0.26614980117872</v>
      </c>
      <c r="F544" s="17"/>
      <c r="G544" s="17">
        <v>0.23882481839252501</v>
      </c>
      <c r="H544" s="17">
        <v>0.23312507711594399</v>
      </c>
      <c r="I544" s="17">
        <v>0.28199795036841901</v>
      </c>
      <c r="J544" s="17">
        <v>0.30235052030552001</v>
      </c>
      <c r="K544" s="17">
        <v>0.37437700039270499</v>
      </c>
      <c r="L544" s="17">
        <v>0.33431380920488102</v>
      </c>
      <c r="M544" s="17"/>
      <c r="N544" s="17">
        <v>0.335581775483003</v>
      </c>
      <c r="O544" s="17">
        <v>0.28594584926794703</v>
      </c>
      <c r="P544" s="17">
        <v>0.27312456643917599</v>
      </c>
      <c r="Q544" s="17">
        <v>0.27986283015378799</v>
      </c>
      <c r="R544" s="17"/>
      <c r="S544" s="17">
        <v>0.29268041723989602</v>
      </c>
      <c r="T544" s="17">
        <v>0.292672724401767</v>
      </c>
      <c r="U544" s="17">
        <v>0.29955342506557198</v>
      </c>
      <c r="V544" s="17">
        <v>0.27038654122757</v>
      </c>
      <c r="W544" s="17">
        <v>0.27771054860267003</v>
      </c>
      <c r="X544" s="17">
        <v>0.24605058404083499</v>
      </c>
      <c r="Y544" s="17">
        <v>0.30101279931505198</v>
      </c>
      <c r="Z544" s="17">
        <v>0.31659828258898698</v>
      </c>
      <c r="AA544" s="17">
        <v>0.29220790348770198</v>
      </c>
      <c r="AB544" s="17">
        <v>0.38418564606822603</v>
      </c>
      <c r="AC544" s="17">
        <v>0.274587246811617</v>
      </c>
      <c r="AD544" s="17"/>
      <c r="AE544" s="17">
        <v>0.26521668104788998</v>
      </c>
      <c r="AF544" s="17">
        <v>0.353399061881148</v>
      </c>
      <c r="AG544" s="17">
        <v>0.24260210420341799</v>
      </c>
      <c r="AH544" s="17"/>
      <c r="AI544" s="17">
        <v>0.19853033829221101</v>
      </c>
      <c r="AJ544" s="17">
        <v>0.36976628743251599</v>
      </c>
      <c r="AK544" s="17">
        <v>0.38685742295897302</v>
      </c>
      <c r="AL544" s="17">
        <v>0.39846238784636201</v>
      </c>
      <c r="AM544" s="17">
        <v>0.26084274025894899</v>
      </c>
      <c r="AN544" s="17"/>
      <c r="AO544" s="17">
        <v>0.116485573184929</v>
      </c>
      <c r="AP544" s="17">
        <v>0.37794341705088702</v>
      </c>
      <c r="AQ544" s="17">
        <v>0.38194573885872402</v>
      </c>
      <c r="AR544" s="17"/>
      <c r="AS544" s="17">
        <v>0.242702150298196</v>
      </c>
      <c r="AT544" s="17">
        <v>0.293687535083617</v>
      </c>
      <c r="AU544" s="17">
        <v>0.31292706188030101</v>
      </c>
      <c r="AV544" s="17">
        <v>0.34494544208865102</v>
      </c>
      <c r="AW544" s="17">
        <v>0.38646245229276099</v>
      </c>
    </row>
    <row r="545" spans="2:49" x14ac:dyDescent="0.25">
      <c r="B545" t="s">
        <v>346</v>
      </c>
      <c r="C545" s="17">
        <v>0.257060718540434</v>
      </c>
      <c r="D545" s="17">
        <v>0.26464319679407999</v>
      </c>
      <c r="E545" s="17">
        <v>0.251284400327764</v>
      </c>
      <c r="F545" s="17"/>
      <c r="G545" s="17">
        <v>0.193280468836354</v>
      </c>
      <c r="H545" s="17">
        <v>0.19823912123884799</v>
      </c>
      <c r="I545" s="17">
        <v>0.23184236983710499</v>
      </c>
      <c r="J545" s="17">
        <v>0.26918249437269198</v>
      </c>
      <c r="K545" s="17">
        <v>0.276834421959608</v>
      </c>
      <c r="L545" s="17">
        <v>0.34533572727886203</v>
      </c>
      <c r="M545" s="17"/>
      <c r="N545" s="17">
        <v>0.24383511534437899</v>
      </c>
      <c r="O545" s="17">
        <v>0.25161930946553002</v>
      </c>
      <c r="P545" s="17">
        <v>0.296294478652397</v>
      </c>
      <c r="Q545" s="17">
        <v>0.24189079117300799</v>
      </c>
      <c r="R545" s="17"/>
      <c r="S545" s="17">
        <v>0.237496228477416</v>
      </c>
      <c r="T545" s="17">
        <v>0.23505588287495599</v>
      </c>
      <c r="U545" s="17">
        <v>0.244137814125653</v>
      </c>
      <c r="V545" s="17">
        <v>0.288388590826125</v>
      </c>
      <c r="W545" s="17">
        <v>0.27582824362254499</v>
      </c>
      <c r="X545" s="17">
        <v>0.29067188616135198</v>
      </c>
      <c r="Y545" s="17">
        <v>0.27388164930641901</v>
      </c>
      <c r="Z545" s="17">
        <v>0.22003580826938399</v>
      </c>
      <c r="AA545" s="17">
        <v>0.23151770976911001</v>
      </c>
      <c r="AB545" s="17">
        <v>0.29089300602089102</v>
      </c>
      <c r="AC545" s="17">
        <v>0.24458988727488201</v>
      </c>
      <c r="AD545" s="17"/>
      <c r="AE545" s="17">
        <v>0.339546589087585</v>
      </c>
      <c r="AF545" s="17">
        <v>0.21754260125389099</v>
      </c>
      <c r="AG545" s="17">
        <v>0.21236615529622799</v>
      </c>
      <c r="AH545" s="17"/>
      <c r="AI545" s="17">
        <v>0.35033318502967598</v>
      </c>
      <c r="AJ545" s="17">
        <v>0.203597392603621</v>
      </c>
      <c r="AK545" s="17">
        <v>0.22567215153339201</v>
      </c>
      <c r="AL545" s="17">
        <v>0.34610852967752198</v>
      </c>
      <c r="AM545" s="17">
        <v>0.20063433387610799</v>
      </c>
      <c r="AN545" s="17"/>
      <c r="AO545" s="17">
        <v>0.36159096232568599</v>
      </c>
      <c r="AP545" s="17">
        <v>0.21365189829054801</v>
      </c>
      <c r="AQ545" s="17">
        <v>0.26518453597956698</v>
      </c>
      <c r="AR545" s="17"/>
      <c r="AS545" s="17">
        <v>0.28757899318150698</v>
      </c>
      <c r="AT545" s="17">
        <v>0.23365820205325499</v>
      </c>
      <c r="AU545" s="17">
        <v>0.26194716435896598</v>
      </c>
      <c r="AV545" s="17">
        <v>0.23630852945074499</v>
      </c>
      <c r="AW545" s="17">
        <v>0.19853667331779201</v>
      </c>
    </row>
    <row r="546" spans="2:49" x14ac:dyDescent="0.25">
      <c r="B546" t="s">
        <v>347</v>
      </c>
      <c r="C546" s="17">
        <v>0.229663458830418</v>
      </c>
      <c r="D546" s="17">
        <v>0.238933285595433</v>
      </c>
      <c r="E546" s="17">
        <v>0.22202813412758701</v>
      </c>
      <c r="F546" s="17"/>
      <c r="G546" s="17">
        <v>0.12702142171914699</v>
      </c>
      <c r="H546" s="17">
        <v>0.18503720569554699</v>
      </c>
      <c r="I546" s="17">
        <v>0.21699361688141799</v>
      </c>
      <c r="J546" s="17">
        <v>0.22199521336962</v>
      </c>
      <c r="K546" s="17">
        <v>0.23384700931408101</v>
      </c>
      <c r="L546" s="17">
        <v>0.34892720660330001</v>
      </c>
      <c r="M546" s="17"/>
      <c r="N546" s="17">
        <v>0.28176780101200499</v>
      </c>
      <c r="O546" s="17">
        <v>0.254254835002583</v>
      </c>
      <c r="P546" s="17">
        <v>0.21275225769349801</v>
      </c>
      <c r="Q546" s="17">
        <v>0.16418282575998999</v>
      </c>
      <c r="R546" s="17"/>
      <c r="S546" s="17">
        <v>0.233119817677647</v>
      </c>
      <c r="T546" s="17">
        <v>0.23948921013591501</v>
      </c>
      <c r="U546" s="17">
        <v>0.247199462890796</v>
      </c>
      <c r="V546" s="17">
        <v>0.25352806150221902</v>
      </c>
      <c r="W546" s="17">
        <v>0.23522931254283799</v>
      </c>
      <c r="X546" s="17">
        <v>0.21718039812597201</v>
      </c>
      <c r="Y546" s="17">
        <v>0.212989151532084</v>
      </c>
      <c r="Z546" s="17">
        <v>0.19611179081803201</v>
      </c>
      <c r="AA546" s="17">
        <v>0.19024423064378901</v>
      </c>
      <c r="AB546" s="17">
        <v>0.25688912262701902</v>
      </c>
      <c r="AC546" s="17">
        <v>0.229368126590446</v>
      </c>
      <c r="AD546" s="17"/>
      <c r="AE546" s="17">
        <v>0.250368338373607</v>
      </c>
      <c r="AF546" s="17">
        <v>0.25033529861687398</v>
      </c>
      <c r="AG546" s="17">
        <v>0.16664821048544901</v>
      </c>
      <c r="AH546" s="17"/>
      <c r="AI546" s="17">
        <v>0.30105335283102302</v>
      </c>
      <c r="AJ546" s="17">
        <v>0.195087029946166</v>
      </c>
      <c r="AK546" s="17">
        <v>0.30622824140864302</v>
      </c>
      <c r="AL546" s="17">
        <v>0.15311567823786301</v>
      </c>
      <c r="AM546" s="17">
        <v>0.14102856704979</v>
      </c>
      <c r="AN546" s="17"/>
      <c r="AO546" s="17">
        <v>0.32790732019975499</v>
      </c>
      <c r="AP546" s="17">
        <v>0.19420755456695701</v>
      </c>
      <c r="AQ546" s="17">
        <v>0.29934708731336501</v>
      </c>
      <c r="AR546" s="17"/>
      <c r="AS546" s="17">
        <v>0.17247264648984001</v>
      </c>
      <c r="AT546" s="17">
        <v>0.20901304796068901</v>
      </c>
      <c r="AU546" s="17">
        <v>0.26784119578205501</v>
      </c>
      <c r="AV546" s="17">
        <v>0.28816814072305702</v>
      </c>
      <c r="AW546" s="17">
        <v>0.38182604084892502</v>
      </c>
    </row>
    <row r="547" spans="2:49" x14ac:dyDescent="0.25">
      <c r="B547" t="s">
        <v>348</v>
      </c>
      <c r="C547" s="17">
        <v>0.22802888676241201</v>
      </c>
      <c r="D547" s="17">
        <v>0.22368208141398799</v>
      </c>
      <c r="E547" s="17">
        <v>0.23373583025866501</v>
      </c>
      <c r="F547" s="17"/>
      <c r="G547" s="17">
        <v>0.15390946737019401</v>
      </c>
      <c r="H547" s="17">
        <v>0.17138434924488499</v>
      </c>
      <c r="I547" s="17">
        <v>0.18385517889771</v>
      </c>
      <c r="J547" s="17">
        <v>0.21390858339288599</v>
      </c>
      <c r="K547" s="17">
        <v>0.25936668697944398</v>
      </c>
      <c r="L547" s="17">
        <v>0.35053144103795703</v>
      </c>
      <c r="M547" s="17"/>
      <c r="N547" s="17">
        <v>0.239029263222344</v>
      </c>
      <c r="O547" s="17">
        <v>0.23525947940851699</v>
      </c>
      <c r="P547" s="17">
        <v>0.24625719317845199</v>
      </c>
      <c r="Q547" s="17">
        <v>0.192364728411134</v>
      </c>
      <c r="R547" s="17"/>
      <c r="S547" s="17">
        <v>0.203948805957468</v>
      </c>
      <c r="T547" s="17">
        <v>0.22311040977333901</v>
      </c>
      <c r="U547" s="17">
        <v>0.28193838855438902</v>
      </c>
      <c r="V547" s="17">
        <v>0.231238191085648</v>
      </c>
      <c r="W547" s="17">
        <v>0.24432779836805599</v>
      </c>
      <c r="X547" s="17">
        <v>0.21980192070440299</v>
      </c>
      <c r="Y547" s="17">
        <v>0.24150870522878401</v>
      </c>
      <c r="Z547" s="17">
        <v>0.24563721845775499</v>
      </c>
      <c r="AA547" s="17">
        <v>0.19658688425926399</v>
      </c>
      <c r="AB547" s="17">
        <v>0.23260845432343899</v>
      </c>
      <c r="AC547" s="17">
        <v>0.23348999515272301</v>
      </c>
      <c r="AD547" s="17"/>
      <c r="AE547" s="17">
        <v>0.32780462979526098</v>
      </c>
      <c r="AF547" s="17">
        <v>0.17967887817025499</v>
      </c>
      <c r="AG547" s="17">
        <v>0.17158153474444601</v>
      </c>
      <c r="AH547" s="17"/>
      <c r="AI547" s="17">
        <v>0.35797557516671802</v>
      </c>
      <c r="AJ547" s="17">
        <v>0.137572229671172</v>
      </c>
      <c r="AK547" s="17">
        <v>0.17124965262668901</v>
      </c>
      <c r="AL547" s="17">
        <v>0.25860629436260901</v>
      </c>
      <c r="AM547" s="17">
        <v>0.19149254708380201</v>
      </c>
      <c r="AN547" s="17"/>
      <c r="AO547" s="17">
        <v>0.35780692038133199</v>
      </c>
      <c r="AP547" s="17">
        <v>0.15986987178055601</v>
      </c>
      <c r="AQ547" s="17">
        <v>0.202471521831772</v>
      </c>
      <c r="AR547" s="17"/>
      <c r="AS547" s="17">
        <v>0.241268389547523</v>
      </c>
      <c r="AT547" s="17">
        <v>0.22428648165987</v>
      </c>
      <c r="AU547" s="17">
        <v>0.19680249176662901</v>
      </c>
      <c r="AV547" s="17">
        <v>0.23764178111040399</v>
      </c>
      <c r="AW547" s="17">
        <v>0.19482230743957701</v>
      </c>
    </row>
    <row r="548" spans="2:49" x14ac:dyDescent="0.25">
      <c r="B548" t="s">
        <v>349</v>
      </c>
      <c r="C548" s="17">
        <v>0.221017374560807</v>
      </c>
      <c r="D548" s="17">
        <v>0.24069562165195299</v>
      </c>
      <c r="E548" s="17">
        <v>0.20271613782700301</v>
      </c>
      <c r="F548" s="17"/>
      <c r="G548" s="17">
        <v>0.18663932135511799</v>
      </c>
      <c r="H548" s="17">
        <v>0.185272194677114</v>
      </c>
      <c r="I548" s="17">
        <v>0.17291595510022301</v>
      </c>
      <c r="J548" s="17">
        <v>0.21573896092554301</v>
      </c>
      <c r="K548" s="17">
        <v>0.25322056189469799</v>
      </c>
      <c r="L548" s="17">
        <v>0.29515916211030302</v>
      </c>
      <c r="M548" s="17"/>
      <c r="N548" s="17">
        <v>0.26655219986310302</v>
      </c>
      <c r="O548" s="17">
        <v>0.224852704581497</v>
      </c>
      <c r="P548" s="17">
        <v>0.195157276915848</v>
      </c>
      <c r="Q548" s="17">
        <v>0.190820781079999</v>
      </c>
      <c r="R548" s="17"/>
      <c r="S548" s="17">
        <v>0.26270463612251399</v>
      </c>
      <c r="T548" s="17">
        <v>0.222555436561482</v>
      </c>
      <c r="U548" s="17">
        <v>0.18504754123849401</v>
      </c>
      <c r="V548" s="17">
        <v>0.217018179160097</v>
      </c>
      <c r="W548" s="17">
        <v>0.19503644747281801</v>
      </c>
      <c r="X548" s="17">
        <v>0.25163197669794002</v>
      </c>
      <c r="Y548" s="17">
        <v>0.20984819750636999</v>
      </c>
      <c r="Z548" s="17">
        <v>0.190103932315972</v>
      </c>
      <c r="AA548" s="17">
        <v>0.22277335436744899</v>
      </c>
      <c r="AB548" s="17">
        <v>0.237378666592447</v>
      </c>
      <c r="AC548" s="17">
        <v>0.155628453748798</v>
      </c>
      <c r="AD548" s="17"/>
      <c r="AE548" s="17">
        <v>0.25307011483283198</v>
      </c>
      <c r="AF548" s="17">
        <v>0.204145313974047</v>
      </c>
      <c r="AG548" s="17">
        <v>0.195198936956332</v>
      </c>
      <c r="AH548" s="17"/>
      <c r="AI548" s="17">
        <v>0.29841617210640597</v>
      </c>
      <c r="AJ548" s="17">
        <v>0.16141382927057901</v>
      </c>
      <c r="AK548" s="17">
        <v>0.25344707561882501</v>
      </c>
      <c r="AL548" s="17">
        <v>0.130620382916705</v>
      </c>
      <c r="AM548" s="17">
        <v>0.194537175893265</v>
      </c>
      <c r="AN548" s="17"/>
      <c r="AO548" s="17">
        <v>0.303385164941394</v>
      </c>
      <c r="AP548" s="17">
        <v>0.171710900942601</v>
      </c>
      <c r="AQ548" s="17">
        <v>0.28626025488536</v>
      </c>
      <c r="AR548" s="17"/>
      <c r="AS548" s="17">
        <v>0.18647489248007901</v>
      </c>
      <c r="AT548" s="17">
        <v>0.205898951056183</v>
      </c>
      <c r="AU548" s="17">
        <v>0.25354881922948302</v>
      </c>
      <c r="AV548" s="17">
        <v>0.252803175328629</v>
      </c>
      <c r="AW548" s="17">
        <v>0.30352436759708201</v>
      </c>
    </row>
    <row r="549" spans="2:49" x14ac:dyDescent="0.25">
      <c r="B549" t="s">
        <v>350</v>
      </c>
      <c r="C549" s="17">
        <v>0.15915019493329099</v>
      </c>
      <c r="D549" s="17">
        <v>0.18955639551414499</v>
      </c>
      <c r="E549" s="17">
        <v>0.13025358918379901</v>
      </c>
      <c r="F549" s="17"/>
      <c r="G549" s="17">
        <v>0.13559043322917699</v>
      </c>
      <c r="H549" s="17">
        <v>0.12535560618431699</v>
      </c>
      <c r="I549" s="17">
        <v>0.127225775818401</v>
      </c>
      <c r="J549" s="17">
        <v>0.13125633268749901</v>
      </c>
      <c r="K549" s="17">
        <v>0.20050382580548301</v>
      </c>
      <c r="L549" s="17">
        <v>0.223467565902636</v>
      </c>
      <c r="M549" s="17"/>
      <c r="N549" s="17">
        <v>0.15712834878704801</v>
      </c>
      <c r="O549" s="17">
        <v>0.150757667576572</v>
      </c>
      <c r="P549" s="17">
        <v>0.17658704233116099</v>
      </c>
      <c r="Q549" s="17">
        <v>0.155032497141327</v>
      </c>
      <c r="R549" s="17"/>
      <c r="S549" s="17">
        <v>0.150660228576601</v>
      </c>
      <c r="T549" s="17">
        <v>0.16610098279470201</v>
      </c>
      <c r="U549" s="17">
        <v>0.14367943319670001</v>
      </c>
      <c r="V549" s="17">
        <v>0.15186873609907101</v>
      </c>
      <c r="W549" s="17">
        <v>0.19914946113233101</v>
      </c>
      <c r="X549" s="17">
        <v>0.19091707911626901</v>
      </c>
      <c r="Y549" s="17">
        <v>0.13794827487574701</v>
      </c>
      <c r="Z549" s="17">
        <v>0.139075280022457</v>
      </c>
      <c r="AA549" s="17">
        <v>0.13413206375404901</v>
      </c>
      <c r="AB549" s="17">
        <v>0.18328892869800101</v>
      </c>
      <c r="AC549" s="17">
        <v>0.15127117251540301</v>
      </c>
      <c r="AD549" s="17"/>
      <c r="AE549" s="17">
        <v>0.232343407721292</v>
      </c>
      <c r="AF549" s="17">
        <v>0.123985449418909</v>
      </c>
      <c r="AG549" s="17">
        <v>0.114642261418824</v>
      </c>
      <c r="AH549" s="17"/>
      <c r="AI549" s="17">
        <v>0.24472486635074001</v>
      </c>
      <c r="AJ549" s="17">
        <v>0.100423363395907</v>
      </c>
      <c r="AK549" s="17">
        <v>0.10591443268108899</v>
      </c>
      <c r="AL549" s="17">
        <v>0.378687380806152</v>
      </c>
      <c r="AM549" s="17">
        <v>0.118062392839391</v>
      </c>
      <c r="AN549" s="17"/>
      <c r="AO549" s="17">
        <v>0.24490800738592899</v>
      </c>
      <c r="AP549" s="17">
        <v>0.10173471638876</v>
      </c>
      <c r="AQ549" s="17">
        <v>0.114665260660266</v>
      </c>
      <c r="AR549" s="17"/>
      <c r="AS549" s="17">
        <v>0.180020358999848</v>
      </c>
      <c r="AT549" s="17">
        <v>0.16157466461869999</v>
      </c>
      <c r="AU549" s="17">
        <v>0.13237678080599699</v>
      </c>
      <c r="AV549" s="17">
        <v>0.16105087731232501</v>
      </c>
      <c r="AW549" s="17">
        <v>0.15834939894820699</v>
      </c>
    </row>
    <row r="550" spans="2:49" x14ac:dyDescent="0.25">
      <c r="B550" t="s">
        <v>104</v>
      </c>
      <c r="C550" s="17">
        <v>0.126654657946147</v>
      </c>
      <c r="D550" s="17">
        <v>8.2616648398300505E-2</v>
      </c>
      <c r="E550" s="17">
        <v>0.16934545125018599</v>
      </c>
      <c r="F550" s="17"/>
      <c r="G550" s="17">
        <v>0.161667621742038</v>
      </c>
      <c r="H550" s="17">
        <v>0.17379413787450201</v>
      </c>
      <c r="I550" s="17">
        <v>0.13111321241952001</v>
      </c>
      <c r="J550" s="17">
        <v>0.12966896294383601</v>
      </c>
      <c r="K550" s="17">
        <v>0.100758690590487</v>
      </c>
      <c r="L550" s="17">
        <v>7.6005039402697303E-2</v>
      </c>
      <c r="M550" s="17"/>
      <c r="N550" s="17">
        <v>8.4995027707284607E-2</v>
      </c>
      <c r="O550" s="17">
        <v>0.118329185188621</v>
      </c>
      <c r="P550" s="17">
        <v>0.13071361624941599</v>
      </c>
      <c r="Q550" s="17">
        <v>0.174263634003439</v>
      </c>
      <c r="R550" s="17"/>
      <c r="S550" s="17">
        <v>0.103235432682448</v>
      </c>
      <c r="T550" s="17">
        <v>0.12767776592368199</v>
      </c>
      <c r="U550" s="17">
        <v>0.15493017332453901</v>
      </c>
      <c r="V550" s="17">
        <v>0.13146229622272701</v>
      </c>
      <c r="W550" s="17">
        <v>0.121298105876432</v>
      </c>
      <c r="X550" s="17">
        <v>0.12969046835912401</v>
      </c>
      <c r="Y550" s="17">
        <v>0.13811083859025</v>
      </c>
      <c r="Z550" s="17">
        <v>0.12718508273307899</v>
      </c>
      <c r="AA550" s="17">
        <v>0.13488789755299299</v>
      </c>
      <c r="AB550" s="17">
        <v>9.3030188909817194E-2</v>
      </c>
      <c r="AC550" s="17">
        <v>0.16126025759006701</v>
      </c>
      <c r="AD550" s="17"/>
      <c r="AE550" s="17">
        <v>0.102046183400002</v>
      </c>
      <c r="AF550" s="17">
        <v>9.1984274201860505E-2</v>
      </c>
      <c r="AG550" s="17">
        <v>0.24614554455762799</v>
      </c>
      <c r="AH550" s="17"/>
      <c r="AI550" s="17">
        <v>8.9852699401019004E-2</v>
      </c>
      <c r="AJ550" s="17">
        <v>0.11174282440594201</v>
      </c>
      <c r="AK550" s="17">
        <v>5.7039769321187699E-2</v>
      </c>
      <c r="AL550" s="17">
        <v>6.4797698252193697E-2</v>
      </c>
      <c r="AM550" s="17">
        <v>0.24341878145839099</v>
      </c>
      <c r="AN550" s="17"/>
      <c r="AO550" s="17">
        <v>8.9915358181634195E-2</v>
      </c>
      <c r="AP550" s="17">
        <v>0.11200911927632599</v>
      </c>
      <c r="AQ550" s="17">
        <v>5.6009166805836501E-2</v>
      </c>
      <c r="AR550" s="17"/>
      <c r="AS550" s="17">
        <v>0.166293599876499</v>
      </c>
      <c r="AT550" s="17">
        <v>0.14005864349172001</v>
      </c>
      <c r="AU550" s="17">
        <v>8.5418862806555404E-2</v>
      </c>
      <c r="AV550" s="17">
        <v>9.9755795483140799E-2</v>
      </c>
      <c r="AW550" s="17">
        <v>9.4703275991034494E-2</v>
      </c>
    </row>
    <row r="551" spans="2:49" x14ac:dyDescent="0.25">
      <c r="B551" t="s">
        <v>351</v>
      </c>
      <c r="C551" s="17">
        <v>2.1941262833406298E-2</v>
      </c>
      <c r="D551" s="17">
        <v>2.66903103229695E-2</v>
      </c>
      <c r="E551" s="17">
        <v>1.7491656505362201E-2</v>
      </c>
      <c r="F551" s="17"/>
      <c r="G551" s="17">
        <v>0</v>
      </c>
      <c r="H551" s="17">
        <v>1.04330476755593E-2</v>
      </c>
      <c r="I551" s="17">
        <v>1.7077042896728099E-2</v>
      </c>
      <c r="J551" s="17">
        <v>2.6976016135158799E-2</v>
      </c>
      <c r="K551" s="17">
        <v>4.3662147865199098E-2</v>
      </c>
      <c r="L551" s="17">
        <v>3.13989619585444E-2</v>
      </c>
      <c r="M551" s="17"/>
      <c r="N551" s="17">
        <v>2.2313690913018502E-2</v>
      </c>
      <c r="O551" s="17">
        <v>1.7929091483733301E-2</v>
      </c>
      <c r="P551" s="17">
        <v>2.7031068868589799E-2</v>
      </c>
      <c r="Q551" s="17">
        <v>2.1669567525047301E-2</v>
      </c>
      <c r="R551" s="17"/>
      <c r="S551" s="17">
        <v>1.8735633315636699E-2</v>
      </c>
      <c r="T551" s="17">
        <v>3.18612058279635E-2</v>
      </c>
      <c r="U551" s="17">
        <v>1.5630015760947798E-2</v>
      </c>
      <c r="V551" s="17">
        <v>2.6509038631597402E-2</v>
      </c>
      <c r="W551" s="17">
        <v>3.0518579303218701E-2</v>
      </c>
      <c r="X551" s="17">
        <v>2.08954035024995E-2</v>
      </c>
      <c r="Y551" s="17">
        <v>1.9329908898361E-2</v>
      </c>
      <c r="Z551" s="17">
        <v>5.7166442999710401E-3</v>
      </c>
      <c r="AA551" s="17">
        <v>2.63851895711683E-2</v>
      </c>
      <c r="AB551" s="17">
        <v>1.7150826594103601E-2</v>
      </c>
      <c r="AC551" s="17">
        <v>1.2908799400497399E-2</v>
      </c>
      <c r="AD551" s="17"/>
      <c r="AE551" s="17">
        <v>3.87276110492022E-2</v>
      </c>
      <c r="AF551" s="17">
        <v>1.37156071012987E-2</v>
      </c>
      <c r="AG551" s="17">
        <v>9.0037421362045705E-3</v>
      </c>
      <c r="AH551" s="17"/>
      <c r="AI551" s="17">
        <v>3.4810851312819899E-2</v>
      </c>
      <c r="AJ551" s="17">
        <v>1.29007608881644E-2</v>
      </c>
      <c r="AK551" s="17">
        <v>1.2372429812068601E-2</v>
      </c>
      <c r="AL551" s="17">
        <v>3.0100173817236099E-2</v>
      </c>
      <c r="AM551" s="17">
        <v>1.3952480985765099E-2</v>
      </c>
      <c r="AN551" s="17"/>
      <c r="AO551" s="17">
        <v>1.8998840583239002E-2</v>
      </c>
      <c r="AP551" s="17">
        <v>9.5149865716531203E-3</v>
      </c>
      <c r="AQ551" s="17">
        <v>1.27832415661385E-2</v>
      </c>
      <c r="AR551" s="17"/>
      <c r="AS551" s="17">
        <v>2.7172663237488501E-2</v>
      </c>
      <c r="AT551" s="17">
        <v>9.8208170622171905E-3</v>
      </c>
      <c r="AU551" s="17">
        <v>1.42662350343205E-2</v>
      </c>
      <c r="AV551" s="17">
        <v>3.28687204454743E-2</v>
      </c>
      <c r="AW551" s="17">
        <v>2.9344648947759702E-2</v>
      </c>
    </row>
    <row r="552" spans="2:49" x14ac:dyDescent="0.25">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row>
    <row r="553" spans="2:49" x14ac:dyDescent="0.25">
      <c r="B553" s="6" t="s">
        <v>364</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row>
    <row r="554" spans="2:49" x14ac:dyDescent="0.25">
      <c r="B554" s="24" t="s">
        <v>76</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row>
    <row r="555" spans="2:49" x14ac:dyDescent="0.25">
      <c r="B555" t="s">
        <v>353</v>
      </c>
      <c r="C555" s="17">
        <v>0.42985071100840599</v>
      </c>
      <c r="D555" s="17">
        <v>0.44084489376963498</v>
      </c>
      <c r="E555" s="17">
        <v>0.41979185755739201</v>
      </c>
      <c r="F555" s="17"/>
      <c r="G555" s="17">
        <v>0.26172927541548502</v>
      </c>
      <c r="H555" s="17">
        <v>0.30699379144876099</v>
      </c>
      <c r="I555" s="17">
        <v>0.38133743798074299</v>
      </c>
      <c r="J555" s="17">
        <v>0.45034554223616102</v>
      </c>
      <c r="K555" s="17">
        <v>0.50800398495921195</v>
      </c>
      <c r="L555" s="17">
        <v>0.61358221132643498</v>
      </c>
      <c r="M555" s="17"/>
      <c r="N555" s="17">
        <v>0.45637396723412998</v>
      </c>
      <c r="O555" s="17">
        <v>0.44110681707584498</v>
      </c>
      <c r="P555" s="17">
        <v>0.43007974502803997</v>
      </c>
      <c r="Q555" s="17">
        <v>0.39203362015528898</v>
      </c>
      <c r="R555" s="17"/>
      <c r="S555" s="17">
        <v>0.415798397674503</v>
      </c>
      <c r="T555" s="17">
        <v>0.46134580360135102</v>
      </c>
      <c r="U555" s="17">
        <v>0.46109298819542899</v>
      </c>
      <c r="V555" s="17">
        <v>0.43494043824058998</v>
      </c>
      <c r="W555" s="17">
        <v>0.44117417573962298</v>
      </c>
      <c r="X555" s="17">
        <v>0.438005542210544</v>
      </c>
      <c r="Y555" s="17">
        <v>0.40919247647638801</v>
      </c>
      <c r="Z555" s="17">
        <v>0.40115959953956398</v>
      </c>
      <c r="AA555" s="17">
        <v>0.37859095515243302</v>
      </c>
      <c r="AB555" s="17">
        <v>0.46907534987879401</v>
      </c>
      <c r="AC555" s="17">
        <v>0.39596831093062801</v>
      </c>
      <c r="AD555" s="17"/>
      <c r="AE555" s="17">
        <v>0.493661531856879</v>
      </c>
      <c r="AF555" s="17">
        <v>0.42336638498878199</v>
      </c>
      <c r="AG555" s="17">
        <v>0.37899266800671599</v>
      </c>
      <c r="AH555" s="17"/>
      <c r="AI555" s="17">
        <v>0.51686925247911297</v>
      </c>
      <c r="AJ555" s="17">
        <v>0.36596016140291499</v>
      </c>
      <c r="AK555" s="17">
        <v>0.48964181449103</v>
      </c>
      <c r="AL555" s="17">
        <v>0.41079381135079501</v>
      </c>
      <c r="AM555" s="17">
        <v>0.38640558329714098</v>
      </c>
      <c r="AN555" s="17"/>
      <c r="AO555" s="17">
        <v>0.51375851162353203</v>
      </c>
      <c r="AP555" s="17">
        <v>0.38318473453562502</v>
      </c>
      <c r="AQ555" s="17">
        <v>0.45595902006912298</v>
      </c>
      <c r="AR555" s="17"/>
      <c r="AS555" s="17">
        <v>0.410355952126435</v>
      </c>
      <c r="AT555" s="17">
        <v>0.41264897157848301</v>
      </c>
      <c r="AU555" s="17">
        <v>0.43714601883311799</v>
      </c>
      <c r="AV555" s="17">
        <v>0.44765592076551097</v>
      </c>
      <c r="AW555" s="17">
        <v>0.49549105065876498</v>
      </c>
    </row>
    <row r="556" spans="2:49" x14ac:dyDescent="0.25">
      <c r="B556" t="s">
        <v>354</v>
      </c>
      <c r="C556" s="17">
        <v>0.40679162833384103</v>
      </c>
      <c r="D556" s="17">
        <v>0.40204408886047899</v>
      </c>
      <c r="E556" s="17">
        <v>0.414281428409286</v>
      </c>
      <c r="F556" s="17"/>
      <c r="G556" s="17">
        <v>0.24075169376362601</v>
      </c>
      <c r="H556" s="17">
        <v>0.32532990023631198</v>
      </c>
      <c r="I556" s="17">
        <v>0.37262857094975899</v>
      </c>
      <c r="J556" s="17">
        <v>0.43992114582960301</v>
      </c>
      <c r="K556" s="17">
        <v>0.47825735382562301</v>
      </c>
      <c r="L556" s="17">
        <v>0.53798975961821305</v>
      </c>
      <c r="M556" s="17"/>
      <c r="N556" s="17">
        <v>0.41514042185969702</v>
      </c>
      <c r="O556" s="17">
        <v>0.411054708057981</v>
      </c>
      <c r="P556" s="17">
        <v>0.40629428240787502</v>
      </c>
      <c r="Q556" s="17">
        <v>0.391737597748398</v>
      </c>
      <c r="R556" s="17"/>
      <c r="S556" s="17">
        <v>0.383352913251789</v>
      </c>
      <c r="T556" s="17">
        <v>0.44910308694182399</v>
      </c>
      <c r="U556" s="17">
        <v>0.37961646920936198</v>
      </c>
      <c r="V556" s="17">
        <v>0.40386844941150801</v>
      </c>
      <c r="W556" s="17">
        <v>0.43174581192470102</v>
      </c>
      <c r="X556" s="17">
        <v>0.43888515991661398</v>
      </c>
      <c r="Y556" s="17">
        <v>0.40409763788734798</v>
      </c>
      <c r="Z556" s="17">
        <v>0.40087028156232102</v>
      </c>
      <c r="AA556" s="17">
        <v>0.40199307276681201</v>
      </c>
      <c r="AB556" s="17">
        <v>0.370600811386052</v>
      </c>
      <c r="AC556" s="17">
        <v>0.40338754728356901</v>
      </c>
      <c r="AD556" s="17"/>
      <c r="AE556" s="17">
        <v>0.50244509461220699</v>
      </c>
      <c r="AF556" s="17">
        <v>0.37450647400306603</v>
      </c>
      <c r="AG556" s="17">
        <v>0.34676256171014802</v>
      </c>
      <c r="AH556" s="17"/>
      <c r="AI556" s="17">
        <v>0.53401335440686903</v>
      </c>
      <c r="AJ556" s="17">
        <v>0.34106525202076399</v>
      </c>
      <c r="AK556" s="17">
        <v>0.370336856481781</v>
      </c>
      <c r="AL556" s="17">
        <v>0.36673808031902799</v>
      </c>
      <c r="AM556" s="17">
        <v>0.35716350316887302</v>
      </c>
      <c r="AN556" s="17"/>
      <c r="AO556" s="17">
        <v>0.53223532075193103</v>
      </c>
      <c r="AP556" s="17">
        <v>0.35956662081848501</v>
      </c>
      <c r="AQ556" s="17">
        <v>0.44331029259390198</v>
      </c>
      <c r="AR556" s="17"/>
      <c r="AS556" s="17">
        <v>0.426523618408788</v>
      </c>
      <c r="AT556" s="17">
        <v>0.39105889863467402</v>
      </c>
      <c r="AU556" s="17">
        <v>0.41292923805095899</v>
      </c>
      <c r="AV556" s="17">
        <v>0.35986859699264201</v>
      </c>
      <c r="AW556" s="17">
        <v>0.39476281068471802</v>
      </c>
    </row>
    <row r="557" spans="2:49" x14ac:dyDescent="0.25">
      <c r="B557" t="s">
        <v>355</v>
      </c>
      <c r="C557" s="17">
        <v>0.36293091351301399</v>
      </c>
      <c r="D557" s="17">
        <v>0.36217469913040501</v>
      </c>
      <c r="E557" s="17">
        <v>0.36468451696705201</v>
      </c>
      <c r="F557" s="17"/>
      <c r="G557" s="17">
        <v>0.320708493240971</v>
      </c>
      <c r="H557" s="17">
        <v>0.35867960932285298</v>
      </c>
      <c r="I557" s="17">
        <v>0.34914292664199098</v>
      </c>
      <c r="J557" s="17">
        <v>0.35222040620175898</v>
      </c>
      <c r="K557" s="17">
        <v>0.38253300983437799</v>
      </c>
      <c r="L557" s="17">
        <v>0.40166248610995697</v>
      </c>
      <c r="M557" s="17"/>
      <c r="N557" s="17">
        <v>0.45324210150720701</v>
      </c>
      <c r="O557" s="17">
        <v>0.37627256835309703</v>
      </c>
      <c r="P557" s="17">
        <v>0.28455784911194199</v>
      </c>
      <c r="Q557" s="17">
        <v>0.32109357875157302</v>
      </c>
      <c r="R557" s="17"/>
      <c r="S557" s="17">
        <v>0.37631769317164299</v>
      </c>
      <c r="T557" s="17">
        <v>0.37161450272808599</v>
      </c>
      <c r="U557" s="17">
        <v>0.33595769267854397</v>
      </c>
      <c r="V557" s="17">
        <v>0.36415086395435597</v>
      </c>
      <c r="W557" s="17">
        <v>0.30992774205426399</v>
      </c>
      <c r="X557" s="17">
        <v>0.306806145621905</v>
      </c>
      <c r="Y557" s="17">
        <v>0.34511640814278999</v>
      </c>
      <c r="Z557" s="17">
        <v>0.28379868130113201</v>
      </c>
      <c r="AA557" s="17">
        <v>0.36846963812934802</v>
      </c>
      <c r="AB557" s="17">
        <v>0.48793657027549198</v>
      </c>
      <c r="AC557" s="17">
        <v>0.373510093713529</v>
      </c>
      <c r="AD557" s="17"/>
      <c r="AE557" s="17">
        <v>0.19507672671741599</v>
      </c>
      <c r="AF557" s="17">
        <v>0.52573550852385398</v>
      </c>
      <c r="AG557" s="17">
        <v>0.321669836607548</v>
      </c>
      <c r="AH557" s="17"/>
      <c r="AI557" s="17">
        <v>0.24385540213208201</v>
      </c>
      <c r="AJ557" s="17">
        <v>0.45877177593141999</v>
      </c>
      <c r="AK557" s="17">
        <v>0.56961603179926701</v>
      </c>
      <c r="AL557" s="17">
        <v>0.11500073017582001</v>
      </c>
      <c r="AM557" s="17">
        <v>0.31507829417857303</v>
      </c>
      <c r="AN557" s="17"/>
      <c r="AO557" s="17">
        <v>0.240990676970671</v>
      </c>
      <c r="AP557" s="17">
        <v>0.45085435890008602</v>
      </c>
      <c r="AQ557" s="17">
        <v>0.51311892477465604</v>
      </c>
      <c r="AR557" s="17"/>
      <c r="AS557" s="17">
        <v>0.28612822238587798</v>
      </c>
      <c r="AT557" s="17">
        <v>0.32983733196863801</v>
      </c>
      <c r="AU557" s="17">
        <v>0.45106045996874</v>
      </c>
      <c r="AV557" s="17">
        <v>0.41298033819833502</v>
      </c>
      <c r="AW557" s="17">
        <v>0.431561820666789</v>
      </c>
    </row>
    <row r="558" spans="2:49" x14ac:dyDescent="0.25">
      <c r="B558" t="s">
        <v>356</v>
      </c>
      <c r="C558" s="17">
        <v>0.340068447048751</v>
      </c>
      <c r="D558" s="17">
        <v>0.31915310503670802</v>
      </c>
      <c r="E558" s="17">
        <v>0.36182635034652399</v>
      </c>
      <c r="F558" s="17"/>
      <c r="G558" s="17">
        <v>0.24784481931306901</v>
      </c>
      <c r="H558" s="17">
        <v>0.26921801436610399</v>
      </c>
      <c r="I558" s="17">
        <v>0.31184710792248199</v>
      </c>
      <c r="J558" s="17">
        <v>0.363137189829281</v>
      </c>
      <c r="K558" s="17">
        <v>0.385194296386764</v>
      </c>
      <c r="L558" s="17">
        <v>0.43385198454875301</v>
      </c>
      <c r="M558" s="17"/>
      <c r="N558" s="17">
        <v>0.34866964173649401</v>
      </c>
      <c r="O558" s="17">
        <v>0.35490712277606401</v>
      </c>
      <c r="P558" s="17">
        <v>0.350413528340073</v>
      </c>
      <c r="Q558" s="17">
        <v>0.30313607538661003</v>
      </c>
      <c r="R558" s="17"/>
      <c r="S558" s="17">
        <v>0.29644887909975098</v>
      </c>
      <c r="T558" s="17">
        <v>0.36709949860950503</v>
      </c>
      <c r="U558" s="17">
        <v>0.351284554044905</v>
      </c>
      <c r="V558" s="17">
        <v>0.40596390223465001</v>
      </c>
      <c r="W558" s="17">
        <v>0.35290463133750299</v>
      </c>
      <c r="X558" s="17">
        <v>0.30513050739064501</v>
      </c>
      <c r="Y558" s="17">
        <v>0.35322228961072399</v>
      </c>
      <c r="Z558" s="17">
        <v>0.36252280901182199</v>
      </c>
      <c r="AA558" s="17">
        <v>0.30979478168920699</v>
      </c>
      <c r="AB558" s="17">
        <v>0.33864247043706502</v>
      </c>
      <c r="AC558" s="17">
        <v>0.33063184491909398</v>
      </c>
      <c r="AD558" s="17"/>
      <c r="AE558" s="17">
        <v>0.409228510455313</v>
      </c>
      <c r="AF558" s="17">
        <v>0.31933130312811497</v>
      </c>
      <c r="AG558" s="17">
        <v>0.2718732070605</v>
      </c>
      <c r="AH558" s="17"/>
      <c r="AI558" s="17">
        <v>0.415826410888266</v>
      </c>
      <c r="AJ558" s="17">
        <v>0.29883422666493598</v>
      </c>
      <c r="AK558" s="17">
        <v>0.30282507512839502</v>
      </c>
      <c r="AL558" s="17">
        <v>0.35732011930361401</v>
      </c>
      <c r="AM558" s="17">
        <v>0.304527758547467</v>
      </c>
      <c r="AN558" s="17"/>
      <c r="AO558" s="17">
        <v>0.395753887263388</v>
      </c>
      <c r="AP558" s="17">
        <v>0.30804583139212899</v>
      </c>
      <c r="AQ558" s="17">
        <v>0.29414281277592003</v>
      </c>
      <c r="AR558" s="17"/>
      <c r="AS558" s="17">
        <v>0.34674680072865099</v>
      </c>
      <c r="AT558" s="17">
        <v>0.32349077045492802</v>
      </c>
      <c r="AU558" s="17">
        <v>0.353214524457999</v>
      </c>
      <c r="AV558" s="17">
        <v>0.30674002681824603</v>
      </c>
      <c r="AW558" s="17">
        <v>0.234383809465223</v>
      </c>
    </row>
    <row r="559" spans="2:49" x14ac:dyDescent="0.25">
      <c r="B559" t="s">
        <v>357</v>
      </c>
      <c r="C559" s="17">
        <v>0.323087196771836</v>
      </c>
      <c r="D559" s="17">
        <v>0.33986874592011901</v>
      </c>
      <c r="E559" s="17">
        <v>0.30649197915653398</v>
      </c>
      <c r="F559" s="17"/>
      <c r="G559" s="17">
        <v>0.239742849815753</v>
      </c>
      <c r="H559" s="17">
        <v>0.21898073886613101</v>
      </c>
      <c r="I559" s="17">
        <v>0.29843432810222797</v>
      </c>
      <c r="J559" s="17">
        <v>0.32366227000155301</v>
      </c>
      <c r="K559" s="17">
        <v>0.34606208063681698</v>
      </c>
      <c r="L559" s="17">
        <v>0.46814640523068102</v>
      </c>
      <c r="M559" s="17"/>
      <c r="N559" s="17">
        <v>0.381321896387393</v>
      </c>
      <c r="O559" s="17">
        <v>0.30832375411117902</v>
      </c>
      <c r="P559" s="17">
        <v>0.29722954315792999</v>
      </c>
      <c r="Q559" s="17">
        <v>0.29878845900996898</v>
      </c>
      <c r="R559" s="17"/>
      <c r="S559" s="17">
        <v>0.30910319140199499</v>
      </c>
      <c r="T559" s="17">
        <v>0.35087775640617003</v>
      </c>
      <c r="U559" s="17">
        <v>0.33259250468382801</v>
      </c>
      <c r="V559" s="17">
        <v>0.33966165877922</v>
      </c>
      <c r="W559" s="17">
        <v>0.32498202739780002</v>
      </c>
      <c r="X559" s="17">
        <v>0.31975475709884499</v>
      </c>
      <c r="Y559" s="17">
        <v>0.302270917953672</v>
      </c>
      <c r="Z559" s="17">
        <v>0.28046132793892897</v>
      </c>
      <c r="AA559" s="17">
        <v>0.30893915734629601</v>
      </c>
      <c r="AB559" s="17">
        <v>0.350726453583658</v>
      </c>
      <c r="AC559" s="17">
        <v>0.29715638471425698</v>
      </c>
      <c r="AD559" s="17"/>
      <c r="AE559" s="17">
        <v>0.35937825814229202</v>
      </c>
      <c r="AF559" s="17">
        <v>0.333092854691382</v>
      </c>
      <c r="AG559" s="17">
        <v>0.24586100961257201</v>
      </c>
      <c r="AH559" s="17"/>
      <c r="AI559" s="17">
        <v>0.38867436330892602</v>
      </c>
      <c r="AJ559" s="17">
        <v>0.27876419446849998</v>
      </c>
      <c r="AK559" s="17">
        <v>0.442301476586766</v>
      </c>
      <c r="AL559" s="17">
        <v>0.29584486365691498</v>
      </c>
      <c r="AM559" s="17">
        <v>0.24210041694755399</v>
      </c>
      <c r="AN559" s="17"/>
      <c r="AO559" s="17">
        <v>0.388198065229719</v>
      </c>
      <c r="AP559" s="17">
        <v>0.28664109361360701</v>
      </c>
      <c r="AQ559" s="17">
        <v>0.426459303747177</v>
      </c>
      <c r="AR559" s="17"/>
      <c r="AS559" s="17">
        <v>0.285336761014514</v>
      </c>
      <c r="AT559" s="17">
        <v>0.29953501227089302</v>
      </c>
      <c r="AU559" s="17">
        <v>0.33897776634197602</v>
      </c>
      <c r="AV559" s="17">
        <v>0.35088560833892002</v>
      </c>
      <c r="AW559" s="17">
        <v>0.421533521154693</v>
      </c>
    </row>
    <row r="560" spans="2:49" x14ac:dyDescent="0.25">
      <c r="B560" t="s">
        <v>358</v>
      </c>
      <c r="C560" s="17">
        <v>0.31987377239712</v>
      </c>
      <c r="D560" s="17">
        <v>0.32936783137297498</v>
      </c>
      <c r="E560" s="17">
        <v>0.30886515418508798</v>
      </c>
      <c r="F560" s="17"/>
      <c r="G560" s="17">
        <v>0.26282620252039801</v>
      </c>
      <c r="H560" s="17">
        <v>0.25294607954833498</v>
      </c>
      <c r="I560" s="17">
        <v>0.31828824827917401</v>
      </c>
      <c r="J560" s="17">
        <v>0.29028349220234501</v>
      </c>
      <c r="K560" s="17">
        <v>0.34559246229888102</v>
      </c>
      <c r="L560" s="17">
        <v>0.42084963047971602</v>
      </c>
      <c r="M560" s="17"/>
      <c r="N560" s="17">
        <v>0.32686156821856699</v>
      </c>
      <c r="O560" s="17">
        <v>0.321406710093186</v>
      </c>
      <c r="P560" s="17">
        <v>0.313621239491082</v>
      </c>
      <c r="Q560" s="17">
        <v>0.31726958069602701</v>
      </c>
      <c r="R560" s="17"/>
      <c r="S560" s="17">
        <v>0.311084678637575</v>
      </c>
      <c r="T560" s="17">
        <v>0.310851785011936</v>
      </c>
      <c r="U560" s="17">
        <v>0.30956348495840502</v>
      </c>
      <c r="V560" s="17">
        <v>0.35465501604876698</v>
      </c>
      <c r="W560" s="17">
        <v>0.28460214759904301</v>
      </c>
      <c r="X560" s="17">
        <v>0.32862635201832702</v>
      </c>
      <c r="Y560" s="17">
        <v>0.337175387722777</v>
      </c>
      <c r="Z560" s="17">
        <v>0.29846971553060703</v>
      </c>
      <c r="AA560" s="17">
        <v>0.31637909647930101</v>
      </c>
      <c r="AB560" s="17">
        <v>0.35831777014373301</v>
      </c>
      <c r="AC560" s="17">
        <v>0.283351350885368</v>
      </c>
      <c r="AD560" s="17"/>
      <c r="AE560" s="17">
        <v>0.34353484084692998</v>
      </c>
      <c r="AF560" s="17">
        <v>0.32855373810580402</v>
      </c>
      <c r="AG560" s="17">
        <v>0.25238261148540098</v>
      </c>
      <c r="AH560" s="17"/>
      <c r="AI560" s="17">
        <v>0.311488133559991</v>
      </c>
      <c r="AJ560" s="17">
        <v>0.35896253343463702</v>
      </c>
      <c r="AK560" s="17">
        <v>0.28834334107457799</v>
      </c>
      <c r="AL560" s="17">
        <v>0.38732374850345602</v>
      </c>
      <c r="AM560" s="17">
        <v>0.28949939658350299</v>
      </c>
      <c r="AN560" s="17"/>
      <c r="AO560" s="17">
        <v>0.27811587630850598</v>
      </c>
      <c r="AP560" s="17">
        <v>0.33966496772475302</v>
      </c>
      <c r="AQ560" s="17">
        <v>0.275185925600822</v>
      </c>
      <c r="AR560" s="17"/>
      <c r="AS560" s="17">
        <v>0.32703563408501402</v>
      </c>
      <c r="AT560" s="17">
        <v>0.31646497717906902</v>
      </c>
      <c r="AU560" s="17">
        <v>0.30958587985123198</v>
      </c>
      <c r="AV560" s="17">
        <v>0.31372882017583498</v>
      </c>
      <c r="AW560" s="17">
        <v>0.33438791168842702</v>
      </c>
    </row>
    <row r="561" spans="2:49" x14ac:dyDescent="0.25">
      <c r="B561" t="s">
        <v>359</v>
      </c>
      <c r="C561" s="17">
        <v>0.27105311899471002</v>
      </c>
      <c r="D561" s="17">
        <v>0.26804183853555702</v>
      </c>
      <c r="E561" s="17">
        <v>0.27627153156863299</v>
      </c>
      <c r="F561" s="17"/>
      <c r="G561" s="17">
        <v>0.21817652621321301</v>
      </c>
      <c r="H561" s="17">
        <v>0.23436904099433001</v>
      </c>
      <c r="I561" s="17">
        <v>0.227000190897934</v>
      </c>
      <c r="J561" s="17">
        <v>0.27394733085039202</v>
      </c>
      <c r="K561" s="17">
        <v>0.31790350361876102</v>
      </c>
      <c r="L561" s="17">
        <v>0.33866853599782798</v>
      </c>
      <c r="M561" s="17"/>
      <c r="N561" s="17">
        <v>0.28840066604024001</v>
      </c>
      <c r="O561" s="17">
        <v>0.28074879853366502</v>
      </c>
      <c r="P561" s="17">
        <v>0.24208663175352199</v>
      </c>
      <c r="Q561" s="17">
        <v>0.26595420250825802</v>
      </c>
      <c r="R561" s="17"/>
      <c r="S561" s="17">
        <v>0.297437903650489</v>
      </c>
      <c r="T561" s="17">
        <v>0.28892776632221601</v>
      </c>
      <c r="U561" s="17">
        <v>0.210122204949166</v>
      </c>
      <c r="V561" s="17">
        <v>0.330874678218325</v>
      </c>
      <c r="W561" s="17">
        <v>0.269979938712259</v>
      </c>
      <c r="X561" s="17">
        <v>0.26003315363972901</v>
      </c>
      <c r="Y561" s="17">
        <v>0.27282943678613403</v>
      </c>
      <c r="Z561" s="17">
        <v>0.28626606822113998</v>
      </c>
      <c r="AA561" s="17">
        <v>0.23647624339978901</v>
      </c>
      <c r="AB561" s="17">
        <v>0.26652248564526099</v>
      </c>
      <c r="AC561" s="17">
        <v>0.23128913384437799</v>
      </c>
      <c r="AD561" s="17"/>
      <c r="AE561" s="17">
        <v>0.29789373118781898</v>
      </c>
      <c r="AF561" s="17">
        <v>0.26737813357416401</v>
      </c>
      <c r="AG561" s="17">
        <v>0.22170572895736701</v>
      </c>
      <c r="AH561" s="17"/>
      <c r="AI561" s="17">
        <v>0.32474281388947501</v>
      </c>
      <c r="AJ561" s="17">
        <v>0.23748138415817599</v>
      </c>
      <c r="AK561" s="17">
        <v>0.30981212082477599</v>
      </c>
      <c r="AL561" s="17">
        <v>0.29563989269422902</v>
      </c>
      <c r="AM561" s="17">
        <v>0.23038076123651299</v>
      </c>
      <c r="AN561" s="17"/>
      <c r="AO561" s="17">
        <v>0.31962372521544702</v>
      </c>
      <c r="AP561" s="17">
        <v>0.23801016210217299</v>
      </c>
      <c r="AQ561" s="17">
        <v>0.292688934998379</v>
      </c>
      <c r="AR561" s="17"/>
      <c r="AS561" s="17">
        <v>0.27866569520851803</v>
      </c>
      <c r="AT561" s="17">
        <v>0.25400941705246799</v>
      </c>
      <c r="AU561" s="17">
        <v>0.31297672947034499</v>
      </c>
      <c r="AV561" s="17">
        <v>0.245059983842496</v>
      </c>
      <c r="AW561" s="17">
        <v>0.37738792030151502</v>
      </c>
    </row>
    <row r="562" spans="2:49" x14ac:dyDescent="0.25">
      <c r="B562" t="s">
        <v>360</v>
      </c>
      <c r="C562" s="17">
        <v>0.270417736440975</v>
      </c>
      <c r="D562" s="17">
        <v>0.27573345600856197</v>
      </c>
      <c r="E562" s="17">
        <v>0.26495811624650301</v>
      </c>
      <c r="F562" s="17"/>
      <c r="G562" s="17">
        <v>0.21307336413424199</v>
      </c>
      <c r="H562" s="17">
        <v>0.234213516192122</v>
      </c>
      <c r="I562" s="17">
        <v>0.27462543439696202</v>
      </c>
      <c r="J562" s="17">
        <v>0.29547878698099</v>
      </c>
      <c r="K562" s="17">
        <v>0.29057505638255199</v>
      </c>
      <c r="L562" s="17">
        <v>0.30120736966398398</v>
      </c>
      <c r="M562" s="17"/>
      <c r="N562" s="17">
        <v>0.25480956317769898</v>
      </c>
      <c r="O562" s="17">
        <v>0.27635931324016799</v>
      </c>
      <c r="P562" s="17">
        <v>0.297120623699829</v>
      </c>
      <c r="Q562" s="17">
        <v>0.25800745640671802</v>
      </c>
      <c r="R562" s="17"/>
      <c r="S562" s="17">
        <v>0.291612552316943</v>
      </c>
      <c r="T562" s="17">
        <v>0.28871454458020801</v>
      </c>
      <c r="U562" s="17">
        <v>0.28389088038971499</v>
      </c>
      <c r="V562" s="17">
        <v>0.24231454115760701</v>
      </c>
      <c r="W562" s="17">
        <v>0.24165120097501899</v>
      </c>
      <c r="X562" s="17">
        <v>0.236887346545614</v>
      </c>
      <c r="Y562" s="17">
        <v>0.27544159437535498</v>
      </c>
      <c r="Z562" s="17">
        <v>0.252821509344416</v>
      </c>
      <c r="AA562" s="17">
        <v>0.27861765210801798</v>
      </c>
      <c r="AB562" s="17">
        <v>0.28188957586166402</v>
      </c>
      <c r="AC562" s="17">
        <v>0.260403759428258</v>
      </c>
      <c r="AD562" s="17"/>
      <c r="AE562" s="17">
        <v>0.32228162844074298</v>
      </c>
      <c r="AF562" s="17">
        <v>0.24185073712813701</v>
      </c>
      <c r="AG562" s="17">
        <v>0.231569935897638</v>
      </c>
      <c r="AH562" s="17"/>
      <c r="AI562" s="17">
        <v>0.29675710112720299</v>
      </c>
      <c r="AJ562" s="17">
        <v>0.26778107599277801</v>
      </c>
      <c r="AK562" s="17">
        <v>0.20327282896076601</v>
      </c>
      <c r="AL562" s="17">
        <v>0.35382388001082399</v>
      </c>
      <c r="AM562" s="17">
        <v>0.24294678021057001</v>
      </c>
      <c r="AN562" s="17"/>
      <c r="AO562" s="17">
        <v>0.26200574672670301</v>
      </c>
      <c r="AP562" s="17">
        <v>0.26936659360902698</v>
      </c>
      <c r="AQ562" s="17">
        <v>0.26706338182095601</v>
      </c>
      <c r="AR562" s="17"/>
      <c r="AS562" s="17">
        <v>0.27496808565853498</v>
      </c>
      <c r="AT562" s="17">
        <v>0.28494291025769303</v>
      </c>
      <c r="AU562" s="17">
        <v>0.25183025607527798</v>
      </c>
      <c r="AV562" s="17">
        <v>0.254934665977888</v>
      </c>
      <c r="AW562" s="17">
        <v>0.21620627837049</v>
      </c>
    </row>
    <row r="563" spans="2:49" x14ac:dyDescent="0.25">
      <c r="B563" t="s">
        <v>361</v>
      </c>
      <c r="C563" s="17">
        <v>0.26436256631159799</v>
      </c>
      <c r="D563" s="17">
        <v>0.24338260577936499</v>
      </c>
      <c r="E563" s="17">
        <v>0.28343408575058898</v>
      </c>
      <c r="F563" s="17"/>
      <c r="G563" s="17">
        <v>0.364499929346567</v>
      </c>
      <c r="H563" s="17">
        <v>0.32612375123513998</v>
      </c>
      <c r="I563" s="17">
        <v>0.26736982669389198</v>
      </c>
      <c r="J563" s="17">
        <v>0.23535799698651699</v>
      </c>
      <c r="K563" s="17">
        <v>0.17649436727266901</v>
      </c>
      <c r="L563" s="17">
        <v>0.22667555733370001</v>
      </c>
      <c r="M563" s="17"/>
      <c r="N563" s="17">
        <v>0.249606011661854</v>
      </c>
      <c r="O563" s="17">
        <v>0.26219926801543503</v>
      </c>
      <c r="P563" s="17">
        <v>0.27460316205063501</v>
      </c>
      <c r="Q563" s="17">
        <v>0.27019903054342498</v>
      </c>
      <c r="R563" s="17"/>
      <c r="S563" s="17">
        <v>0.31294877691711298</v>
      </c>
      <c r="T563" s="17">
        <v>0.257500148589624</v>
      </c>
      <c r="U563" s="17">
        <v>0.30928428760562099</v>
      </c>
      <c r="V563" s="17">
        <v>0.23800624684177299</v>
      </c>
      <c r="W563" s="17">
        <v>0.27520073364893499</v>
      </c>
      <c r="X563" s="17">
        <v>0.27055411898649201</v>
      </c>
      <c r="Y563" s="17">
        <v>0.234734621108976</v>
      </c>
      <c r="Z563" s="17">
        <v>0.20523865814975101</v>
      </c>
      <c r="AA563" s="17">
        <v>0.24324227838968601</v>
      </c>
      <c r="AB563" s="17">
        <v>0.23872914926572</v>
      </c>
      <c r="AC563" s="17">
        <v>0.28253704141156</v>
      </c>
      <c r="AD563" s="17"/>
      <c r="AE563" s="17">
        <v>0.21703464809360101</v>
      </c>
      <c r="AF563" s="17">
        <v>0.26452454136966502</v>
      </c>
      <c r="AG563" s="17">
        <v>0.29953175153441902</v>
      </c>
      <c r="AH563" s="17"/>
      <c r="AI563" s="17">
        <v>0.19556535871223399</v>
      </c>
      <c r="AJ563" s="17">
        <v>0.31688685215177298</v>
      </c>
      <c r="AK563" s="17">
        <v>0.20489104024000701</v>
      </c>
      <c r="AL563" s="17">
        <v>0.250163644394229</v>
      </c>
      <c r="AM563" s="17">
        <v>0.31847163861040301</v>
      </c>
      <c r="AN563" s="17"/>
      <c r="AO563" s="17">
        <v>0.193390759390732</v>
      </c>
      <c r="AP563" s="17">
        <v>0.31678870588548402</v>
      </c>
      <c r="AQ563" s="17">
        <v>0.27935732944110198</v>
      </c>
      <c r="AR563" s="17"/>
      <c r="AS563" s="17">
        <v>0.26130125884203698</v>
      </c>
      <c r="AT563" s="17">
        <v>0.26167328704662801</v>
      </c>
      <c r="AU563" s="17">
        <v>0.27918933852175498</v>
      </c>
      <c r="AV563" s="17">
        <v>0.28908956004439201</v>
      </c>
      <c r="AW563" s="17">
        <v>0.26689642023261201</v>
      </c>
    </row>
    <row r="564" spans="2:49" x14ac:dyDescent="0.25">
      <c r="B564" t="s">
        <v>362</v>
      </c>
      <c r="C564" s="17">
        <v>0.24132502693010499</v>
      </c>
      <c r="D564" s="17">
        <v>0.245613322821054</v>
      </c>
      <c r="E564" s="17">
        <v>0.23721015322751299</v>
      </c>
      <c r="F564" s="17"/>
      <c r="G564" s="17">
        <v>0.30862334186002</v>
      </c>
      <c r="H564" s="17">
        <v>0.27646572761898103</v>
      </c>
      <c r="I564" s="17">
        <v>0.25149894198466199</v>
      </c>
      <c r="J564" s="17">
        <v>0.20790998731742699</v>
      </c>
      <c r="K564" s="17">
        <v>0.21047853615237</v>
      </c>
      <c r="L564" s="17">
        <v>0.20692336280334001</v>
      </c>
      <c r="M564" s="17"/>
      <c r="N564" s="17">
        <v>0.23922885611139899</v>
      </c>
      <c r="O564" s="17">
        <v>0.25106692253895502</v>
      </c>
      <c r="P564" s="17">
        <v>0.24739214691316699</v>
      </c>
      <c r="Q564" s="17">
        <v>0.22616280740773001</v>
      </c>
      <c r="R564" s="17"/>
      <c r="S564" s="17">
        <v>0.25863556533839599</v>
      </c>
      <c r="T564" s="17">
        <v>0.258525764617695</v>
      </c>
      <c r="U564" s="17">
        <v>0.25129330631161501</v>
      </c>
      <c r="V564" s="17">
        <v>0.230430561628236</v>
      </c>
      <c r="W564" s="17">
        <v>0.218635349075471</v>
      </c>
      <c r="X564" s="17">
        <v>0.25325478379039701</v>
      </c>
      <c r="Y564" s="17">
        <v>0.24705890415621201</v>
      </c>
      <c r="Z564" s="17">
        <v>0.20998106580668699</v>
      </c>
      <c r="AA564" s="17">
        <v>0.23142588841323999</v>
      </c>
      <c r="AB564" s="17">
        <v>0.22373007830967201</v>
      </c>
      <c r="AC564" s="17">
        <v>0.231357905505095</v>
      </c>
      <c r="AD564" s="17"/>
      <c r="AE564" s="17">
        <v>0.22925923595716</v>
      </c>
      <c r="AF564" s="17">
        <v>0.22789042103898799</v>
      </c>
      <c r="AG564" s="17">
        <v>0.26097463018078798</v>
      </c>
      <c r="AH564" s="17"/>
      <c r="AI564" s="17">
        <v>0.21464125601651399</v>
      </c>
      <c r="AJ564" s="17">
        <v>0.245116371768552</v>
      </c>
      <c r="AK564" s="17">
        <v>0.19748807161322701</v>
      </c>
      <c r="AL564" s="17">
        <v>0.28413641090605002</v>
      </c>
      <c r="AM564" s="17">
        <v>0.29485965268199399</v>
      </c>
      <c r="AN564" s="17"/>
      <c r="AO564" s="17">
        <v>0.18867114906482799</v>
      </c>
      <c r="AP564" s="17">
        <v>0.27957554704853999</v>
      </c>
      <c r="AQ564" s="17">
        <v>0.240290170095875</v>
      </c>
      <c r="AR564" s="17"/>
      <c r="AS564" s="17">
        <v>0.21291735796929001</v>
      </c>
      <c r="AT564" s="17">
        <v>0.26199145505044302</v>
      </c>
      <c r="AU564" s="17">
        <v>0.23335568838696</v>
      </c>
      <c r="AV564" s="17">
        <v>0.27119667549113302</v>
      </c>
      <c r="AW564" s="17">
        <v>0.26544483465031599</v>
      </c>
    </row>
    <row r="565" spans="2:49" x14ac:dyDescent="0.25">
      <c r="B565" t="s">
        <v>363</v>
      </c>
      <c r="C565" s="17">
        <v>0.14344662995767701</v>
      </c>
      <c r="D565" s="17">
        <v>0.173223997413256</v>
      </c>
      <c r="E565" s="17">
        <v>0.114438581136418</v>
      </c>
      <c r="F565" s="17"/>
      <c r="G565" s="17">
        <v>0.155572978994441</v>
      </c>
      <c r="H565" s="17">
        <v>0.116734212935853</v>
      </c>
      <c r="I565" s="17">
        <v>0.12132775266224601</v>
      </c>
      <c r="J565" s="17">
        <v>0.101104943232008</v>
      </c>
      <c r="K565" s="17">
        <v>0.15667240941565599</v>
      </c>
      <c r="L565" s="17">
        <v>0.20055368113455799</v>
      </c>
      <c r="M565" s="17"/>
      <c r="N565" s="17">
        <v>0.15736441048364799</v>
      </c>
      <c r="O565" s="17">
        <v>0.11650629850642399</v>
      </c>
      <c r="P565" s="17">
        <v>0.167165874717221</v>
      </c>
      <c r="Q565" s="17">
        <v>0.13434007589057301</v>
      </c>
      <c r="R565" s="17"/>
      <c r="S565" s="17">
        <v>0.15851912738270901</v>
      </c>
      <c r="T565" s="17">
        <v>0.132471367658334</v>
      </c>
      <c r="U565" s="17">
        <v>0.13900955101807799</v>
      </c>
      <c r="V565" s="17">
        <v>0.154103487140689</v>
      </c>
      <c r="W565" s="17">
        <v>0.15293594689675599</v>
      </c>
      <c r="X565" s="17">
        <v>0.12660844933177201</v>
      </c>
      <c r="Y565" s="17">
        <v>0.13213311564716901</v>
      </c>
      <c r="Z565" s="17">
        <v>0.15781183890307901</v>
      </c>
      <c r="AA565" s="17">
        <v>0.12517602804631001</v>
      </c>
      <c r="AB565" s="17">
        <v>0.171386408645852</v>
      </c>
      <c r="AC565" s="17">
        <v>0.13130658663539499</v>
      </c>
      <c r="AD565" s="17"/>
      <c r="AE565" s="17">
        <v>0.21543430417364101</v>
      </c>
      <c r="AF565" s="17">
        <v>0.103850410721084</v>
      </c>
      <c r="AG565" s="17">
        <v>0.10370442338687</v>
      </c>
      <c r="AH565" s="17"/>
      <c r="AI565" s="17">
        <v>0.21014996711441</v>
      </c>
      <c r="AJ565" s="17">
        <v>0.101190467848481</v>
      </c>
      <c r="AK565" s="17">
        <v>0.109925518156095</v>
      </c>
      <c r="AL565" s="17">
        <v>0.32156224180318899</v>
      </c>
      <c r="AM565" s="17">
        <v>0.115440748806655</v>
      </c>
      <c r="AN565" s="17"/>
      <c r="AO565" s="17">
        <v>0.212340928234245</v>
      </c>
      <c r="AP565" s="17">
        <v>0.10689694062757001</v>
      </c>
      <c r="AQ565" s="17">
        <v>0.12190194549805</v>
      </c>
      <c r="AR565" s="17"/>
      <c r="AS565" s="17">
        <v>0.155180291446394</v>
      </c>
      <c r="AT565" s="17">
        <v>0.13976030224869301</v>
      </c>
      <c r="AU565" s="17">
        <v>0.14050254731897899</v>
      </c>
      <c r="AV565" s="17">
        <v>0.161742655826695</v>
      </c>
      <c r="AW565" s="17">
        <v>8.5142630818534001E-2</v>
      </c>
    </row>
    <row r="566" spans="2:49" x14ac:dyDescent="0.25">
      <c r="B566" t="s">
        <v>104</v>
      </c>
      <c r="C566" s="17">
        <v>7.1874143308991098E-2</v>
      </c>
      <c r="D566" s="17">
        <v>5.7805963537753899E-2</v>
      </c>
      <c r="E566" s="17">
        <v>8.53211359139497E-2</v>
      </c>
      <c r="F566" s="17"/>
      <c r="G566" s="17">
        <v>8.8359470236946E-2</v>
      </c>
      <c r="H566" s="17">
        <v>0.100930495949725</v>
      </c>
      <c r="I566" s="17">
        <v>9.4775027902033293E-2</v>
      </c>
      <c r="J566" s="17">
        <v>6.99260210434616E-2</v>
      </c>
      <c r="K566" s="17">
        <v>5.1797497089104097E-2</v>
      </c>
      <c r="L566" s="17">
        <v>3.3519067971339203E-2</v>
      </c>
      <c r="M566" s="17"/>
      <c r="N566" s="17">
        <v>4.7827265269318499E-2</v>
      </c>
      <c r="O566" s="17">
        <v>7.4344950781079597E-2</v>
      </c>
      <c r="P566" s="17">
        <v>7.0072274573313401E-2</v>
      </c>
      <c r="Q566" s="17">
        <v>9.6206349512352393E-2</v>
      </c>
      <c r="R566" s="17"/>
      <c r="S566" s="17">
        <v>7.1639398857012399E-2</v>
      </c>
      <c r="T566" s="17">
        <v>7.83067166999704E-2</v>
      </c>
      <c r="U566" s="17">
        <v>8.9806273649483306E-2</v>
      </c>
      <c r="V566" s="17">
        <v>5.1374782393366597E-2</v>
      </c>
      <c r="W566" s="17">
        <v>8.5277363521706201E-2</v>
      </c>
      <c r="X566" s="17">
        <v>7.4527799288178903E-2</v>
      </c>
      <c r="Y566" s="17">
        <v>8.8362545271227402E-2</v>
      </c>
      <c r="Z566" s="17">
        <v>6.29376443646643E-2</v>
      </c>
      <c r="AA566" s="17">
        <v>7.1839370401294594E-2</v>
      </c>
      <c r="AB566" s="17">
        <v>3.09703033236257E-2</v>
      </c>
      <c r="AC566" s="17">
        <v>9.4866255795125601E-2</v>
      </c>
      <c r="AD566" s="17"/>
      <c r="AE566" s="17">
        <v>5.3392524280688199E-2</v>
      </c>
      <c r="AF566" s="17">
        <v>5.5529794423812603E-2</v>
      </c>
      <c r="AG566" s="17">
        <v>0.14544696850415101</v>
      </c>
      <c r="AH566" s="17"/>
      <c r="AI566" s="17">
        <v>4.1314570501489498E-2</v>
      </c>
      <c r="AJ566" s="17">
        <v>6.7317551488602495E-2</v>
      </c>
      <c r="AK566" s="17">
        <v>4.0631053661382803E-2</v>
      </c>
      <c r="AL566" s="17">
        <v>4.6576347210316102E-2</v>
      </c>
      <c r="AM566" s="17">
        <v>0.136603496134381</v>
      </c>
      <c r="AN566" s="17"/>
      <c r="AO566" s="17">
        <v>4.1259394938759499E-2</v>
      </c>
      <c r="AP566" s="17">
        <v>6.4629927557617206E-2</v>
      </c>
      <c r="AQ566" s="17">
        <v>3.3051107704157402E-2</v>
      </c>
      <c r="AR566" s="17"/>
      <c r="AS566" s="17">
        <v>9.7545084909767002E-2</v>
      </c>
      <c r="AT566" s="17">
        <v>6.9193876112236305E-2</v>
      </c>
      <c r="AU566" s="17">
        <v>5.3819772737352799E-2</v>
      </c>
      <c r="AV566" s="17">
        <v>4.6541941334978701E-2</v>
      </c>
      <c r="AW566" s="17">
        <v>3.9252950152781498E-2</v>
      </c>
    </row>
    <row r="567" spans="2:49" x14ac:dyDescent="0.25">
      <c r="B567" t="s">
        <v>351</v>
      </c>
      <c r="C567" s="17">
        <v>2.3636356341255299E-2</v>
      </c>
      <c r="D567" s="17">
        <v>2.8711334175475001E-2</v>
      </c>
      <c r="E567" s="17">
        <v>1.8402502685431602E-2</v>
      </c>
      <c r="F567" s="17"/>
      <c r="G567" s="17">
        <v>1.28438622961636E-2</v>
      </c>
      <c r="H567" s="17">
        <v>1.0580955383571599E-2</v>
      </c>
      <c r="I567" s="17">
        <v>2.03691253282373E-2</v>
      </c>
      <c r="J567" s="17">
        <v>2.37694070500265E-2</v>
      </c>
      <c r="K567" s="17">
        <v>3.6245146018686197E-2</v>
      </c>
      <c r="L567" s="17">
        <v>3.5626004971187897E-2</v>
      </c>
      <c r="M567" s="17"/>
      <c r="N567" s="17">
        <v>2.9113919681281099E-2</v>
      </c>
      <c r="O567" s="17">
        <v>2.0715819137975801E-2</v>
      </c>
      <c r="P567" s="17">
        <v>2.2578468767040099E-2</v>
      </c>
      <c r="Q567" s="17">
        <v>1.93544507294931E-2</v>
      </c>
      <c r="R567" s="17"/>
      <c r="S567" s="17">
        <v>1.37041875609918E-2</v>
      </c>
      <c r="T567" s="17">
        <v>1.8618892375661202E-2</v>
      </c>
      <c r="U567" s="17">
        <v>2.9285824369799499E-2</v>
      </c>
      <c r="V567" s="17">
        <v>4.4447540224820399E-2</v>
      </c>
      <c r="W567" s="17">
        <v>3.1756202583751197E-2</v>
      </c>
      <c r="X567" s="17">
        <v>1.72808558652418E-2</v>
      </c>
      <c r="Y567" s="17">
        <v>1.9350692590625499E-2</v>
      </c>
      <c r="Z567" s="17">
        <v>2.6872809451806201E-2</v>
      </c>
      <c r="AA567" s="17">
        <v>2.35394799777334E-2</v>
      </c>
      <c r="AB567" s="17">
        <v>2.3209610111527099E-2</v>
      </c>
      <c r="AC567" s="17">
        <v>2.3337385883700101E-2</v>
      </c>
      <c r="AD567" s="17"/>
      <c r="AE567" s="17">
        <v>2.8917903729202599E-2</v>
      </c>
      <c r="AF567" s="17">
        <v>2.2360839049332001E-2</v>
      </c>
      <c r="AG567" s="17">
        <v>1.5916783141822901E-2</v>
      </c>
      <c r="AH567" s="17"/>
      <c r="AI567" s="17">
        <v>2.3464142513702001E-2</v>
      </c>
      <c r="AJ567" s="17">
        <v>2.79520798001613E-2</v>
      </c>
      <c r="AK567" s="17">
        <v>2.61431936093817E-2</v>
      </c>
      <c r="AL567" s="17">
        <v>1.1964485412855601E-2</v>
      </c>
      <c r="AM567" s="17">
        <v>1.22216721816237E-2</v>
      </c>
      <c r="AN567" s="17"/>
      <c r="AO567" s="17">
        <v>1.0335784508502499E-2</v>
      </c>
      <c r="AP567" s="17">
        <v>2.2717159136951302E-2</v>
      </c>
      <c r="AQ567" s="17">
        <v>2.9789256211731899E-2</v>
      </c>
      <c r="AR567" s="17"/>
      <c r="AS567" s="17">
        <v>1.5699923398123102E-2</v>
      </c>
      <c r="AT567" s="17">
        <v>1.8631864968245E-2</v>
      </c>
      <c r="AU567" s="17">
        <v>2.2179998618894699E-2</v>
      </c>
      <c r="AV567" s="17">
        <v>4.1344577959441103E-2</v>
      </c>
      <c r="AW567" s="17">
        <v>4.1962058758045401E-2</v>
      </c>
    </row>
    <row r="568" spans="2:49" x14ac:dyDescent="0.25">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row>
    <row r="569" spans="2:49" x14ac:dyDescent="0.25">
      <c r="B569" s="6" t="s">
        <v>383</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row>
    <row r="570" spans="2:49" x14ac:dyDescent="0.25">
      <c r="B570" s="24" t="s">
        <v>76</v>
      </c>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row>
    <row r="571" spans="2:49" x14ac:dyDescent="0.25">
      <c r="B571" t="s">
        <v>365</v>
      </c>
      <c r="C571" s="17">
        <v>0.29219651667383401</v>
      </c>
      <c r="D571" s="17">
        <v>0.26713700263441598</v>
      </c>
      <c r="E571" s="17">
        <v>0.31699737135315198</v>
      </c>
      <c r="F571" s="17"/>
      <c r="G571" s="17">
        <v>0.15844530440912499</v>
      </c>
      <c r="H571" s="17">
        <v>0.23159351754233701</v>
      </c>
      <c r="I571" s="17">
        <v>0.28451864801526799</v>
      </c>
      <c r="J571" s="17">
        <v>0.34031365922436502</v>
      </c>
      <c r="K571" s="17">
        <v>0.355360963788238</v>
      </c>
      <c r="L571" s="17">
        <v>0.35645802708379098</v>
      </c>
      <c r="M571" s="17"/>
      <c r="N571" s="17">
        <v>0.27573676331769698</v>
      </c>
      <c r="O571" s="17">
        <v>0.294521765239036</v>
      </c>
      <c r="P571" s="17">
        <v>0.30489322825297199</v>
      </c>
      <c r="Q571" s="17">
        <v>0.29831747695981498</v>
      </c>
      <c r="R571" s="17"/>
      <c r="S571" s="17">
        <v>0.22729635798575701</v>
      </c>
      <c r="T571" s="17">
        <v>0.27618916349708</v>
      </c>
      <c r="U571" s="17">
        <v>0.30331331256397798</v>
      </c>
      <c r="V571" s="17">
        <v>0.26922263602857999</v>
      </c>
      <c r="W571" s="17">
        <v>0.31668975700833801</v>
      </c>
      <c r="X571" s="17">
        <v>0.29236121495022099</v>
      </c>
      <c r="Y571" s="17">
        <v>0.31735971950681302</v>
      </c>
      <c r="Z571" s="17">
        <v>0.35183225653295103</v>
      </c>
      <c r="AA571" s="17">
        <v>0.30198771365379401</v>
      </c>
      <c r="AB571" s="17">
        <v>0.33572011398305102</v>
      </c>
      <c r="AC571" s="17">
        <v>0.31675659293410802</v>
      </c>
      <c r="AD571" s="17"/>
      <c r="AE571" s="17">
        <v>0.30789178527190803</v>
      </c>
      <c r="AF571" s="17">
        <v>0.31528929515901899</v>
      </c>
      <c r="AG571" s="17">
        <v>0.242989591375604</v>
      </c>
      <c r="AH571" s="17"/>
      <c r="AI571" s="17">
        <v>0.30473576371225303</v>
      </c>
      <c r="AJ571" s="17">
        <v>0.29994834158655997</v>
      </c>
      <c r="AK571" s="17">
        <v>0.27673312913070902</v>
      </c>
      <c r="AL571" s="17">
        <v>0.25035903529693598</v>
      </c>
      <c r="AM571" s="17">
        <v>0.27859649540361803</v>
      </c>
      <c r="AN571" s="17"/>
      <c r="AO571" s="17">
        <v>0.29768903057003199</v>
      </c>
      <c r="AP571" s="17">
        <v>0.301596293426663</v>
      </c>
      <c r="AQ571" s="17">
        <v>0.27886621017183999</v>
      </c>
      <c r="AR571" s="17"/>
      <c r="AS571" s="17">
        <v>0.30719542074050799</v>
      </c>
      <c r="AT571" s="17">
        <v>0.29250718710894003</v>
      </c>
      <c r="AU571" s="17">
        <v>0.273215553536577</v>
      </c>
      <c r="AV571" s="17">
        <v>0.23419430881119099</v>
      </c>
      <c r="AW571" s="17">
        <v>0.22554311454648299</v>
      </c>
    </row>
    <row r="572" spans="2:49" x14ac:dyDescent="0.25">
      <c r="B572" t="s">
        <v>366</v>
      </c>
      <c r="C572" s="17">
        <v>0.283168461868748</v>
      </c>
      <c r="D572" s="17">
        <v>0.27978228038179698</v>
      </c>
      <c r="E572" s="17">
        <v>0.28693476020910802</v>
      </c>
      <c r="F572" s="17"/>
      <c r="G572" s="17">
        <v>0.15698141566979101</v>
      </c>
      <c r="H572" s="17">
        <v>0.207348080929634</v>
      </c>
      <c r="I572" s="17">
        <v>0.26785308512860001</v>
      </c>
      <c r="J572" s="17">
        <v>0.28213370035790197</v>
      </c>
      <c r="K572" s="17">
        <v>0.35312749546423799</v>
      </c>
      <c r="L572" s="17">
        <v>0.39631587693459103</v>
      </c>
      <c r="M572" s="17"/>
      <c r="N572" s="17">
        <v>0.31344798777522898</v>
      </c>
      <c r="O572" s="17">
        <v>0.29673751415266097</v>
      </c>
      <c r="P572" s="17">
        <v>0.248099431227367</v>
      </c>
      <c r="Q572" s="17">
        <v>0.268499822097295</v>
      </c>
      <c r="R572" s="17"/>
      <c r="S572" s="17">
        <v>0.22680806711965301</v>
      </c>
      <c r="T572" s="17">
        <v>0.26127625683866201</v>
      </c>
      <c r="U572" s="17">
        <v>0.29012556182508598</v>
      </c>
      <c r="V572" s="17">
        <v>0.31965183696256899</v>
      </c>
      <c r="W572" s="17">
        <v>0.24987633917496799</v>
      </c>
      <c r="X572" s="17">
        <v>0.30001232769824898</v>
      </c>
      <c r="Y572" s="17">
        <v>0.30861674156548002</v>
      </c>
      <c r="Z572" s="17">
        <v>0.26759809981157201</v>
      </c>
      <c r="AA572" s="17">
        <v>0.29125804433422903</v>
      </c>
      <c r="AB572" s="17">
        <v>0.349845418838651</v>
      </c>
      <c r="AC572" s="17">
        <v>0.271240823645027</v>
      </c>
      <c r="AD572" s="17"/>
      <c r="AE572" s="17">
        <v>0.30684183141733101</v>
      </c>
      <c r="AF572" s="17">
        <v>0.30577540546224902</v>
      </c>
      <c r="AG572" s="17">
        <v>0.22316399000949</v>
      </c>
      <c r="AH572" s="17"/>
      <c r="AI572" s="17">
        <v>0.31234922519152702</v>
      </c>
      <c r="AJ572" s="17">
        <v>0.27405296136077401</v>
      </c>
      <c r="AK572" s="17">
        <v>0.379537004504582</v>
      </c>
      <c r="AL572" s="17">
        <v>0.330250094269326</v>
      </c>
      <c r="AM572" s="17">
        <v>0.216954020211963</v>
      </c>
      <c r="AN572" s="17"/>
      <c r="AO572" s="17">
        <v>0.27711084570768701</v>
      </c>
      <c r="AP572" s="17">
        <v>0.27348178956875202</v>
      </c>
      <c r="AQ572" s="17">
        <v>0.34788272510923002</v>
      </c>
      <c r="AR572" s="17"/>
      <c r="AS572" s="17">
        <v>0.25380914397901699</v>
      </c>
      <c r="AT572" s="17">
        <v>0.26670037399296098</v>
      </c>
      <c r="AU572" s="17">
        <v>0.30170037364956298</v>
      </c>
      <c r="AV572" s="17">
        <v>0.31656002656965698</v>
      </c>
      <c r="AW572" s="17">
        <v>0.36762208401476598</v>
      </c>
    </row>
    <row r="573" spans="2:49" x14ac:dyDescent="0.25">
      <c r="B573" t="s">
        <v>367</v>
      </c>
      <c r="C573" s="17">
        <v>0.25444348298388297</v>
      </c>
      <c r="D573" s="17">
        <v>0.23086028949529899</v>
      </c>
      <c r="E573" s="17">
        <v>0.277062792246206</v>
      </c>
      <c r="F573" s="17"/>
      <c r="G573" s="17">
        <v>0.18226465254395699</v>
      </c>
      <c r="H573" s="17">
        <v>0.23772914247729199</v>
      </c>
      <c r="I573" s="17">
        <v>0.26740508550972902</v>
      </c>
      <c r="J573" s="17">
        <v>0.284987816533043</v>
      </c>
      <c r="K573" s="17">
        <v>0.29139699965144</v>
      </c>
      <c r="L573" s="17">
        <v>0.25653840019784602</v>
      </c>
      <c r="M573" s="17"/>
      <c r="N573" s="17">
        <v>0.204462357434186</v>
      </c>
      <c r="O573" s="17">
        <v>0.26490171173494598</v>
      </c>
      <c r="P573" s="17">
        <v>0.27644411880146202</v>
      </c>
      <c r="Q573" s="17">
        <v>0.27947207528753598</v>
      </c>
      <c r="R573" s="17"/>
      <c r="S573" s="17">
        <v>0.21063942842321801</v>
      </c>
      <c r="T573" s="17">
        <v>0.25152867433292803</v>
      </c>
      <c r="U573" s="17">
        <v>0.241019428355842</v>
      </c>
      <c r="V573" s="17">
        <v>0.248481928823749</v>
      </c>
      <c r="W573" s="17">
        <v>0.236836783331871</v>
      </c>
      <c r="X573" s="17">
        <v>0.24471322475632801</v>
      </c>
      <c r="Y573" s="17">
        <v>0.30653869208152601</v>
      </c>
      <c r="Z573" s="17">
        <v>0.29367764400521601</v>
      </c>
      <c r="AA573" s="17">
        <v>0.258677764587607</v>
      </c>
      <c r="AB573" s="17">
        <v>0.28329172959357501</v>
      </c>
      <c r="AC573" s="17">
        <v>0.283047030944793</v>
      </c>
      <c r="AD573" s="17"/>
      <c r="AE573" s="17">
        <v>0.29290674552946999</v>
      </c>
      <c r="AF573" s="17">
        <v>0.22918862779461599</v>
      </c>
      <c r="AG573" s="17">
        <v>0.27963062885907303</v>
      </c>
      <c r="AH573" s="17"/>
      <c r="AI573" s="17">
        <v>0.28529469018498299</v>
      </c>
      <c r="AJ573" s="17">
        <v>0.22103856044423401</v>
      </c>
      <c r="AK573" s="17">
        <v>0.190091601352148</v>
      </c>
      <c r="AL573" s="17">
        <v>0.34909168292878001</v>
      </c>
      <c r="AM573" s="17">
        <v>0.28684380242427598</v>
      </c>
      <c r="AN573" s="17"/>
      <c r="AO573" s="17">
        <v>0.26800362677253498</v>
      </c>
      <c r="AP573" s="17">
        <v>0.25262751443546999</v>
      </c>
      <c r="AQ573" s="17">
        <v>0.23664375649015701</v>
      </c>
      <c r="AR573" s="17"/>
      <c r="AS573" s="17">
        <v>0.28756264258743902</v>
      </c>
      <c r="AT573" s="17">
        <v>0.26760353493129502</v>
      </c>
      <c r="AU573" s="17">
        <v>0.22883489883678301</v>
      </c>
      <c r="AV573" s="17">
        <v>0.19418956276843799</v>
      </c>
      <c r="AW573" s="17">
        <v>0.23123241996056601</v>
      </c>
    </row>
    <row r="574" spans="2:49" x14ac:dyDescent="0.25">
      <c r="B574" t="s">
        <v>368</v>
      </c>
      <c r="C574" s="17">
        <v>0.198859427844471</v>
      </c>
      <c r="D574" s="17">
        <v>0.22660415760130401</v>
      </c>
      <c r="E574" s="17">
        <v>0.171316024010669</v>
      </c>
      <c r="F574" s="17"/>
      <c r="G574" s="17">
        <v>0.182867099422857</v>
      </c>
      <c r="H574" s="17">
        <v>0.20875996860556501</v>
      </c>
      <c r="I574" s="17">
        <v>0.21039872829044101</v>
      </c>
      <c r="J574" s="17">
        <v>0.18710482447132101</v>
      </c>
      <c r="K574" s="17">
        <v>0.17357915127134399</v>
      </c>
      <c r="L574" s="17">
        <v>0.21870436525644399</v>
      </c>
      <c r="M574" s="17"/>
      <c r="N574" s="17">
        <v>0.21761868710430399</v>
      </c>
      <c r="O574" s="17">
        <v>0.21421609369789299</v>
      </c>
      <c r="P574" s="17">
        <v>0.19588867837189999</v>
      </c>
      <c r="Q574" s="17">
        <v>0.16332138783074401</v>
      </c>
      <c r="R574" s="17"/>
      <c r="S574" s="17">
        <v>0.22693996344401299</v>
      </c>
      <c r="T574" s="17">
        <v>0.180893052208494</v>
      </c>
      <c r="U574" s="17">
        <v>0.20048642339852099</v>
      </c>
      <c r="V574" s="17">
        <v>0.218966917960184</v>
      </c>
      <c r="W574" s="17">
        <v>0.18719618585731701</v>
      </c>
      <c r="X574" s="17">
        <v>0.17441772762202001</v>
      </c>
      <c r="Y574" s="17">
        <v>0.21875766845814801</v>
      </c>
      <c r="Z574" s="17">
        <v>0.24427899967323499</v>
      </c>
      <c r="AA574" s="17">
        <v>0.196363924107369</v>
      </c>
      <c r="AB574" s="17">
        <v>0.17169338149942101</v>
      </c>
      <c r="AC574" s="17">
        <v>0.17468018024520801</v>
      </c>
      <c r="AD574" s="17"/>
      <c r="AE574" s="17">
        <v>0.24101085529430999</v>
      </c>
      <c r="AF574" s="17">
        <v>0.170179347181212</v>
      </c>
      <c r="AG574" s="17">
        <v>0.178042271024235</v>
      </c>
      <c r="AH574" s="17"/>
      <c r="AI574" s="17">
        <v>0.25213405788882798</v>
      </c>
      <c r="AJ574" s="17">
        <v>0.146131173453665</v>
      </c>
      <c r="AK574" s="17">
        <v>0.149452965187125</v>
      </c>
      <c r="AL574" s="17">
        <v>0.331534692704749</v>
      </c>
      <c r="AM574" s="17">
        <v>0.223015228247989</v>
      </c>
      <c r="AN574" s="17"/>
      <c r="AO574" s="17">
        <v>0.246391894752894</v>
      </c>
      <c r="AP574" s="17">
        <v>0.17239271267032399</v>
      </c>
      <c r="AQ574" s="17">
        <v>0.182180227000177</v>
      </c>
      <c r="AR574" s="17"/>
      <c r="AS574" s="17">
        <v>0.195812727010471</v>
      </c>
      <c r="AT574" s="17">
        <v>0.21005423390799</v>
      </c>
      <c r="AU574" s="17">
        <v>0.20230578914754299</v>
      </c>
      <c r="AV574" s="17">
        <v>0.22949151912604299</v>
      </c>
      <c r="AW574" s="17">
        <v>0.20775935743208801</v>
      </c>
    </row>
    <row r="575" spans="2:49" x14ac:dyDescent="0.25">
      <c r="B575" t="s">
        <v>369</v>
      </c>
      <c r="C575" s="17">
        <v>0.170326344348114</v>
      </c>
      <c r="D575" s="17">
        <v>0.20359485938101901</v>
      </c>
      <c r="E575" s="17">
        <v>0.138789990005034</v>
      </c>
      <c r="F575" s="17"/>
      <c r="G575" s="17">
        <v>0.111327351541413</v>
      </c>
      <c r="H575" s="17">
        <v>0.122428228726033</v>
      </c>
      <c r="I575" s="17">
        <v>0.14663534943239701</v>
      </c>
      <c r="J575" s="17">
        <v>0.189710100164768</v>
      </c>
      <c r="K575" s="17">
        <v>0.18918329267638301</v>
      </c>
      <c r="L575" s="17">
        <v>0.239964359010433</v>
      </c>
      <c r="M575" s="17"/>
      <c r="N575" s="17">
        <v>0.16887219127240499</v>
      </c>
      <c r="O575" s="17">
        <v>0.177358700240629</v>
      </c>
      <c r="P575" s="17">
        <v>0.17895475653166701</v>
      </c>
      <c r="Q575" s="17">
        <v>0.157156438186459</v>
      </c>
      <c r="R575" s="17"/>
      <c r="S575" s="17">
        <v>0.16305898867033899</v>
      </c>
      <c r="T575" s="17">
        <v>0.15591239881755301</v>
      </c>
      <c r="U575" s="17">
        <v>0.184096110124393</v>
      </c>
      <c r="V575" s="17">
        <v>0.17976714626800699</v>
      </c>
      <c r="W575" s="17">
        <v>0.188664556605765</v>
      </c>
      <c r="X575" s="17">
        <v>0.197986028664319</v>
      </c>
      <c r="Y575" s="17">
        <v>0.17266717190938199</v>
      </c>
      <c r="Z575" s="17">
        <v>0.19432683338003101</v>
      </c>
      <c r="AA575" s="17">
        <v>0.13116589031048201</v>
      </c>
      <c r="AB575" s="17">
        <v>0.18184729940650901</v>
      </c>
      <c r="AC575" s="17">
        <v>0.15625109251925501</v>
      </c>
      <c r="AD575" s="17"/>
      <c r="AE575" s="17">
        <v>0.21357693125705901</v>
      </c>
      <c r="AF575" s="17">
        <v>0.156041410310129</v>
      </c>
      <c r="AG575" s="17">
        <v>0.13599559106973799</v>
      </c>
      <c r="AH575" s="17"/>
      <c r="AI575" s="17">
        <v>0.22016331174008999</v>
      </c>
      <c r="AJ575" s="17">
        <v>0.12935354407806199</v>
      </c>
      <c r="AK575" s="17">
        <v>0.17515085662601501</v>
      </c>
      <c r="AL575" s="17">
        <v>0.21594635920581001</v>
      </c>
      <c r="AM575" s="17">
        <v>0.15853439962597701</v>
      </c>
      <c r="AN575" s="17"/>
      <c r="AO575" s="17">
        <v>0.21054720392825399</v>
      </c>
      <c r="AP575" s="17">
        <v>0.14198295975629499</v>
      </c>
      <c r="AQ575" s="17">
        <v>0.18371796003124199</v>
      </c>
      <c r="AR575" s="17"/>
      <c r="AS575" s="17">
        <v>0.20130915041544101</v>
      </c>
      <c r="AT575" s="17">
        <v>0.158667751149563</v>
      </c>
      <c r="AU575" s="17">
        <v>0.15905194135945999</v>
      </c>
      <c r="AV575" s="17">
        <v>0.14696986390224501</v>
      </c>
      <c r="AW575" s="17">
        <v>0.16526331781467599</v>
      </c>
    </row>
    <row r="576" spans="2:49" x14ac:dyDescent="0.25">
      <c r="B576" t="s">
        <v>370</v>
      </c>
      <c r="C576" s="17">
        <v>0.16264066796615501</v>
      </c>
      <c r="D576" s="17">
        <v>0.14694298808457401</v>
      </c>
      <c r="E576" s="17">
        <v>0.17932667487995499</v>
      </c>
      <c r="F576" s="17"/>
      <c r="G576" s="17">
        <v>0.14753986420863099</v>
      </c>
      <c r="H576" s="17">
        <v>0.13313193346132701</v>
      </c>
      <c r="I576" s="17">
        <v>0.162033797179955</v>
      </c>
      <c r="J576" s="17">
        <v>0.14237843346267201</v>
      </c>
      <c r="K576" s="17">
        <v>0.166113708569636</v>
      </c>
      <c r="L576" s="17">
        <v>0.21144753088400101</v>
      </c>
      <c r="M576" s="17"/>
      <c r="N576" s="17">
        <v>0.16076991989074499</v>
      </c>
      <c r="O576" s="17">
        <v>0.18553981367571501</v>
      </c>
      <c r="P576" s="17">
        <v>0.167557216983626</v>
      </c>
      <c r="Q576" s="17">
        <v>0.133433257435388</v>
      </c>
      <c r="R576" s="17"/>
      <c r="S576" s="17">
        <v>0.17010621147657501</v>
      </c>
      <c r="T576" s="17">
        <v>0.162471343738051</v>
      </c>
      <c r="U576" s="17">
        <v>0.192542772663224</v>
      </c>
      <c r="V576" s="17">
        <v>0.16569211205676199</v>
      </c>
      <c r="W576" s="17">
        <v>0.15467844102462899</v>
      </c>
      <c r="X576" s="17">
        <v>0.156749359437137</v>
      </c>
      <c r="Y576" s="17">
        <v>0.163205297187235</v>
      </c>
      <c r="Z576" s="17">
        <v>0.13179855101464999</v>
      </c>
      <c r="AA576" s="17">
        <v>0.16415538004966301</v>
      </c>
      <c r="AB576" s="17">
        <v>0.143921893519528</v>
      </c>
      <c r="AC576" s="17">
        <v>0.16459559777211399</v>
      </c>
      <c r="AD576" s="17"/>
      <c r="AE576" s="17">
        <v>0.210667680390319</v>
      </c>
      <c r="AF576" s="17">
        <v>0.13808351450020501</v>
      </c>
      <c r="AG576" s="17">
        <v>0.12706154284662499</v>
      </c>
      <c r="AH576" s="17"/>
      <c r="AI576" s="17">
        <v>0.22912372579242099</v>
      </c>
      <c r="AJ576" s="17">
        <v>0.12448330214027301</v>
      </c>
      <c r="AK576" s="17">
        <v>0.14912424574212699</v>
      </c>
      <c r="AL576" s="17">
        <v>0.12719230925331701</v>
      </c>
      <c r="AM576" s="17">
        <v>0.12774744611380401</v>
      </c>
      <c r="AN576" s="17"/>
      <c r="AO576" s="17">
        <v>0.242495585754022</v>
      </c>
      <c r="AP576" s="17">
        <v>0.124232253060595</v>
      </c>
      <c r="AQ576" s="17">
        <v>0.156423263554019</v>
      </c>
      <c r="AR576" s="17"/>
      <c r="AS576" s="17">
        <v>0.16533387471678099</v>
      </c>
      <c r="AT576" s="17">
        <v>0.15140595666472201</v>
      </c>
      <c r="AU576" s="17">
        <v>0.161214051764064</v>
      </c>
      <c r="AV576" s="17">
        <v>0.148538886030425</v>
      </c>
      <c r="AW576" s="17">
        <v>0.11040520895273601</v>
      </c>
    </row>
    <row r="577" spans="2:49" x14ac:dyDescent="0.25">
      <c r="B577" t="s">
        <v>371</v>
      </c>
      <c r="C577" s="17">
        <v>0.15046363735839599</v>
      </c>
      <c r="D577" s="17">
        <v>0.13151494512751</v>
      </c>
      <c r="E577" s="17">
        <v>0.16974540887096601</v>
      </c>
      <c r="F577" s="17"/>
      <c r="G577" s="17">
        <v>0.15902794223206401</v>
      </c>
      <c r="H577" s="17">
        <v>0.19161918232276601</v>
      </c>
      <c r="I577" s="17">
        <v>0.159059308282574</v>
      </c>
      <c r="J577" s="17">
        <v>0.152937514432859</v>
      </c>
      <c r="K577" s="17">
        <v>0.10824252122873999</v>
      </c>
      <c r="L577" s="17">
        <v>0.13053586889333499</v>
      </c>
      <c r="M577" s="17"/>
      <c r="N577" s="17">
        <v>0.13489867887531201</v>
      </c>
      <c r="O577" s="17">
        <v>0.14811346091213301</v>
      </c>
      <c r="P577" s="17">
        <v>0.14043842318174801</v>
      </c>
      <c r="Q577" s="17">
        <v>0.17856742541553999</v>
      </c>
      <c r="R577" s="17"/>
      <c r="S577" s="17">
        <v>0.19606579427045601</v>
      </c>
      <c r="T577" s="17">
        <v>0.16705091216381401</v>
      </c>
      <c r="U577" s="17">
        <v>0.13013674155086</v>
      </c>
      <c r="V577" s="17">
        <v>0.13680161630447599</v>
      </c>
      <c r="W577" s="17">
        <v>0.165689710334638</v>
      </c>
      <c r="X577" s="17">
        <v>0.118809570332855</v>
      </c>
      <c r="Y577" s="17">
        <v>0.13250688548880399</v>
      </c>
      <c r="Z577" s="17">
        <v>0.13859571941617499</v>
      </c>
      <c r="AA577" s="17">
        <v>0.14348091978529001</v>
      </c>
      <c r="AB577" s="17">
        <v>0.137110754405394</v>
      </c>
      <c r="AC577" s="17">
        <v>0.15008264160885501</v>
      </c>
      <c r="AD577" s="17"/>
      <c r="AE577" s="17">
        <v>0.101908702110089</v>
      </c>
      <c r="AF577" s="17">
        <v>0.16811713605048201</v>
      </c>
      <c r="AG577" s="17">
        <v>0.19940183033727599</v>
      </c>
      <c r="AH577" s="17"/>
      <c r="AI577" s="17">
        <v>0.101628332345884</v>
      </c>
      <c r="AJ577" s="17">
        <v>0.203517765477951</v>
      </c>
      <c r="AK577" s="17">
        <v>0.14369970836972101</v>
      </c>
      <c r="AL577" s="17">
        <v>9.2953217855981499E-2</v>
      </c>
      <c r="AM577" s="17">
        <v>0.180471436859587</v>
      </c>
      <c r="AN577" s="17"/>
      <c r="AO577" s="17">
        <v>9.0380302979322605E-2</v>
      </c>
      <c r="AP577" s="17">
        <v>0.190192344372098</v>
      </c>
      <c r="AQ577" s="17">
        <v>0.16485427719901699</v>
      </c>
      <c r="AR577" s="17"/>
      <c r="AS577" s="17">
        <v>0.14235642434712301</v>
      </c>
      <c r="AT577" s="17">
        <v>0.15083539375622301</v>
      </c>
      <c r="AU577" s="17">
        <v>0.16563809461612999</v>
      </c>
      <c r="AV577" s="17">
        <v>0.15463053740367699</v>
      </c>
      <c r="AW577" s="17">
        <v>0.17658880579408101</v>
      </c>
    </row>
    <row r="578" spans="2:49" x14ac:dyDescent="0.25">
      <c r="B578" t="s">
        <v>372</v>
      </c>
      <c r="C578" s="17">
        <v>0.13548187159918701</v>
      </c>
      <c r="D578" s="17">
        <v>0.15253087143889399</v>
      </c>
      <c r="E578" s="17">
        <v>0.118546334032541</v>
      </c>
      <c r="F578" s="17"/>
      <c r="G578" s="17">
        <v>0.14290423484056</v>
      </c>
      <c r="H578" s="17">
        <v>0.14345569618602999</v>
      </c>
      <c r="I578" s="17">
        <v>0.118777909244727</v>
      </c>
      <c r="J578" s="17">
        <v>0.11012670814924801</v>
      </c>
      <c r="K578" s="17">
        <v>0.13326686876462199</v>
      </c>
      <c r="L578" s="17">
        <v>0.15970325300506799</v>
      </c>
      <c r="M578" s="17"/>
      <c r="N578" s="17">
        <v>0.17500525839102599</v>
      </c>
      <c r="O578" s="17">
        <v>0.12522694940974399</v>
      </c>
      <c r="P578" s="17">
        <v>0.11578945383291001</v>
      </c>
      <c r="Q578" s="17">
        <v>0.12172136408166299</v>
      </c>
      <c r="R578" s="17"/>
      <c r="S578" s="17">
        <v>0.14117560530767601</v>
      </c>
      <c r="T578" s="17">
        <v>0.14429353723010299</v>
      </c>
      <c r="U578" s="17">
        <v>0.13730493933089299</v>
      </c>
      <c r="V578" s="17">
        <v>0.155806706839794</v>
      </c>
      <c r="W578" s="17">
        <v>0.12940893778892601</v>
      </c>
      <c r="X578" s="17">
        <v>0.14119918412260901</v>
      </c>
      <c r="Y578" s="17">
        <v>0.13356589483120801</v>
      </c>
      <c r="Z578" s="17">
        <v>0.12089799087078</v>
      </c>
      <c r="AA578" s="17">
        <v>0.12509774249939301</v>
      </c>
      <c r="AB578" s="17">
        <v>0.129178476411657</v>
      </c>
      <c r="AC578" s="17">
        <v>0.104302151914849</v>
      </c>
      <c r="AD578" s="17"/>
      <c r="AE578" s="17">
        <v>0.12570886354491201</v>
      </c>
      <c r="AF578" s="17">
        <v>0.16004355469774301</v>
      </c>
      <c r="AG578" s="17">
        <v>0.10438103327577899</v>
      </c>
      <c r="AH578" s="17"/>
      <c r="AI578" s="17">
        <v>0.12407513127747399</v>
      </c>
      <c r="AJ578" s="17">
        <v>0.155612688085524</v>
      </c>
      <c r="AK578" s="17">
        <v>0.170676795072986</v>
      </c>
      <c r="AL578" s="17">
        <v>6.0130366390921203E-2</v>
      </c>
      <c r="AM578" s="17">
        <v>9.1895823710957503E-2</v>
      </c>
      <c r="AN578" s="17"/>
      <c r="AO578" s="17">
        <v>0.13497998697790101</v>
      </c>
      <c r="AP578" s="17">
        <v>0.148053316765237</v>
      </c>
      <c r="AQ578" s="17">
        <v>0.16872521615564401</v>
      </c>
      <c r="AR578" s="17"/>
      <c r="AS578" s="17">
        <v>0.10582965145322699</v>
      </c>
      <c r="AT578" s="17">
        <v>0.14332576913308401</v>
      </c>
      <c r="AU578" s="17">
        <v>0.158604114129166</v>
      </c>
      <c r="AV578" s="17">
        <v>0.15070437669152101</v>
      </c>
      <c r="AW578" s="17">
        <v>0.22088901677574499</v>
      </c>
    </row>
    <row r="579" spans="2:49" x14ac:dyDescent="0.25">
      <c r="B579" t="s">
        <v>373</v>
      </c>
      <c r="C579" s="17">
        <v>0.134701528601953</v>
      </c>
      <c r="D579" s="17">
        <v>0.154289459718123</v>
      </c>
      <c r="E579" s="17">
        <v>0.11615584331478</v>
      </c>
      <c r="F579" s="17"/>
      <c r="G579" s="17">
        <v>9.4213640319400604E-2</v>
      </c>
      <c r="H579" s="17">
        <v>0.10305847270985199</v>
      </c>
      <c r="I579" s="17">
        <v>9.2928752941048506E-2</v>
      </c>
      <c r="J579" s="17">
        <v>0.118746743146819</v>
      </c>
      <c r="K579" s="17">
        <v>0.16549493056963999</v>
      </c>
      <c r="L579" s="17">
        <v>0.214095035988633</v>
      </c>
      <c r="M579" s="17"/>
      <c r="N579" s="17">
        <v>0.14217679385284701</v>
      </c>
      <c r="O579" s="17">
        <v>0.13420157472258001</v>
      </c>
      <c r="P579" s="17">
        <v>0.121979945378658</v>
      </c>
      <c r="Q579" s="17">
        <v>0.137988113075108</v>
      </c>
      <c r="R579" s="17"/>
      <c r="S579" s="17">
        <v>0.15037681700665301</v>
      </c>
      <c r="T579" s="17">
        <v>0.117469613134766</v>
      </c>
      <c r="U579" s="17">
        <v>0.15438309809280401</v>
      </c>
      <c r="V579" s="17">
        <v>0.13392099163010901</v>
      </c>
      <c r="W579" s="17">
        <v>0.146202159586418</v>
      </c>
      <c r="X579" s="17">
        <v>0.15085421062467699</v>
      </c>
      <c r="Y579" s="17">
        <v>0.109614828344152</v>
      </c>
      <c r="Z579" s="17">
        <v>0.14313633410235699</v>
      </c>
      <c r="AA579" s="17">
        <v>0.13148453837635701</v>
      </c>
      <c r="AB579" s="17">
        <v>0.13003049941647801</v>
      </c>
      <c r="AC579" s="17">
        <v>0.10926433575035401</v>
      </c>
      <c r="AD579" s="17"/>
      <c r="AE579" s="17">
        <v>0.18713925796605699</v>
      </c>
      <c r="AF579" s="17">
        <v>0.115045914244065</v>
      </c>
      <c r="AG579" s="17">
        <v>9.0909487076877293E-2</v>
      </c>
      <c r="AH579" s="17"/>
      <c r="AI579" s="17">
        <v>0.206681252014802</v>
      </c>
      <c r="AJ579" s="17">
        <v>9.4991693873406099E-2</v>
      </c>
      <c r="AK579" s="17">
        <v>0.10255753948254701</v>
      </c>
      <c r="AL579" s="17">
        <v>0.207001896338985</v>
      </c>
      <c r="AM579" s="17">
        <v>8.6189136848720593E-2</v>
      </c>
      <c r="AN579" s="17"/>
      <c r="AO579" s="17">
        <v>0.20311886504292501</v>
      </c>
      <c r="AP579" s="17">
        <v>0.10112551097441699</v>
      </c>
      <c r="AQ579" s="17">
        <v>0.105418539398279</v>
      </c>
      <c r="AR579" s="17"/>
      <c r="AS579" s="17">
        <v>0.15909259409851001</v>
      </c>
      <c r="AT579" s="17">
        <v>0.110654311832875</v>
      </c>
      <c r="AU579" s="17">
        <v>0.133349646610921</v>
      </c>
      <c r="AV579" s="17">
        <v>0.12619181639928101</v>
      </c>
      <c r="AW579" s="17">
        <v>0.18936220326116701</v>
      </c>
    </row>
    <row r="580" spans="2:49" x14ac:dyDescent="0.25">
      <c r="B580" t="s">
        <v>374</v>
      </c>
      <c r="C580" s="17">
        <v>0.11661499292077999</v>
      </c>
      <c r="D580" s="17">
        <v>0.111709037652637</v>
      </c>
      <c r="E580" s="17">
        <v>0.11894448781236799</v>
      </c>
      <c r="F580" s="17"/>
      <c r="G580" s="17">
        <v>0.110993808071514</v>
      </c>
      <c r="H580" s="17">
        <v>0.113248090814249</v>
      </c>
      <c r="I580" s="17">
        <v>0.145479755042834</v>
      </c>
      <c r="J580" s="17">
        <v>0.15401202135762301</v>
      </c>
      <c r="K580" s="17">
        <v>9.3654770774469695E-2</v>
      </c>
      <c r="L580" s="17">
        <v>8.4620567699152702E-2</v>
      </c>
      <c r="M580" s="17"/>
      <c r="N580" s="17">
        <v>0.10852359587458001</v>
      </c>
      <c r="O580" s="17">
        <v>9.3444682880428398E-2</v>
      </c>
      <c r="P580" s="17">
        <v>0.103451948347502</v>
      </c>
      <c r="Q580" s="17">
        <v>0.16143167714752599</v>
      </c>
      <c r="R580" s="17"/>
      <c r="S580" s="17">
        <v>0.14923112089239701</v>
      </c>
      <c r="T580" s="17">
        <v>0.12552609309141</v>
      </c>
      <c r="U580" s="17">
        <v>8.4875355235137201E-2</v>
      </c>
      <c r="V580" s="17">
        <v>0.11406732811326099</v>
      </c>
      <c r="W580" s="17">
        <v>0.12597960455666601</v>
      </c>
      <c r="X580" s="17">
        <v>9.1600383104578298E-2</v>
      </c>
      <c r="Y580" s="17">
        <v>6.8706332741789305E-2</v>
      </c>
      <c r="Z580" s="17">
        <v>0.11222513586416</v>
      </c>
      <c r="AA580" s="17">
        <v>0.12694744732924801</v>
      </c>
      <c r="AB580" s="17">
        <v>0.136071102104519</v>
      </c>
      <c r="AC580" s="17">
        <v>0.111911957540189</v>
      </c>
      <c r="AD580" s="17"/>
      <c r="AE580" s="17">
        <v>7.3293809985200103E-2</v>
      </c>
      <c r="AF580" s="17">
        <v>0.151204628065404</v>
      </c>
      <c r="AG580" s="17">
        <v>0.13673767158509501</v>
      </c>
      <c r="AH580" s="17"/>
      <c r="AI580" s="17">
        <v>6.0021992006279098E-2</v>
      </c>
      <c r="AJ580" s="17">
        <v>0.178360130481417</v>
      </c>
      <c r="AK580" s="17">
        <v>0.137316764745016</v>
      </c>
      <c r="AL580" s="17">
        <v>0.106661176124941</v>
      </c>
      <c r="AM580" s="17">
        <v>0.10854045597371501</v>
      </c>
      <c r="AN580" s="17"/>
      <c r="AO580" s="17">
        <v>5.7319898336661797E-2</v>
      </c>
      <c r="AP580" s="17">
        <v>0.15514665025728</v>
      </c>
      <c r="AQ580" s="17">
        <v>0.113859429557732</v>
      </c>
      <c r="AR580" s="17"/>
      <c r="AS580" s="17">
        <v>0.118237379971925</v>
      </c>
      <c r="AT580" s="17">
        <v>0.112657762550044</v>
      </c>
      <c r="AU580" s="17">
        <v>0.115356471729753</v>
      </c>
      <c r="AV580" s="17">
        <v>0.14651450958815801</v>
      </c>
      <c r="AW580" s="17">
        <v>0.15154032458550701</v>
      </c>
    </row>
    <row r="581" spans="2:49" x14ac:dyDescent="0.25">
      <c r="B581" t="s">
        <v>375</v>
      </c>
      <c r="C581" s="17">
        <v>0.10055123972244399</v>
      </c>
      <c r="D581" s="17">
        <v>9.9618186527166294E-2</v>
      </c>
      <c r="E581" s="17">
        <v>0.100967201294744</v>
      </c>
      <c r="F581" s="17"/>
      <c r="G581" s="17">
        <v>0.14423453821764301</v>
      </c>
      <c r="H581" s="17">
        <v>0.13566692171037001</v>
      </c>
      <c r="I581" s="17">
        <v>9.7653769001812205E-2</v>
      </c>
      <c r="J581" s="17">
        <v>8.2619252188094794E-2</v>
      </c>
      <c r="K581" s="17">
        <v>8.2763145209236402E-2</v>
      </c>
      <c r="L581" s="17">
        <v>7.1409569276208701E-2</v>
      </c>
      <c r="M581" s="17"/>
      <c r="N581" s="17">
        <v>0.11756097514085299</v>
      </c>
      <c r="O581" s="17">
        <v>0.10980532739738701</v>
      </c>
      <c r="P581" s="17">
        <v>8.31625055976878E-2</v>
      </c>
      <c r="Q581" s="17">
        <v>8.8741101848200998E-2</v>
      </c>
      <c r="R581" s="17"/>
      <c r="S581" s="17">
        <v>0.121835901993811</v>
      </c>
      <c r="T581" s="17">
        <v>9.7911493495094204E-2</v>
      </c>
      <c r="U581" s="17">
        <v>0.102225678612691</v>
      </c>
      <c r="V581" s="17">
        <v>9.9408097981601704E-2</v>
      </c>
      <c r="W581" s="17">
        <v>0.110177425127942</v>
      </c>
      <c r="X581" s="17">
        <v>0.10770974020523</v>
      </c>
      <c r="Y581" s="17">
        <v>8.8012103319749999E-2</v>
      </c>
      <c r="Z581" s="17">
        <v>4.5969369095097599E-2</v>
      </c>
      <c r="AA581" s="17">
        <v>9.6166948583593495E-2</v>
      </c>
      <c r="AB581" s="17">
        <v>0.103690454654623</v>
      </c>
      <c r="AC581" s="17">
        <v>8.8492101766465395E-2</v>
      </c>
      <c r="AD581" s="17"/>
      <c r="AE581" s="17">
        <v>7.0609458169796593E-2</v>
      </c>
      <c r="AF581" s="17">
        <v>0.116575630032032</v>
      </c>
      <c r="AG581" s="17">
        <v>0.10505400556174301</v>
      </c>
      <c r="AH581" s="17"/>
      <c r="AI581" s="17">
        <v>7.4239062638350797E-2</v>
      </c>
      <c r="AJ581" s="17">
        <v>0.115044317652536</v>
      </c>
      <c r="AK581" s="17">
        <v>0.13001884894353</v>
      </c>
      <c r="AL581" s="17">
        <v>0.105926491689448</v>
      </c>
      <c r="AM581" s="17">
        <v>0.106193071967865</v>
      </c>
      <c r="AN581" s="17"/>
      <c r="AO581" s="17">
        <v>8.4426470053873104E-2</v>
      </c>
      <c r="AP581" s="17">
        <v>0.116265659478033</v>
      </c>
      <c r="AQ581" s="17">
        <v>0.107998311784583</v>
      </c>
      <c r="AR581" s="17"/>
      <c r="AS581" s="17">
        <v>7.6582270263672897E-2</v>
      </c>
      <c r="AT581" s="17">
        <v>0.102562852779341</v>
      </c>
      <c r="AU581" s="17">
        <v>0.11894791184857401</v>
      </c>
      <c r="AV581" s="17">
        <v>0.13716977987739901</v>
      </c>
      <c r="AW581" s="17">
        <v>0.15372325295859099</v>
      </c>
    </row>
    <row r="582" spans="2:49" x14ac:dyDescent="0.25">
      <c r="B582" t="s">
        <v>376</v>
      </c>
      <c r="C582" s="17">
        <v>9.4184108276752401E-2</v>
      </c>
      <c r="D582" s="17">
        <v>0.10515178238619401</v>
      </c>
      <c r="E582" s="17">
        <v>8.27206985350767E-2</v>
      </c>
      <c r="F582" s="17"/>
      <c r="G582" s="17">
        <v>0.112595830083731</v>
      </c>
      <c r="H582" s="17">
        <v>0.13837826360095501</v>
      </c>
      <c r="I582" s="17">
        <v>0.10598102152894701</v>
      </c>
      <c r="J582" s="17">
        <v>0.117800777021418</v>
      </c>
      <c r="K582" s="17">
        <v>7.5233581307266095E-2</v>
      </c>
      <c r="L582" s="17">
        <v>2.97408956942848E-2</v>
      </c>
      <c r="M582" s="17"/>
      <c r="N582" s="17">
        <v>9.8684867508550905E-2</v>
      </c>
      <c r="O582" s="17">
        <v>9.9698478698759002E-2</v>
      </c>
      <c r="P582" s="17">
        <v>9.8360796481062399E-2</v>
      </c>
      <c r="Q582" s="17">
        <v>7.8830024899623902E-2</v>
      </c>
      <c r="R582" s="17"/>
      <c r="S582" s="17">
        <v>0.1036665823236</v>
      </c>
      <c r="T582" s="17">
        <v>9.9674087988052107E-2</v>
      </c>
      <c r="U582" s="17">
        <v>8.2422168674410407E-2</v>
      </c>
      <c r="V582" s="17">
        <v>7.6279669871434405E-2</v>
      </c>
      <c r="W582" s="17">
        <v>0.10019782151131</v>
      </c>
      <c r="X582" s="17">
        <v>0.110459979165689</v>
      </c>
      <c r="Y582" s="17">
        <v>0.11009761382396401</v>
      </c>
      <c r="Z582" s="17">
        <v>0.104379293575886</v>
      </c>
      <c r="AA582" s="17">
        <v>9.5876222762736302E-2</v>
      </c>
      <c r="AB582" s="17">
        <v>7.1549082427382102E-2</v>
      </c>
      <c r="AC582" s="17">
        <v>7.0141158764141107E-2</v>
      </c>
      <c r="AD582" s="17"/>
      <c r="AE582" s="17">
        <v>8.7399880384630702E-2</v>
      </c>
      <c r="AF582" s="17">
        <v>9.9574433479517693E-2</v>
      </c>
      <c r="AG582" s="17">
        <v>9.5528725611555398E-2</v>
      </c>
      <c r="AH582" s="17"/>
      <c r="AI582" s="17">
        <v>8.4403948256949801E-2</v>
      </c>
      <c r="AJ582" s="17">
        <v>0.10587349659635301</v>
      </c>
      <c r="AK582" s="17">
        <v>8.6886378869476893E-2</v>
      </c>
      <c r="AL582" s="17">
        <v>0.13070567566447799</v>
      </c>
      <c r="AM582" s="17">
        <v>9.69722760230083E-2</v>
      </c>
      <c r="AN582" s="17"/>
      <c r="AO582" s="17">
        <v>8.5457736383250493E-2</v>
      </c>
      <c r="AP582" s="17">
        <v>0.111425228882003</v>
      </c>
      <c r="AQ582" s="17">
        <v>9.9787618405720493E-2</v>
      </c>
      <c r="AR582" s="17"/>
      <c r="AS582" s="17">
        <v>9.4682344017982797E-2</v>
      </c>
      <c r="AT582" s="17">
        <v>8.8772164218237207E-2</v>
      </c>
      <c r="AU582" s="17">
        <v>9.6610675931888504E-2</v>
      </c>
      <c r="AV582" s="17">
        <v>0.14821488306505401</v>
      </c>
      <c r="AW582" s="17">
        <v>7.1817534534632105E-2</v>
      </c>
    </row>
    <row r="583" spans="2:49" x14ac:dyDescent="0.25">
      <c r="B583" t="s">
        <v>377</v>
      </c>
      <c r="C583" s="17">
        <v>8.0349945895898695E-2</v>
      </c>
      <c r="D583" s="17">
        <v>8.5230881390098601E-2</v>
      </c>
      <c r="E583" s="17">
        <v>7.3808071827918001E-2</v>
      </c>
      <c r="F583" s="17"/>
      <c r="G583" s="17">
        <v>0.122172028874731</v>
      </c>
      <c r="H583" s="17">
        <v>9.6610585415585801E-2</v>
      </c>
      <c r="I583" s="17">
        <v>8.5185366284241504E-2</v>
      </c>
      <c r="J583" s="17">
        <v>7.0560327664971501E-2</v>
      </c>
      <c r="K583" s="17">
        <v>8.3001184299184197E-2</v>
      </c>
      <c r="L583" s="17">
        <v>4.11594232141516E-2</v>
      </c>
      <c r="M583" s="17"/>
      <c r="N583" s="17">
        <v>9.0646466084122704E-2</v>
      </c>
      <c r="O583" s="17">
        <v>6.6417005838279197E-2</v>
      </c>
      <c r="P583" s="17">
        <v>7.6390219700759404E-2</v>
      </c>
      <c r="Q583" s="17">
        <v>8.5951284584509804E-2</v>
      </c>
      <c r="R583" s="17"/>
      <c r="S583" s="17">
        <v>9.4146469802712296E-2</v>
      </c>
      <c r="T583" s="17">
        <v>9.8293117947018199E-2</v>
      </c>
      <c r="U583" s="17">
        <v>5.7484192012198003E-2</v>
      </c>
      <c r="V583" s="17">
        <v>9.3625974149783298E-2</v>
      </c>
      <c r="W583" s="17">
        <v>5.9632333389067198E-2</v>
      </c>
      <c r="X583" s="17">
        <v>9.5616541701576394E-2</v>
      </c>
      <c r="Y583" s="17">
        <v>5.2281623407116402E-2</v>
      </c>
      <c r="Z583" s="17">
        <v>6.93409218564464E-2</v>
      </c>
      <c r="AA583" s="17">
        <v>7.0859254136178398E-2</v>
      </c>
      <c r="AB583" s="17">
        <v>8.1752916330878E-2</v>
      </c>
      <c r="AC583" s="17">
        <v>8.1405808829293394E-2</v>
      </c>
      <c r="AD583" s="17"/>
      <c r="AE583" s="17">
        <v>5.0406391893218397E-2</v>
      </c>
      <c r="AF583" s="17">
        <v>0.102532403900226</v>
      </c>
      <c r="AG583" s="17">
        <v>7.0870153822018805E-2</v>
      </c>
      <c r="AH583" s="17"/>
      <c r="AI583" s="17">
        <v>4.2094412772799898E-2</v>
      </c>
      <c r="AJ583" s="17">
        <v>0.115279940921365</v>
      </c>
      <c r="AK583" s="17">
        <v>0.10204668857096701</v>
      </c>
      <c r="AL583" s="17">
        <v>3.36827082183127E-2</v>
      </c>
      <c r="AM583" s="17">
        <v>8.6008365693074101E-2</v>
      </c>
      <c r="AN583" s="17"/>
      <c r="AO583" s="17">
        <v>4.8904705491725098E-2</v>
      </c>
      <c r="AP583" s="17">
        <v>0.109962747006267</v>
      </c>
      <c r="AQ583" s="17">
        <v>7.1098470421502094E-2</v>
      </c>
      <c r="AR583" s="17"/>
      <c r="AS583" s="17">
        <v>6.4464254209654306E-2</v>
      </c>
      <c r="AT583" s="17">
        <v>8.4222805393484798E-2</v>
      </c>
      <c r="AU583" s="17">
        <v>7.8938359342002606E-2</v>
      </c>
      <c r="AV583" s="17">
        <v>0.117494121976323</v>
      </c>
      <c r="AW583" s="17">
        <v>6.6023777145335999E-2</v>
      </c>
    </row>
    <row r="584" spans="2:49" x14ac:dyDescent="0.25">
      <c r="B584" t="s">
        <v>378</v>
      </c>
      <c r="C584" s="17">
        <v>7.4649630566843803E-2</v>
      </c>
      <c r="D584" s="17">
        <v>6.2453438929394603E-2</v>
      </c>
      <c r="E584" s="17">
        <v>8.7178710757450095E-2</v>
      </c>
      <c r="F584" s="17"/>
      <c r="G584" s="17">
        <v>9.7387632613709904E-2</v>
      </c>
      <c r="H584" s="17">
        <v>9.7012935645843304E-2</v>
      </c>
      <c r="I584" s="17">
        <v>7.7406454748866094E-2</v>
      </c>
      <c r="J584" s="17">
        <v>6.5474372925841698E-2</v>
      </c>
      <c r="K584" s="17">
        <v>7.1848797979951695E-2</v>
      </c>
      <c r="L584" s="17">
        <v>4.8223071016288602E-2</v>
      </c>
      <c r="M584" s="17"/>
      <c r="N584" s="17">
        <v>5.8283681407178503E-2</v>
      </c>
      <c r="O584" s="17">
        <v>8.1687449898764794E-2</v>
      </c>
      <c r="P584" s="17">
        <v>6.57649632035575E-2</v>
      </c>
      <c r="Q584" s="17">
        <v>9.3265732155430603E-2</v>
      </c>
      <c r="R584" s="17"/>
      <c r="S584" s="17">
        <v>8.8973833568622901E-2</v>
      </c>
      <c r="T584" s="17">
        <v>6.2476195463484097E-2</v>
      </c>
      <c r="U584" s="17">
        <v>4.2157156496505199E-2</v>
      </c>
      <c r="V584" s="17">
        <v>5.7870620037238502E-2</v>
      </c>
      <c r="W584" s="17">
        <v>0.108895827656186</v>
      </c>
      <c r="X584" s="17">
        <v>8.1993229946550505E-2</v>
      </c>
      <c r="Y584" s="17">
        <v>8.2253515581693401E-2</v>
      </c>
      <c r="Z584" s="17">
        <v>7.4506598313637803E-2</v>
      </c>
      <c r="AA584" s="17">
        <v>8.4204771057386205E-2</v>
      </c>
      <c r="AB584" s="17">
        <v>5.9004164753758602E-2</v>
      </c>
      <c r="AC584" s="17">
        <v>8.2331130249585396E-2</v>
      </c>
      <c r="AD584" s="17"/>
      <c r="AE584" s="17">
        <v>5.8203652581285299E-2</v>
      </c>
      <c r="AF584" s="17">
        <v>7.7752966648986205E-2</v>
      </c>
      <c r="AG584" s="17">
        <v>8.3758506072914296E-2</v>
      </c>
      <c r="AH584" s="17"/>
      <c r="AI584" s="17">
        <v>4.68716730100769E-2</v>
      </c>
      <c r="AJ584" s="17">
        <v>9.4300942894433498E-2</v>
      </c>
      <c r="AK584" s="17">
        <v>7.5647505488173603E-2</v>
      </c>
      <c r="AL584" s="17">
        <v>6.8010830077798498E-2</v>
      </c>
      <c r="AM584" s="17">
        <v>8.3247678351698995E-2</v>
      </c>
      <c r="AN584" s="17"/>
      <c r="AO584" s="17">
        <v>5.3033848700185002E-2</v>
      </c>
      <c r="AP584" s="17">
        <v>9.5451548889481694E-2</v>
      </c>
      <c r="AQ584" s="17">
        <v>5.8682870669557297E-2</v>
      </c>
      <c r="AR584" s="17"/>
      <c r="AS584" s="17">
        <v>7.3347393763215196E-2</v>
      </c>
      <c r="AT584" s="17">
        <v>8.6045499986683899E-2</v>
      </c>
      <c r="AU584" s="17">
        <v>6.0270632811796399E-2</v>
      </c>
      <c r="AV584" s="17">
        <v>8.0007347438547899E-2</v>
      </c>
      <c r="AW584" s="17">
        <v>0</v>
      </c>
    </row>
    <row r="585" spans="2:49" x14ac:dyDescent="0.25">
      <c r="B585" t="s">
        <v>379</v>
      </c>
      <c r="C585" s="17">
        <v>7.2004178073954497E-2</v>
      </c>
      <c r="D585" s="17">
        <v>7.7940082684903295E-2</v>
      </c>
      <c r="E585" s="17">
        <v>6.5845331744173605E-2</v>
      </c>
      <c r="F585" s="17"/>
      <c r="G585" s="17">
        <v>0.12555141147217799</v>
      </c>
      <c r="H585" s="17">
        <v>8.5043576371137894E-2</v>
      </c>
      <c r="I585" s="17">
        <v>6.6326004235121805E-2</v>
      </c>
      <c r="J585" s="17">
        <v>5.3695996974700198E-2</v>
      </c>
      <c r="K585" s="17">
        <v>7.16470496093847E-2</v>
      </c>
      <c r="L585" s="17">
        <v>4.50344797225284E-2</v>
      </c>
      <c r="M585" s="17"/>
      <c r="N585" s="17">
        <v>7.3961588060578801E-2</v>
      </c>
      <c r="O585" s="17">
        <v>6.34741246366088E-2</v>
      </c>
      <c r="P585" s="17">
        <v>8.2140584468751401E-2</v>
      </c>
      <c r="Q585" s="17">
        <v>7.1277895421791998E-2</v>
      </c>
      <c r="R585" s="17"/>
      <c r="S585" s="17">
        <v>9.5772970265541296E-2</v>
      </c>
      <c r="T585" s="17">
        <v>7.3259217217643793E-2</v>
      </c>
      <c r="U585" s="17">
        <v>5.8660592266830403E-2</v>
      </c>
      <c r="V585" s="17">
        <v>7.9682026698929598E-2</v>
      </c>
      <c r="W585" s="17">
        <v>7.6630672721499399E-2</v>
      </c>
      <c r="X585" s="17">
        <v>8.0677661788384994E-2</v>
      </c>
      <c r="Y585" s="17">
        <v>6.8933952892052203E-2</v>
      </c>
      <c r="Z585" s="17">
        <v>4.55148862812597E-2</v>
      </c>
      <c r="AA585" s="17">
        <v>5.9620679152061103E-2</v>
      </c>
      <c r="AB585" s="17">
        <v>5.73893997245912E-2</v>
      </c>
      <c r="AC585" s="17">
        <v>6.7266864916860403E-2</v>
      </c>
      <c r="AD585" s="17"/>
      <c r="AE585" s="17">
        <v>6.2413976344961299E-2</v>
      </c>
      <c r="AF585" s="17">
        <v>8.4244735984893002E-2</v>
      </c>
      <c r="AG585" s="17">
        <v>4.6823938866092298E-2</v>
      </c>
      <c r="AH585" s="17"/>
      <c r="AI585" s="17">
        <v>7.3830237793098705E-2</v>
      </c>
      <c r="AJ585" s="17">
        <v>7.4880944995584106E-2</v>
      </c>
      <c r="AK585" s="17">
        <v>8.5684181447795202E-2</v>
      </c>
      <c r="AL585" s="17">
        <v>0.11076374728013499</v>
      </c>
      <c r="AM585" s="17">
        <v>3.7297526304096301E-2</v>
      </c>
      <c r="AN585" s="17"/>
      <c r="AO585" s="17">
        <v>8.6331646072486903E-2</v>
      </c>
      <c r="AP585" s="17">
        <v>7.7062868780425994E-2</v>
      </c>
      <c r="AQ585" s="17">
        <v>6.94022357700044E-2</v>
      </c>
      <c r="AR585" s="17"/>
      <c r="AS585" s="17">
        <v>7.2715103432973605E-2</v>
      </c>
      <c r="AT585" s="17">
        <v>6.5686866685221598E-2</v>
      </c>
      <c r="AU585" s="17">
        <v>8.6671015360535494E-2</v>
      </c>
      <c r="AV585" s="17">
        <v>7.8991478000971393E-2</v>
      </c>
      <c r="AW585" s="17">
        <v>6.21915522979304E-2</v>
      </c>
    </row>
    <row r="586" spans="2:49" x14ac:dyDescent="0.25">
      <c r="B586" t="s">
        <v>380</v>
      </c>
      <c r="C586" s="17">
        <v>6.5224370922329203E-2</v>
      </c>
      <c r="D586" s="17">
        <v>7.4178710224622996E-2</v>
      </c>
      <c r="E586" s="17">
        <v>5.65734414103084E-2</v>
      </c>
      <c r="F586" s="17"/>
      <c r="G586" s="17">
        <v>0.13855585846785201</v>
      </c>
      <c r="H586" s="17">
        <v>6.9788302297627294E-2</v>
      </c>
      <c r="I586" s="17">
        <v>7.4627586597584297E-2</v>
      </c>
      <c r="J586" s="17">
        <v>5.3152997429009197E-2</v>
      </c>
      <c r="K586" s="17">
        <v>3.09451742303373E-2</v>
      </c>
      <c r="L586" s="17">
        <v>3.7190667259149601E-2</v>
      </c>
      <c r="M586" s="17"/>
      <c r="N586" s="17">
        <v>7.26457749280041E-2</v>
      </c>
      <c r="O586" s="17">
        <v>5.3206815282265202E-2</v>
      </c>
      <c r="P586" s="17">
        <v>7.9591652744574401E-2</v>
      </c>
      <c r="Q586" s="17">
        <v>5.6537052679536397E-2</v>
      </c>
      <c r="R586" s="17"/>
      <c r="S586" s="17">
        <v>8.5978156510739506E-2</v>
      </c>
      <c r="T586" s="17">
        <v>7.7835660884645594E-2</v>
      </c>
      <c r="U586" s="17">
        <v>6.4239096474943094E-2</v>
      </c>
      <c r="V586" s="17">
        <v>5.5000902951716397E-2</v>
      </c>
      <c r="W586" s="17">
        <v>7.8305986430976804E-2</v>
      </c>
      <c r="X586" s="17">
        <v>6.1889992439847698E-2</v>
      </c>
      <c r="Y586" s="17">
        <v>5.5380440249498397E-2</v>
      </c>
      <c r="Z586" s="17">
        <v>6.7486454714759003E-2</v>
      </c>
      <c r="AA586" s="17">
        <v>6.1046527583996403E-2</v>
      </c>
      <c r="AB586" s="17">
        <v>4.4773108385842801E-2</v>
      </c>
      <c r="AC586" s="17">
        <v>4.2008001395725997E-2</v>
      </c>
      <c r="AD586" s="17"/>
      <c r="AE586" s="17">
        <v>5.2308277116610701E-2</v>
      </c>
      <c r="AF586" s="17">
        <v>6.8162449728938604E-2</v>
      </c>
      <c r="AG586" s="17">
        <v>5.8503129585627298E-2</v>
      </c>
      <c r="AH586" s="17"/>
      <c r="AI586" s="17">
        <v>6.0295497680311297E-2</v>
      </c>
      <c r="AJ586" s="17">
        <v>6.71466850649233E-2</v>
      </c>
      <c r="AK586" s="17">
        <v>8.1514411726398506E-2</v>
      </c>
      <c r="AL586" s="17">
        <v>2.9736221197593098E-2</v>
      </c>
      <c r="AM586" s="17">
        <v>4.6731359586469297E-2</v>
      </c>
      <c r="AN586" s="17"/>
      <c r="AO586" s="17">
        <v>6.7739510879656295E-2</v>
      </c>
      <c r="AP586" s="17">
        <v>7.7364422420124104E-2</v>
      </c>
      <c r="AQ586" s="17">
        <v>5.5651861425925798E-2</v>
      </c>
      <c r="AR586" s="17"/>
      <c r="AS586" s="17">
        <v>4.5213602092359403E-2</v>
      </c>
      <c r="AT586" s="17">
        <v>6.5899273494379906E-2</v>
      </c>
      <c r="AU586" s="17">
        <v>7.4695375072496795E-2</v>
      </c>
      <c r="AV586" s="17">
        <v>9.4012954195513296E-2</v>
      </c>
      <c r="AW586" s="17">
        <v>8.3215180906470093E-2</v>
      </c>
    </row>
    <row r="587" spans="2:49" x14ac:dyDescent="0.25">
      <c r="B587" t="s">
        <v>381</v>
      </c>
      <c r="C587" s="17">
        <v>4.3762089606890098E-2</v>
      </c>
      <c r="D587" s="17">
        <v>4.9201658752217999E-2</v>
      </c>
      <c r="E587" s="17">
        <v>3.8257570864083199E-2</v>
      </c>
      <c r="F587" s="17"/>
      <c r="G587" s="17">
        <v>7.6868436264973597E-2</v>
      </c>
      <c r="H587" s="17">
        <v>3.7689351653646799E-2</v>
      </c>
      <c r="I587" s="17">
        <v>3.5039112502430698E-2</v>
      </c>
      <c r="J587" s="17">
        <v>3.8663196129323202E-2</v>
      </c>
      <c r="K587" s="17">
        <v>4.1949423409213898E-2</v>
      </c>
      <c r="L587" s="17">
        <v>3.8837576818068702E-2</v>
      </c>
      <c r="M587" s="17"/>
      <c r="N587" s="17">
        <v>4.30473894866822E-2</v>
      </c>
      <c r="O587" s="17">
        <v>4.4948161813441398E-2</v>
      </c>
      <c r="P587" s="17">
        <v>5.5235739736548599E-2</v>
      </c>
      <c r="Q587" s="17">
        <v>3.3180743883400997E-2</v>
      </c>
      <c r="R587" s="17"/>
      <c r="S587" s="17">
        <v>4.5627275085241101E-2</v>
      </c>
      <c r="T587" s="17">
        <v>4.8940063810258803E-2</v>
      </c>
      <c r="U587" s="17">
        <v>5.3165647027722598E-2</v>
      </c>
      <c r="V587" s="17">
        <v>3.1288078528769699E-2</v>
      </c>
      <c r="W587" s="17">
        <v>5.1615158305900001E-2</v>
      </c>
      <c r="X587" s="17">
        <v>3.5135002593373099E-2</v>
      </c>
      <c r="Y587" s="17">
        <v>5.0957040798173897E-2</v>
      </c>
      <c r="Z587" s="17">
        <v>4.1188966546258601E-2</v>
      </c>
      <c r="AA587" s="17">
        <v>4.0400219059436998E-2</v>
      </c>
      <c r="AB587" s="17">
        <v>4.3256711078265099E-2</v>
      </c>
      <c r="AC587" s="17">
        <v>3.5875597021776402E-2</v>
      </c>
      <c r="AD587" s="17"/>
      <c r="AE587" s="17">
        <v>5.12206895127649E-2</v>
      </c>
      <c r="AF587" s="17">
        <v>3.9232991722774203E-2</v>
      </c>
      <c r="AG587" s="17">
        <v>4.3677341895981998E-2</v>
      </c>
      <c r="AH587" s="17"/>
      <c r="AI587" s="17">
        <v>5.4081663078274902E-2</v>
      </c>
      <c r="AJ587" s="17">
        <v>4.1681109340085003E-2</v>
      </c>
      <c r="AK587" s="17">
        <v>3.9321563224944803E-2</v>
      </c>
      <c r="AL587" s="17">
        <v>7.8329126585107905E-2</v>
      </c>
      <c r="AM587" s="17">
        <v>3.8955184728151203E-2</v>
      </c>
      <c r="AN587" s="17"/>
      <c r="AO587" s="17">
        <v>6.2397224728193999E-2</v>
      </c>
      <c r="AP587" s="17">
        <v>4.1270298332581702E-2</v>
      </c>
      <c r="AQ587" s="17">
        <v>3.7779720922015703E-2</v>
      </c>
      <c r="AR587" s="17"/>
      <c r="AS587" s="17">
        <v>4.4442470657714603E-2</v>
      </c>
      <c r="AT587" s="17">
        <v>4.5918454527396201E-2</v>
      </c>
      <c r="AU587" s="17">
        <v>4.6391624642541297E-2</v>
      </c>
      <c r="AV587" s="17">
        <v>3.7983483199837499E-2</v>
      </c>
      <c r="AW587" s="17">
        <v>3.9223596249297797E-2</v>
      </c>
    </row>
    <row r="588" spans="2:49" x14ac:dyDescent="0.25">
      <c r="B588" t="s">
        <v>382</v>
      </c>
      <c r="C588" s="17">
        <v>2.8854491131505702E-2</v>
      </c>
      <c r="D588" s="17">
        <v>2.8925605640835201E-2</v>
      </c>
      <c r="E588" s="17">
        <v>2.85606832583877E-2</v>
      </c>
      <c r="F588" s="17"/>
      <c r="G588" s="17">
        <v>2.26391205488773E-2</v>
      </c>
      <c r="H588" s="17">
        <v>3.6730859617178001E-2</v>
      </c>
      <c r="I588" s="17">
        <v>2.8308876157540901E-2</v>
      </c>
      <c r="J588" s="17">
        <v>2.1651341935914399E-2</v>
      </c>
      <c r="K588" s="17">
        <v>2.70586286009931E-2</v>
      </c>
      <c r="L588" s="17">
        <v>3.41484993207158E-2</v>
      </c>
      <c r="M588" s="17"/>
      <c r="N588" s="17">
        <v>2.5255287875007301E-2</v>
      </c>
      <c r="O588" s="17">
        <v>2.41511338435818E-2</v>
      </c>
      <c r="P588" s="17">
        <v>3.1545639814410803E-2</v>
      </c>
      <c r="Q588" s="17">
        <v>3.4938396910235703E-2</v>
      </c>
      <c r="R588" s="17"/>
      <c r="S588" s="17">
        <v>2.49177712189067E-2</v>
      </c>
      <c r="T588" s="17">
        <v>3.7420691041301003E-2</v>
      </c>
      <c r="U588" s="17">
        <v>4.2302396393759802E-2</v>
      </c>
      <c r="V588" s="17">
        <v>1.5521304362155E-2</v>
      </c>
      <c r="W588" s="17">
        <v>2.2330287429907E-2</v>
      </c>
      <c r="X588" s="17">
        <v>2.63934587446812E-2</v>
      </c>
      <c r="Y588" s="17">
        <v>2.8626567984756601E-2</v>
      </c>
      <c r="Z588" s="17">
        <v>1.72788005428922E-2</v>
      </c>
      <c r="AA588" s="17">
        <v>1.9938269610243E-2</v>
      </c>
      <c r="AB588" s="17">
        <v>3.7721003601620798E-2</v>
      </c>
      <c r="AC588" s="17">
        <v>4.6888425520414397E-2</v>
      </c>
      <c r="AD588" s="17"/>
      <c r="AE588" s="17">
        <v>2.6294322328058398E-2</v>
      </c>
      <c r="AF588" s="17">
        <v>2.7569122127052401E-2</v>
      </c>
      <c r="AG588" s="17">
        <v>4.0818342752398602E-2</v>
      </c>
      <c r="AH588" s="17"/>
      <c r="AI588" s="17">
        <v>2.6739668345331601E-2</v>
      </c>
      <c r="AJ588" s="17">
        <v>2.91023811275209E-2</v>
      </c>
      <c r="AK588" s="17">
        <v>2.6166691404902801E-2</v>
      </c>
      <c r="AL588" s="17">
        <v>2.4520920653347399E-2</v>
      </c>
      <c r="AM588" s="17">
        <v>2.9476671233385401E-2</v>
      </c>
      <c r="AN588" s="17"/>
      <c r="AO588" s="17">
        <v>2.5345225733083301E-2</v>
      </c>
      <c r="AP588" s="17">
        <v>2.3798666729116E-2</v>
      </c>
      <c r="AQ588" s="17">
        <v>3.3564101758569602E-2</v>
      </c>
      <c r="AR588" s="17"/>
      <c r="AS588" s="17">
        <v>3.1150233903192499E-2</v>
      </c>
      <c r="AT588" s="17">
        <v>3.07377698676044E-2</v>
      </c>
      <c r="AU588" s="17">
        <v>2.38043026293016E-2</v>
      </c>
      <c r="AV588" s="17">
        <v>2.6529428523179601E-2</v>
      </c>
      <c r="AW588" s="17">
        <v>2.5044604384686101E-2</v>
      </c>
    </row>
    <row r="589" spans="2:49" x14ac:dyDescent="0.25">
      <c r="B589" t="s">
        <v>150</v>
      </c>
      <c r="C589" s="17">
        <v>7.0208245346427597E-2</v>
      </c>
      <c r="D589" s="17">
        <v>5.6117287963108102E-2</v>
      </c>
      <c r="E589" s="17">
        <v>8.4096110511931499E-2</v>
      </c>
      <c r="F589" s="17"/>
      <c r="G589" s="17">
        <v>0.104940861981383</v>
      </c>
      <c r="H589" s="17">
        <v>8.20556736028904E-2</v>
      </c>
      <c r="I589" s="17">
        <v>6.8893310026407695E-2</v>
      </c>
      <c r="J589" s="17">
        <v>7.7819489552657897E-2</v>
      </c>
      <c r="K589" s="17">
        <v>5.9876958881899402E-2</v>
      </c>
      <c r="L589" s="17">
        <v>3.8964934487988399E-2</v>
      </c>
      <c r="M589" s="17"/>
      <c r="N589" s="17">
        <v>6.2662484302951599E-2</v>
      </c>
      <c r="O589" s="17">
        <v>6.9697906600692902E-2</v>
      </c>
      <c r="P589" s="17">
        <v>7.4352227743667093E-2</v>
      </c>
      <c r="Q589" s="17">
        <v>7.4545334712168898E-2</v>
      </c>
      <c r="R589" s="17"/>
      <c r="S589" s="17">
        <v>5.1779222584711702E-2</v>
      </c>
      <c r="T589" s="17">
        <v>7.8546176852691094E-2</v>
      </c>
      <c r="U589" s="17">
        <v>8.46486906102588E-2</v>
      </c>
      <c r="V589" s="17">
        <v>6.2765552162545396E-2</v>
      </c>
      <c r="W589" s="17">
        <v>7.2397873760570705E-2</v>
      </c>
      <c r="X589" s="17">
        <v>6.6872084555185896E-2</v>
      </c>
      <c r="Y589" s="17">
        <v>7.61830641998405E-2</v>
      </c>
      <c r="Z589" s="17">
        <v>8.0985794963052998E-2</v>
      </c>
      <c r="AA589" s="17">
        <v>7.6375312773371395E-2</v>
      </c>
      <c r="AB589" s="17">
        <v>6.0630791373428701E-2</v>
      </c>
      <c r="AC589" s="17">
        <v>7.8857239072745305E-2</v>
      </c>
      <c r="AD589" s="17"/>
      <c r="AE589" s="17">
        <v>5.3761884130984601E-2</v>
      </c>
      <c r="AF589" s="17">
        <v>5.1686589472191201E-2</v>
      </c>
      <c r="AG589" s="17">
        <v>0.118103218189907</v>
      </c>
      <c r="AH589" s="17"/>
      <c r="AI589" s="17">
        <v>4.1446863842835698E-2</v>
      </c>
      <c r="AJ589" s="17">
        <v>5.5816241920208502E-2</v>
      </c>
      <c r="AK589" s="17">
        <v>4.8652832240868499E-2</v>
      </c>
      <c r="AL589" s="17">
        <v>1.8799738522656501E-2</v>
      </c>
      <c r="AM589" s="17">
        <v>0.13883127969120099</v>
      </c>
      <c r="AN589" s="17"/>
      <c r="AO589" s="17">
        <v>4.26032284273581E-2</v>
      </c>
      <c r="AP589" s="17">
        <v>5.4309627720838097E-2</v>
      </c>
      <c r="AQ589" s="17">
        <v>4.8862998464471098E-2</v>
      </c>
      <c r="AR589" s="17"/>
      <c r="AS589" s="17">
        <v>7.9875604496455296E-2</v>
      </c>
      <c r="AT589" s="17">
        <v>7.9508274222585204E-2</v>
      </c>
      <c r="AU589" s="17">
        <v>6.3692541728761307E-2</v>
      </c>
      <c r="AV589" s="17">
        <v>4.8119651356119598E-2</v>
      </c>
      <c r="AW589" s="17">
        <v>4.1703481753109298E-2</v>
      </c>
    </row>
    <row r="590" spans="2:49" x14ac:dyDescent="0.25">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row>
    <row r="591" spans="2:49" x14ac:dyDescent="0.25">
      <c r="B591" s="6" t="s">
        <v>391</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row>
    <row r="592" spans="2:49" x14ac:dyDescent="0.25">
      <c r="B592" s="24" t="s">
        <v>76</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row>
    <row r="593" spans="2:49" x14ac:dyDescent="0.25">
      <c r="B593" t="s">
        <v>384</v>
      </c>
      <c r="C593" s="17">
        <v>0.55115897700922201</v>
      </c>
      <c r="D593" s="17">
        <v>0.57270992416149702</v>
      </c>
      <c r="E593" s="17">
        <v>0.53029738815027205</v>
      </c>
      <c r="F593" s="17"/>
      <c r="G593" s="17">
        <v>0.45166270648796197</v>
      </c>
      <c r="H593" s="17">
        <v>0.45287530164366202</v>
      </c>
      <c r="I593" s="17">
        <v>0.50542521638327598</v>
      </c>
      <c r="J593" s="17">
        <v>0.56156110934901904</v>
      </c>
      <c r="K593" s="17">
        <v>0.61773498873978006</v>
      </c>
      <c r="L593" s="17">
        <v>0.682329486546845</v>
      </c>
      <c r="M593" s="17"/>
      <c r="N593" s="17">
        <v>0.63492265661168101</v>
      </c>
      <c r="O593" s="17">
        <v>0.57904559265347799</v>
      </c>
      <c r="P593" s="17">
        <v>0.473622648914726</v>
      </c>
      <c r="Q593" s="17">
        <v>0.50268161469211503</v>
      </c>
      <c r="R593" s="17"/>
      <c r="S593" s="17">
        <v>0.52620882835934202</v>
      </c>
      <c r="T593" s="17">
        <v>0.55315337808879805</v>
      </c>
      <c r="U593" s="17">
        <v>0.583656638410053</v>
      </c>
      <c r="V593" s="17">
        <v>0.61120365065882998</v>
      </c>
      <c r="W593" s="17">
        <v>0.52652238156855802</v>
      </c>
      <c r="X593" s="17">
        <v>0.54150154381984505</v>
      </c>
      <c r="Y593" s="17">
        <v>0.56558153438332304</v>
      </c>
      <c r="Z593" s="17">
        <v>0.49471562521746199</v>
      </c>
      <c r="AA593" s="17">
        <v>0.54062946420364799</v>
      </c>
      <c r="AB593" s="17">
        <v>0.58697662006469598</v>
      </c>
      <c r="AC593" s="17">
        <v>0.488360679678845</v>
      </c>
      <c r="AD593" s="17"/>
      <c r="AE593" s="17">
        <v>0.53104589963678095</v>
      </c>
      <c r="AF593" s="17">
        <v>0.62421903697115699</v>
      </c>
      <c r="AG593" s="17">
        <v>0.45715478957282002</v>
      </c>
      <c r="AH593" s="17"/>
      <c r="AI593" s="17">
        <v>0.56237120775285099</v>
      </c>
      <c r="AJ593" s="17">
        <v>0.55911499162998501</v>
      </c>
      <c r="AK593" s="17">
        <v>0.69684736914134604</v>
      </c>
      <c r="AL593" s="17">
        <v>0.31208698581089001</v>
      </c>
      <c r="AM593" s="17">
        <v>0.48174024644874203</v>
      </c>
      <c r="AN593" s="17"/>
      <c r="AO593" s="17">
        <v>0.56679731310487003</v>
      </c>
      <c r="AP593" s="17">
        <v>0.57895992715937195</v>
      </c>
      <c r="AQ593" s="17">
        <v>0.65523726650962399</v>
      </c>
      <c r="AR593" s="17"/>
      <c r="AS593" s="17">
        <v>0.47449235091828701</v>
      </c>
      <c r="AT593" s="17">
        <v>0.55765103118230197</v>
      </c>
      <c r="AU593" s="17">
        <v>0.60699307588130702</v>
      </c>
      <c r="AV593" s="17">
        <v>0.58032861082770204</v>
      </c>
      <c r="AW593" s="17">
        <v>0.58969808439559301</v>
      </c>
    </row>
    <row r="594" spans="2:49" x14ac:dyDescent="0.25">
      <c r="B594" t="s">
        <v>385</v>
      </c>
      <c r="C594" s="17">
        <v>0.36375490194616</v>
      </c>
      <c r="D594" s="17">
        <v>0.47177198973022799</v>
      </c>
      <c r="E594" s="17">
        <v>0.259747588721849</v>
      </c>
      <c r="F594" s="17"/>
      <c r="G594" s="17">
        <v>0.25798337156014201</v>
      </c>
      <c r="H594" s="17">
        <v>0.273047332960975</v>
      </c>
      <c r="I594" s="17">
        <v>0.28945743551331499</v>
      </c>
      <c r="J594" s="17">
        <v>0.345770650525068</v>
      </c>
      <c r="K594" s="17">
        <v>0.43100994224452199</v>
      </c>
      <c r="L594" s="17">
        <v>0.53889883383039405</v>
      </c>
      <c r="M594" s="17"/>
      <c r="N594" s="17">
        <v>0.424332311143576</v>
      </c>
      <c r="O594" s="17">
        <v>0.37151561608111899</v>
      </c>
      <c r="P594" s="17">
        <v>0.34497296215967699</v>
      </c>
      <c r="Q594" s="17">
        <v>0.30399896436163798</v>
      </c>
      <c r="R594" s="17"/>
      <c r="S594" s="17">
        <v>0.36555121994843798</v>
      </c>
      <c r="T594" s="17">
        <v>0.36374955165126199</v>
      </c>
      <c r="U594" s="17">
        <v>0.39734420417940702</v>
      </c>
      <c r="V594" s="17">
        <v>0.35934509363155498</v>
      </c>
      <c r="W594" s="17">
        <v>0.36833790808771</v>
      </c>
      <c r="X594" s="17">
        <v>0.34607192986498297</v>
      </c>
      <c r="Y594" s="17">
        <v>0.38533750404427097</v>
      </c>
      <c r="Z594" s="17">
        <v>0.34678130400638302</v>
      </c>
      <c r="AA594" s="17">
        <v>0.36360101922388</v>
      </c>
      <c r="AB594" s="17">
        <v>0.35629844141839201</v>
      </c>
      <c r="AC594" s="17">
        <v>0.33109405702683598</v>
      </c>
      <c r="AD594" s="17"/>
      <c r="AE594" s="17">
        <v>0.45110881310353201</v>
      </c>
      <c r="AF594" s="17">
        <v>0.351355757322316</v>
      </c>
      <c r="AG594" s="17">
        <v>0.25282097600803899</v>
      </c>
      <c r="AH594" s="17"/>
      <c r="AI594" s="17">
        <v>0.50986633419086402</v>
      </c>
      <c r="AJ594" s="17">
        <v>0.27466507521231198</v>
      </c>
      <c r="AK594" s="17">
        <v>0.42357855169097403</v>
      </c>
      <c r="AL594" s="17">
        <v>0.35245374231370302</v>
      </c>
      <c r="AM594" s="17">
        <v>0.27984291688510898</v>
      </c>
      <c r="AN594" s="17"/>
      <c r="AO594" s="17">
        <v>0.49770411190372899</v>
      </c>
      <c r="AP594" s="17">
        <v>0.30628899808415799</v>
      </c>
      <c r="AQ594" s="17">
        <v>0.44915054890450001</v>
      </c>
      <c r="AR594" s="17"/>
      <c r="AS594" s="17">
        <v>0.34917221613960597</v>
      </c>
      <c r="AT594" s="17">
        <v>0.31266580818317902</v>
      </c>
      <c r="AU594" s="17">
        <v>0.39160088308942298</v>
      </c>
      <c r="AV594" s="17">
        <v>0.37108454142295799</v>
      </c>
      <c r="AW594" s="17">
        <v>0.51060307231730495</v>
      </c>
    </row>
    <row r="595" spans="2:49" x14ac:dyDescent="0.25">
      <c r="B595" t="s">
        <v>386</v>
      </c>
      <c r="C595" s="17">
        <v>0.30124838997126202</v>
      </c>
      <c r="D595" s="17">
        <v>0.31376265649357898</v>
      </c>
      <c r="E595" s="17">
        <v>0.28905057129310002</v>
      </c>
      <c r="F595" s="17"/>
      <c r="G595" s="17">
        <v>0.30603603636516502</v>
      </c>
      <c r="H595" s="17">
        <v>0.27955948819038501</v>
      </c>
      <c r="I595" s="17">
        <v>0.25282264872414101</v>
      </c>
      <c r="J595" s="17">
        <v>0.274333820365949</v>
      </c>
      <c r="K595" s="17">
        <v>0.30575099450943399</v>
      </c>
      <c r="L595" s="17">
        <v>0.37397657747496299</v>
      </c>
      <c r="M595" s="17"/>
      <c r="N595" s="17">
        <v>0.33631277295863199</v>
      </c>
      <c r="O595" s="17">
        <v>0.29730451851014</v>
      </c>
      <c r="P595" s="17">
        <v>0.30752205477509498</v>
      </c>
      <c r="Q595" s="17">
        <v>0.263107268354214</v>
      </c>
      <c r="R595" s="17"/>
      <c r="S595" s="17">
        <v>0.295971365957438</v>
      </c>
      <c r="T595" s="17">
        <v>0.34042708056632898</v>
      </c>
      <c r="U595" s="17">
        <v>0.27551371273009101</v>
      </c>
      <c r="V595" s="17">
        <v>0.30900278252711699</v>
      </c>
      <c r="W595" s="17">
        <v>0.30510111269892398</v>
      </c>
      <c r="X595" s="17">
        <v>0.29883935219409402</v>
      </c>
      <c r="Y595" s="17">
        <v>0.28002435962640998</v>
      </c>
      <c r="Z595" s="17">
        <v>0.313363342462812</v>
      </c>
      <c r="AA595" s="17">
        <v>0.313688620361043</v>
      </c>
      <c r="AB595" s="17">
        <v>0.30804508568951799</v>
      </c>
      <c r="AC595" s="17">
        <v>0.225257958636598</v>
      </c>
      <c r="AD595" s="17"/>
      <c r="AE595" s="17">
        <v>0.32706271875746101</v>
      </c>
      <c r="AF595" s="17">
        <v>0.29755508863115698</v>
      </c>
      <c r="AG595" s="17">
        <v>0.25981310428141302</v>
      </c>
      <c r="AH595" s="17"/>
      <c r="AI595" s="17">
        <v>0.34655190045301798</v>
      </c>
      <c r="AJ595" s="17">
        <v>0.27964164298911598</v>
      </c>
      <c r="AK595" s="17">
        <v>0.34387463493050602</v>
      </c>
      <c r="AL595" s="17">
        <v>0.30630487400263201</v>
      </c>
      <c r="AM595" s="17">
        <v>0.268866397174442</v>
      </c>
      <c r="AN595" s="17"/>
      <c r="AO595" s="17">
        <v>0.37591791776702399</v>
      </c>
      <c r="AP595" s="17">
        <v>0.286820082110464</v>
      </c>
      <c r="AQ595" s="17">
        <v>0.313821202670794</v>
      </c>
      <c r="AR595" s="17"/>
      <c r="AS595" s="17">
        <v>0.26007732683124102</v>
      </c>
      <c r="AT595" s="17">
        <v>0.29969380262942402</v>
      </c>
      <c r="AU595" s="17">
        <v>0.32738057066571702</v>
      </c>
      <c r="AV595" s="17">
        <v>0.33491456658100299</v>
      </c>
      <c r="AW595" s="17">
        <v>0.23912678415930499</v>
      </c>
    </row>
    <row r="596" spans="2:49" x14ac:dyDescent="0.25">
      <c r="B596" t="s">
        <v>387</v>
      </c>
      <c r="C596" s="17">
        <v>0.205056302448477</v>
      </c>
      <c r="D596" s="17">
        <v>0.26130452903492102</v>
      </c>
      <c r="E596" s="17">
        <v>0.15086181557408099</v>
      </c>
      <c r="F596" s="17"/>
      <c r="G596" s="17">
        <v>0.21191243166127699</v>
      </c>
      <c r="H596" s="17">
        <v>0.21384447679934199</v>
      </c>
      <c r="I596" s="17">
        <v>0.18620967163886401</v>
      </c>
      <c r="J596" s="17">
        <v>0.15126110252833699</v>
      </c>
      <c r="K596" s="17">
        <v>0.21076831388240599</v>
      </c>
      <c r="L596" s="17">
        <v>0.24854307722522401</v>
      </c>
      <c r="M596" s="17"/>
      <c r="N596" s="17">
        <v>0.23467005093267199</v>
      </c>
      <c r="O596" s="17">
        <v>0.18612383502907201</v>
      </c>
      <c r="P596" s="17">
        <v>0.21769273270126599</v>
      </c>
      <c r="Q596" s="17">
        <v>0.183044072234508</v>
      </c>
      <c r="R596" s="17"/>
      <c r="S596" s="17">
        <v>0.23920582230692</v>
      </c>
      <c r="T596" s="17">
        <v>0.20956870795489899</v>
      </c>
      <c r="U596" s="17">
        <v>0.163766823644765</v>
      </c>
      <c r="V596" s="17">
        <v>0.20198490392412899</v>
      </c>
      <c r="W596" s="17">
        <v>0.262805089581859</v>
      </c>
      <c r="X596" s="17">
        <v>0.19986250391397201</v>
      </c>
      <c r="Y596" s="17">
        <v>0.226709486585221</v>
      </c>
      <c r="Z596" s="17">
        <v>0.21377477330529601</v>
      </c>
      <c r="AA596" s="17">
        <v>0.18546414561712299</v>
      </c>
      <c r="AB596" s="17">
        <v>0.19974873654279701</v>
      </c>
      <c r="AC596" s="17">
        <v>0.10910971979648799</v>
      </c>
      <c r="AD596" s="17"/>
      <c r="AE596" s="17">
        <v>0.27685118440858703</v>
      </c>
      <c r="AF596" s="17">
        <v>0.17423234621233799</v>
      </c>
      <c r="AG596" s="17">
        <v>0.16093304217070101</v>
      </c>
      <c r="AH596" s="17"/>
      <c r="AI596" s="17">
        <v>0.30063317255561001</v>
      </c>
      <c r="AJ596" s="17">
        <v>0.17825407978486199</v>
      </c>
      <c r="AK596" s="17">
        <v>0.13180186179783501</v>
      </c>
      <c r="AL596" s="17">
        <v>0.38391766696614699</v>
      </c>
      <c r="AM596" s="17">
        <v>0.13006527627846701</v>
      </c>
      <c r="AN596" s="17"/>
      <c r="AO596" s="17">
        <v>0.31345838556373901</v>
      </c>
      <c r="AP596" s="17">
        <v>0.177780362462238</v>
      </c>
      <c r="AQ596" s="17">
        <v>0.149988965059695</v>
      </c>
      <c r="AR596" s="17"/>
      <c r="AS596" s="17">
        <v>0.194762518970298</v>
      </c>
      <c r="AT596" s="17">
        <v>0.17604777613556499</v>
      </c>
      <c r="AU596" s="17">
        <v>0.20810136780612601</v>
      </c>
      <c r="AV596" s="17">
        <v>0.246262043949982</v>
      </c>
      <c r="AW596" s="17">
        <v>0.25045524359400301</v>
      </c>
    </row>
    <row r="597" spans="2:49" x14ac:dyDescent="0.25">
      <c r="B597" t="s">
        <v>388</v>
      </c>
      <c r="C597" s="17">
        <v>9.4817102084667898E-2</v>
      </c>
      <c r="D597" s="17">
        <v>0.107944347829954</v>
      </c>
      <c r="E597" s="17">
        <v>8.2804967737004104E-2</v>
      </c>
      <c r="F597" s="17"/>
      <c r="G597" s="17">
        <v>0.17793396418215601</v>
      </c>
      <c r="H597" s="17">
        <v>0.13503908969542699</v>
      </c>
      <c r="I597" s="17">
        <v>0.133568167147356</v>
      </c>
      <c r="J597" s="17">
        <v>8.1884330852947204E-2</v>
      </c>
      <c r="K597" s="17">
        <v>3.0380133473016002E-2</v>
      </c>
      <c r="L597" s="17">
        <v>2.82051513007683E-2</v>
      </c>
      <c r="M597" s="17"/>
      <c r="N597" s="17">
        <v>0.106328690026952</v>
      </c>
      <c r="O597" s="17">
        <v>7.4751934028291098E-2</v>
      </c>
      <c r="P597" s="17">
        <v>0.10741456401816001</v>
      </c>
      <c r="Q597" s="17">
        <v>9.4048654679218899E-2</v>
      </c>
      <c r="R597" s="17"/>
      <c r="S597" s="17">
        <v>0.172361997773396</v>
      </c>
      <c r="T597" s="17">
        <v>7.3200465818975199E-2</v>
      </c>
      <c r="U597" s="17">
        <v>6.4017074465839097E-2</v>
      </c>
      <c r="V597" s="17">
        <v>8.6692725625192604E-2</v>
      </c>
      <c r="W597" s="17">
        <v>0.12520523358553201</v>
      </c>
      <c r="X597" s="17">
        <v>9.9443347598898696E-2</v>
      </c>
      <c r="Y597" s="17">
        <v>7.37067584102786E-2</v>
      </c>
      <c r="Z597" s="17">
        <v>0.111407880324292</v>
      </c>
      <c r="AA597" s="17">
        <v>6.6107074563203999E-2</v>
      </c>
      <c r="AB597" s="17">
        <v>7.5411781548987103E-2</v>
      </c>
      <c r="AC597" s="17">
        <v>6.5621680713946806E-2</v>
      </c>
      <c r="AD597" s="17"/>
      <c r="AE597" s="17">
        <v>7.7308771754618102E-2</v>
      </c>
      <c r="AF597" s="17">
        <v>0.105584164535619</v>
      </c>
      <c r="AG597" s="17">
        <v>9.5360904639320801E-2</v>
      </c>
      <c r="AH597" s="17"/>
      <c r="AI597" s="17">
        <v>9.5918317358514693E-2</v>
      </c>
      <c r="AJ597" s="17">
        <v>0.11293560451510801</v>
      </c>
      <c r="AK597" s="17">
        <v>0.12942759797078901</v>
      </c>
      <c r="AL597" s="17">
        <v>8.4335236435240601E-2</v>
      </c>
      <c r="AM597" s="17">
        <v>6.9112041362858298E-2</v>
      </c>
      <c r="AN597" s="17"/>
      <c r="AO597" s="17">
        <v>0.126307774134679</v>
      </c>
      <c r="AP597" s="17">
        <v>0.10929259903682401</v>
      </c>
      <c r="AQ597" s="17">
        <v>8.3469379788338904E-2</v>
      </c>
      <c r="AR597" s="17"/>
      <c r="AS597" s="17">
        <v>7.9359823228336401E-2</v>
      </c>
      <c r="AT597" s="17">
        <v>8.1770583964742197E-2</v>
      </c>
      <c r="AU597" s="17">
        <v>0.112781487182776</v>
      </c>
      <c r="AV597" s="17">
        <v>0.13270261824671201</v>
      </c>
      <c r="AW597" s="17">
        <v>0.16193457062806699</v>
      </c>
    </row>
    <row r="598" spans="2:49" x14ac:dyDescent="0.25">
      <c r="B598" t="s">
        <v>389</v>
      </c>
      <c r="C598" s="17">
        <v>8.0501818316525905E-2</v>
      </c>
      <c r="D598" s="17">
        <v>9.3444469050970702E-2</v>
      </c>
      <c r="E598" s="17">
        <v>6.7479433305515396E-2</v>
      </c>
      <c r="F598" s="17"/>
      <c r="G598" s="17">
        <v>0.138502114907781</v>
      </c>
      <c r="H598" s="17">
        <v>0.113457801246272</v>
      </c>
      <c r="I598" s="17">
        <v>9.6236392279564403E-2</v>
      </c>
      <c r="J598" s="17">
        <v>7.5154661358559693E-2</v>
      </c>
      <c r="K598" s="17">
        <v>4.5501375945275403E-2</v>
      </c>
      <c r="L598" s="17">
        <v>2.95880931283896E-2</v>
      </c>
      <c r="M598" s="17"/>
      <c r="N598" s="17">
        <v>7.9005002331159105E-2</v>
      </c>
      <c r="O598" s="17">
        <v>6.5890855508997898E-2</v>
      </c>
      <c r="P598" s="17">
        <v>9.5653829148292804E-2</v>
      </c>
      <c r="Q598" s="17">
        <v>8.4652671260849202E-2</v>
      </c>
      <c r="R598" s="17"/>
      <c r="S598" s="17">
        <v>0.11057357510863899</v>
      </c>
      <c r="T598" s="17">
        <v>8.6805037367631593E-2</v>
      </c>
      <c r="U598" s="17">
        <v>8.5223571262114495E-2</v>
      </c>
      <c r="V598" s="17">
        <v>4.0699873393162701E-2</v>
      </c>
      <c r="W598" s="17">
        <v>9.1084333691601405E-2</v>
      </c>
      <c r="X598" s="17">
        <v>6.7943809980132303E-2</v>
      </c>
      <c r="Y598" s="17">
        <v>8.3204885091958405E-2</v>
      </c>
      <c r="Z598" s="17">
        <v>4.5323138390939301E-2</v>
      </c>
      <c r="AA598" s="17">
        <v>8.6792551078021196E-2</v>
      </c>
      <c r="AB598" s="17">
        <v>7.3004008357228201E-2</v>
      </c>
      <c r="AC598" s="17">
        <v>7.5174054098736398E-2</v>
      </c>
      <c r="AD598" s="17"/>
      <c r="AE598" s="17">
        <v>5.9386849629517402E-2</v>
      </c>
      <c r="AF598" s="17">
        <v>8.3313987557503896E-2</v>
      </c>
      <c r="AG598" s="17">
        <v>0.109496409579233</v>
      </c>
      <c r="AH598" s="17"/>
      <c r="AI598" s="17">
        <v>7.1437939288109903E-2</v>
      </c>
      <c r="AJ598" s="17">
        <v>8.3463310518439304E-2</v>
      </c>
      <c r="AK598" s="17">
        <v>8.0523013221354495E-2</v>
      </c>
      <c r="AL598" s="17">
        <v>6.78803683577478E-2</v>
      </c>
      <c r="AM598" s="17">
        <v>8.9317444519364006E-2</v>
      </c>
      <c r="AN598" s="17"/>
      <c r="AO598" s="17">
        <v>8.0829688377367107E-2</v>
      </c>
      <c r="AP598" s="17">
        <v>7.6106195237800101E-2</v>
      </c>
      <c r="AQ598" s="17">
        <v>8.8848954677615902E-2</v>
      </c>
      <c r="AR598" s="17"/>
      <c r="AS598" s="17">
        <v>7.9275333045506297E-2</v>
      </c>
      <c r="AT598" s="17">
        <v>7.91589734545219E-2</v>
      </c>
      <c r="AU598" s="17">
        <v>8.4973259890444602E-2</v>
      </c>
      <c r="AV598" s="17">
        <v>0.121222274602608</v>
      </c>
      <c r="AW598" s="17">
        <v>0.109313591515217</v>
      </c>
    </row>
    <row r="599" spans="2:49" x14ac:dyDescent="0.25">
      <c r="B599" t="s">
        <v>390</v>
      </c>
      <c r="C599" s="17">
        <v>7.26230911061259E-2</v>
      </c>
      <c r="D599" s="17">
        <v>5.94536674948207E-2</v>
      </c>
      <c r="E599" s="17">
        <v>8.60848141011685E-2</v>
      </c>
      <c r="F599" s="17"/>
      <c r="G599" s="17">
        <v>7.9741746074651204E-2</v>
      </c>
      <c r="H599" s="17">
        <v>7.1705205040300896E-2</v>
      </c>
      <c r="I599" s="17">
        <v>8.1232025607391303E-2</v>
      </c>
      <c r="J599" s="17">
        <v>6.9476660355081002E-2</v>
      </c>
      <c r="K599" s="17">
        <v>8.5563467839464502E-2</v>
      </c>
      <c r="L599" s="17">
        <v>5.5427983953167101E-2</v>
      </c>
      <c r="M599" s="17"/>
      <c r="N599" s="17">
        <v>3.93181659383431E-2</v>
      </c>
      <c r="O599" s="17">
        <v>6.6422391587119795E-2</v>
      </c>
      <c r="P599" s="17">
        <v>7.4352564285143002E-2</v>
      </c>
      <c r="Q599" s="17">
        <v>0.110934801157428</v>
      </c>
      <c r="R599" s="17"/>
      <c r="S599" s="17">
        <v>6.8181794935143605E-2</v>
      </c>
      <c r="T599" s="17">
        <v>6.0080598938046202E-2</v>
      </c>
      <c r="U599" s="17">
        <v>7.3056165585055302E-2</v>
      </c>
      <c r="V599" s="17">
        <v>7.1274395066497201E-2</v>
      </c>
      <c r="W599" s="17">
        <v>6.3039334197694294E-2</v>
      </c>
      <c r="X599" s="17">
        <v>8.7053218052829798E-2</v>
      </c>
      <c r="Y599" s="17">
        <v>8.4635399563919897E-2</v>
      </c>
      <c r="Z599" s="17">
        <v>8.0312897922704393E-2</v>
      </c>
      <c r="AA599" s="17">
        <v>7.2472791775674797E-2</v>
      </c>
      <c r="AB599" s="17">
        <v>5.15979255612279E-2</v>
      </c>
      <c r="AC599" s="17">
        <v>0.119539237801816</v>
      </c>
      <c r="AD599" s="17"/>
      <c r="AE599" s="17">
        <v>7.76244986588525E-2</v>
      </c>
      <c r="AF599" s="17">
        <v>6.5612235528992993E-2</v>
      </c>
      <c r="AG599" s="17">
        <v>7.3190078162735497E-2</v>
      </c>
      <c r="AH599" s="17"/>
      <c r="AI599" s="17">
        <v>6.0603184209034697E-2</v>
      </c>
      <c r="AJ599" s="17">
        <v>7.9599082807445598E-2</v>
      </c>
      <c r="AK599" s="17">
        <v>3.1282899737609997E-2</v>
      </c>
      <c r="AL599" s="17">
        <v>0.185947722244513</v>
      </c>
      <c r="AM599" s="17">
        <v>7.64400932013901E-2</v>
      </c>
      <c r="AN599" s="17"/>
      <c r="AO599" s="17">
        <v>4.9980645605087901E-2</v>
      </c>
      <c r="AP599" s="17">
        <v>7.7140195970709299E-2</v>
      </c>
      <c r="AQ599" s="17">
        <v>5.0580607294144597E-2</v>
      </c>
      <c r="AR599" s="17"/>
      <c r="AS599" s="17">
        <v>9.8206801833106497E-2</v>
      </c>
      <c r="AT599" s="17">
        <v>8.0004440281141606E-2</v>
      </c>
      <c r="AU599" s="17">
        <v>4.7077949525789801E-2</v>
      </c>
      <c r="AV599" s="17">
        <v>5.1256086128367101E-2</v>
      </c>
      <c r="AW599" s="17">
        <v>5.0003892835039802E-2</v>
      </c>
    </row>
    <row r="600" spans="2:49" x14ac:dyDescent="0.25">
      <c r="B600" t="s">
        <v>150</v>
      </c>
      <c r="C600" s="17">
        <v>0.133124381678487</v>
      </c>
      <c r="D600" s="17">
        <v>8.2476903757460807E-2</v>
      </c>
      <c r="E600" s="17">
        <v>0.18178138522842599</v>
      </c>
      <c r="F600" s="17"/>
      <c r="G600" s="17">
        <v>0.14266574307225399</v>
      </c>
      <c r="H600" s="17">
        <v>0.169747384710698</v>
      </c>
      <c r="I600" s="17">
        <v>0.15862081789709601</v>
      </c>
      <c r="J600" s="17">
        <v>0.148528225882335</v>
      </c>
      <c r="K600" s="17">
        <v>0.113243542406621</v>
      </c>
      <c r="L600" s="17">
        <v>7.6951873053579603E-2</v>
      </c>
      <c r="M600" s="17"/>
      <c r="N600" s="17">
        <v>8.4576287758803798E-2</v>
      </c>
      <c r="O600" s="17">
        <v>0.13071702183154399</v>
      </c>
      <c r="P600" s="17">
        <v>0.158699750014546</v>
      </c>
      <c r="Q600" s="17">
        <v>0.16614140317461901</v>
      </c>
      <c r="R600" s="17"/>
      <c r="S600" s="17">
        <v>0.10617640952182</v>
      </c>
      <c r="T600" s="17">
        <v>0.12557034432252001</v>
      </c>
      <c r="U600" s="17">
        <v>0.14670609904954199</v>
      </c>
      <c r="V600" s="17">
        <v>0.12145023037933</v>
      </c>
      <c r="W600" s="17">
        <v>0.13439185838761</v>
      </c>
      <c r="X600" s="17">
        <v>0.13474474922075899</v>
      </c>
      <c r="Y600" s="17">
        <v>0.11644702154526999</v>
      </c>
      <c r="Z600" s="17">
        <v>0.16206111010056801</v>
      </c>
      <c r="AA600" s="17">
        <v>0.154560595147158</v>
      </c>
      <c r="AB600" s="17">
        <v>0.14897894471626599</v>
      </c>
      <c r="AC600" s="17">
        <v>0.15066777645083701</v>
      </c>
      <c r="AD600" s="17"/>
      <c r="AE600" s="17">
        <v>0.110505364299644</v>
      </c>
      <c r="AF600" s="17">
        <v>0.101425883054214</v>
      </c>
      <c r="AG600" s="17">
        <v>0.22396769861585</v>
      </c>
      <c r="AH600" s="17"/>
      <c r="AI600" s="17">
        <v>8.1600144672084304E-2</v>
      </c>
      <c r="AJ600" s="17">
        <v>0.12590807279155</v>
      </c>
      <c r="AK600" s="17">
        <v>5.7869496543962097E-2</v>
      </c>
      <c r="AL600" s="17">
        <v>9.2325055169435094E-2</v>
      </c>
      <c r="AM600" s="17">
        <v>0.24273360110665801</v>
      </c>
      <c r="AN600" s="17"/>
      <c r="AO600" s="17">
        <v>7.3035864231506306E-2</v>
      </c>
      <c r="AP600" s="17">
        <v>0.12260771108648399</v>
      </c>
      <c r="AQ600" s="17">
        <v>7.1289515467403794E-2</v>
      </c>
      <c r="AR600" s="17"/>
      <c r="AS600" s="17">
        <v>0.18821951950181801</v>
      </c>
      <c r="AT600" s="17">
        <v>0.143832392252178</v>
      </c>
      <c r="AU600" s="17">
        <v>9.6858815824778705E-2</v>
      </c>
      <c r="AV600" s="17">
        <v>7.5620849416752706E-2</v>
      </c>
      <c r="AW600" s="17">
        <v>7.0441467779863196E-2</v>
      </c>
    </row>
    <row r="601" spans="2:49" x14ac:dyDescent="0.25">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row>
    <row r="602" spans="2:49" x14ac:dyDescent="0.25">
      <c r="B602" s="6" t="s">
        <v>408</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row>
    <row r="603" spans="2:49" x14ac:dyDescent="0.25">
      <c r="B603" s="24" t="s">
        <v>407</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row>
    <row r="604" spans="2:49" x14ac:dyDescent="0.25">
      <c r="B604" t="s">
        <v>399</v>
      </c>
      <c r="C604" s="17">
        <v>0.26663701003872398</v>
      </c>
      <c r="D604" s="17">
        <v>0.30282439097085401</v>
      </c>
      <c r="E604" s="17">
        <v>0.229679615148704</v>
      </c>
      <c r="F604" s="17"/>
      <c r="G604" s="17">
        <v>0.18919619309008201</v>
      </c>
      <c r="H604" s="17">
        <v>0.20768182641906299</v>
      </c>
      <c r="I604" s="17">
        <v>0.26338042934696199</v>
      </c>
      <c r="J604" s="17">
        <v>0.292185731905863</v>
      </c>
      <c r="K604" s="17">
        <v>0.29523192349308303</v>
      </c>
      <c r="L604" s="17">
        <v>0.33140629837782398</v>
      </c>
      <c r="M604" s="17"/>
      <c r="N604" s="17">
        <v>0.33700796684166201</v>
      </c>
      <c r="O604" s="17">
        <v>0.23097324662434701</v>
      </c>
      <c r="P604" s="17">
        <v>0.27789331559820701</v>
      </c>
      <c r="Q604" s="17">
        <v>0.22218727285036999</v>
      </c>
      <c r="R604" s="17"/>
      <c r="S604" s="17">
        <v>0.23491471483263901</v>
      </c>
      <c r="T604" s="17">
        <v>0.32621990258251599</v>
      </c>
      <c r="U604" s="17">
        <v>0.32903689916895201</v>
      </c>
      <c r="V604" s="17">
        <v>0.27542879019998401</v>
      </c>
      <c r="W604" s="17">
        <v>0.22948094524677701</v>
      </c>
      <c r="X604" s="17">
        <v>0.226723997226074</v>
      </c>
      <c r="Y604" s="17">
        <v>0.31630607313033399</v>
      </c>
      <c r="Z604" s="17">
        <v>0.15035723473912599</v>
      </c>
      <c r="AA604" s="17">
        <v>0.25141100107458902</v>
      </c>
      <c r="AB604" s="17">
        <v>0.27582745328143699</v>
      </c>
      <c r="AC604" s="17">
        <v>0.24217430568555401</v>
      </c>
      <c r="AD604" s="17"/>
      <c r="AE604" s="17">
        <v>0.25077314488702601</v>
      </c>
      <c r="AF604" s="17">
        <v>0.31872496627944502</v>
      </c>
      <c r="AG604" s="17">
        <v>0.17594860971199699</v>
      </c>
      <c r="AH604" s="17"/>
      <c r="AI604" s="17">
        <v>0.24740495664267201</v>
      </c>
      <c r="AJ604" s="17">
        <v>0.28915416720600101</v>
      </c>
      <c r="AK604" s="17">
        <v>0.37070644866970298</v>
      </c>
      <c r="AL604" s="17">
        <v>0.159477904185648</v>
      </c>
      <c r="AM604" s="17">
        <v>0.15666784627038699</v>
      </c>
      <c r="AN604" s="17"/>
      <c r="AO604" s="17">
        <v>0.217552766260773</v>
      </c>
      <c r="AP604" s="17">
        <v>0.30644379198041299</v>
      </c>
      <c r="AQ604" s="17">
        <v>0.33250148980245697</v>
      </c>
      <c r="AR604" s="17"/>
      <c r="AS604" s="17">
        <v>0.23098486777115301</v>
      </c>
      <c r="AT604" s="17">
        <v>0.26353867236852802</v>
      </c>
      <c r="AU604" s="17">
        <v>0.29623163100573302</v>
      </c>
      <c r="AV604" s="17">
        <v>0.32550036638820201</v>
      </c>
      <c r="AW604" s="17">
        <v>0.31411571376953301</v>
      </c>
    </row>
    <row r="605" spans="2:49" x14ac:dyDescent="0.25">
      <c r="B605" t="s">
        <v>400</v>
      </c>
      <c r="C605" s="17">
        <v>0.432148799331453</v>
      </c>
      <c r="D605" s="17">
        <v>0.41520489544565597</v>
      </c>
      <c r="E605" s="17">
        <v>0.44796628506608899</v>
      </c>
      <c r="F605" s="17"/>
      <c r="G605" s="17">
        <v>0.42981935375789898</v>
      </c>
      <c r="H605" s="17">
        <v>0.443524212258462</v>
      </c>
      <c r="I605" s="17">
        <v>0.39693376691599302</v>
      </c>
      <c r="J605" s="17">
        <v>0.42144601759915901</v>
      </c>
      <c r="K605" s="17">
        <v>0.42138310616967201</v>
      </c>
      <c r="L605" s="17">
        <v>0.46945758688606798</v>
      </c>
      <c r="M605" s="17"/>
      <c r="N605" s="17">
        <v>0.44023185672229997</v>
      </c>
      <c r="O605" s="17">
        <v>0.46251322065468098</v>
      </c>
      <c r="P605" s="17">
        <v>0.39184875807040198</v>
      </c>
      <c r="Q605" s="17">
        <v>0.42181007137663301</v>
      </c>
      <c r="R605" s="17"/>
      <c r="S605" s="17">
        <v>0.42025102051656499</v>
      </c>
      <c r="T605" s="17">
        <v>0.43152878114625698</v>
      </c>
      <c r="U605" s="17">
        <v>0.39548255913795199</v>
      </c>
      <c r="V605" s="17">
        <v>0.42310301983719301</v>
      </c>
      <c r="W605" s="17">
        <v>0.40079482355360302</v>
      </c>
      <c r="X605" s="17">
        <v>0.49564778167780199</v>
      </c>
      <c r="Y605" s="17">
        <v>0.378077759178165</v>
      </c>
      <c r="Z605" s="17">
        <v>0.58218202403616504</v>
      </c>
      <c r="AA605" s="17">
        <v>0.46302347680401601</v>
      </c>
      <c r="AB605" s="17">
        <v>0.40196727689237899</v>
      </c>
      <c r="AC605" s="17">
        <v>0.43212004713157098</v>
      </c>
      <c r="AD605" s="17"/>
      <c r="AE605" s="17">
        <v>0.42049412924598101</v>
      </c>
      <c r="AF605" s="17">
        <v>0.45362526182233798</v>
      </c>
      <c r="AG605" s="17">
        <v>0.43672202411666899</v>
      </c>
      <c r="AH605" s="17"/>
      <c r="AI605" s="17">
        <v>0.46027035514338499</v>
      </c>
      <c r="AJ605" s="17">
        <v>0.42957956382284401</v>
      </c>
      <c r="AK605" s="17">
        <v>0.44729927738404202</v>
      </c>
      <c r="AL605" s="17">
        <v>0.54321332324610205</v>
      </c>
      <c r="AM605" s="17">
        <v>0.44913909212347602</v>
      </c>
      <c r="AN605" s="17"/>
      <c r="AO605" s="17">
        <v>0.49772358721465898</v>
      </c>
      <c r="AP605" s="17">
        <v>0.454036031819536</v>
      </c>
      <c r="AQ605" s="17">
        <v>0.46444977859729503</v>
      </c>
      <c r="AR605" s="17"/>
      <c r="AS605" s="17">
        <v>0.42399794503967703</v>
      </c>
      <c r="AT605" s="17">
        <v>0.45946647647761601</v>
      </c>
      <c r="AU605" s="17">
        <v>0.44025885637823797</v>
      </c>
      <c r="AV605" s="17">
        <v>0.42236660351152899</v>
      </c>
      <c r="AW605" s="17">
        <v>0.344256123481542</v>
      </c>
    </row>
    <row r="606" spans="2:49" x14ac:dyDescent="0.25">
      <c r="B606" t="s">
        <v>401</v>
      </c>
      <c r="C606" s="17">
        <v>0.1854814849776</v>
      </c>
      <c r="D606" s="17">
        <v>0.17777742837379501</v>
      </c>
      <c r="E606" s="17">
        <v>0.194504158221179</v>
      </c>
      <c r="F606" s="17"/>
      <c r="G606" s="17">
        <v>0.195557348449417</v>
      </c>
      <c r="H606" s="17">
        <v>0.22224364173038499</v>
      </c>
      <c r="I606" s="17">
        <v>0.215909966169609</v>
      </c>
      <c r="J606" s="17">
        <v>0.18055326066213301</v>
      </c>
      <c r="K606" s="17">
        <v>0.179533566089154</v>
      </c>
      <c r="L606" s="17">
        <v>0.13273709960525901</v>
      </c>
      <c r="M606" s="17"/>
      <c r="N606" s="17">
        <v>0.14206012670679699</v>
      </c>
      <c r="O606" s="17">
        <v>0.18279583689534101</v>
      </c>
      <c r="P606" s="17">
        <v>0.210884653894329</v>
      </c>
      <c r="Q606" s="17">
        <v>0.211958580158261</v>
      </c>
      <c r="R606" s="17"/>
      <c r="S606" s="17">
        <v>0.198316630711002</v>
      </c>
      <c r="T606" s="17">
        <v>0.15424992263227799</v>
      </c>
      <c r="U606" s="17">
        <v>0.14963147313792599</v>
      </c>
      <c r="V606" s="17">
        <v>0.19180928325736099</v>
      </c>
      <c r="W606" s="17">
        <v>0.21184544697919599</v>
      </c>
      <c r="X606" s="17">
        <v>0.16809196062335599</v>
      </c>
      <c r="Y606" s="17">
        <v>0.15773253689949099</v>
      </c>
      <c r="Z606" s="17">
        <v>0.19680691802337599</v>
      </c>
      <c r="AA606" s="17">
        <v>0.197832801526861</v>
      </c>
      <c r="AB606" s="17">
        <v>0.207418295961557</v>
      </c>
      <c r="AC606" s="17">
        <v>0.226687222335517</v>
      </c>
      <c r="AD606" s="17"/>
      <c r="AE606" s="17">
        <v>0.204835420862374</v>
      </c>
      <c r="AF606" s="17">
        <v>0.138559424366719</v>
      </c>
      <c r="AG606" s="17">
        <v>0.26436027142137802</v>
      </c>
      <c r="AH606" s="17"/>
      <c r="AI606" s="17">
        <v>0.18779265776828899</v>
      </c>
      <c r="AJ606" s="17">
        <v>0.16959487494671799</v>
      </c>
      <c r="AK606" s="17">
        <v>0.12507010701495899</v>
      </c>
      <c r="AL606" s="17">
        <v>8.3205394849693595E-2</v>
      </c>
      <c r="AM606" s="17">
        <v>0.262965743971035</v>
      </c>
      <c r="AN606" s="17"/>
      <c r="AO606" s="17">
        <v>0.163615230099635</v>
      </c>
      <c r="AP606" s="17">
        <v>0.154041546955485</v>
      </c>
      <c r="AQ606" s="17">
        <v>0.139577343195981</v>
      </c>
      <c r="AR606" s="17"/>
      <c r="AS606" s="17">
        <v>0.21835481240000401</v>
      </c>
      <c r="AT606" s="17">
        <v>0.17065660822833001</v>
      </c>
      <c r="AU606" s="17">
        <v>0.157254224224252</v>
      </c>
      <c r="AV606" s="17">
        <v>0.146846080541889</v>
      </c>
      <c r="AW606" s="17">
        <v>4.6789747322064097E-2</v>
      </c>
    </row>
    <row r="607" spans="2:49" x14ac:dyDescent="0.25">
      <c r="B607" t="s">
        <v>402</v>
      </c>
      <c r="C607" s="17">
        <v>5.1692095775256901E-2</v>
      </c>
      <c r="D607" s="17">
        <v>5.0228574747636499E-2</v>
      </c>
      <c r="E607" s="17">
        <v>5.3547973021220399E-2</v>
      </c>
      <c r="F607" s="17"/>
      <c r="G607" s="17">
        <v>0.102604855879681</v>
      </c>
      <c r="H607" s="17">
        <v>6.5009854579256898E-2</v>
      </c>
      <c r="I607" s="17">
        <v>4.7991183533459401E-2</v>
      </c>
      <c r="J607" s="17">
        <v>2.3931405250329201E-2</v>
      </c>
      <c r="K607" s="17">
        <v>4.35556717594901E-2</v>
      </c>
      <c r="L607" s="17">
        <v>3.6726222525649797E-2</v>
      </c>
      <c r="M607" s="17"/>
      <c r="N607" s="17">
        <v>4.61266310179375E-2</v>
      </c>
      <c r="O607" s="17">
        <v>4.8388381204722802E-2</v>
      </c>
      <c r="P607" s="17">
        <v>4.9811261401733399E-2</v>
      </c>
      <c r="Q607" s="17">
        <v>6.43478810343244E-2</v>
      </c>
      <c r="R607" s="17"/>
      <c r="S607" s="17">
        <v>8.4824398604498794E-2</v>
      </c>
      <c r="T607" s="17">
        <v>4.3010647235084902E-2</v>
      </c>
      <c r="U607" s="17">
        <v>4.2055939498203999E-2</v>
      </c>
      <c r="V607" s="17">
        <v>2.5884336523052099E-2</v>
      </c>
      <c r="W607" s="17">
        <v>7.55333320268987E-2</v>
      </c>
      <c r="X607" s="17">
        <v>3.6421951128647302E-2</v>
      </c>
      <c r="Y607" s="17">
        <v>4.0311010369429801E-2</v>
      </c>
      <c r="Z607" s="17">
        <v>5.1218414132201802E-2</v>
      </c>
      <c r="AA607" s="17">
        <v>3.1205486065073999E-2</v>
      </c>
      <c r="AB607" s="17">
        <v>7.0166832911371796E-2</v>
      </c>
      <c r="AC607" s="17">
        <v>5.60443860361391E-2</v>
      </c>
      <c r="AD607" s="17"/>
      <c r="AE607" s="17">
        <v>5.8680903361587801E-2</v>
      </c>
      <c r="AF607" s="17">
        <v>4.7789386022965702E-2</v>
      </c>
      <c r="AG607" s="17">
        <v>3.8656277840699797E-2</v>
      </c>
      <c r="AH607" s="17"/>
      <c r="AI607" s="17">
        <v>5.4790579860655698E-2</v>
      </c>
      <c r="AJ607" s="17">
        <v>6.72644876289515E-2</v>
      </c>
      <c r="AK607" s="17">
        <v>4.2731346621739601E-2</v>
      </c>
      <c r="AL607" s="17">
        <v>7.6797419694039498E-2</v>
      </c>
      <c r="AM607" s="17">
        <v>2.65504273656995E-2</v>
      </c>
      <c r="AN607" s="17"/>
      <c r="AO607" s="17">
        <v>6.6114937101546103E-2</v>
      </c>
      <c r="AP607" s="17">
        <v>4.7286622126972697E-2</v>
      </c>
      <c r="AQ607" s="17">
        <v>3.8083847909384003E-2</v>
      </c>
      <c r="AR607" s="17"/>
      <c r="AS607" s="17">
        <v>4.1741567298014801E-2</v>
      </c>
      <c r="AT607" s="17">
        <v>4.2069396718236403E-2</v>
      </c>
      <c r="AU607" s="17">
        <v>6.0955235106889799E-2</v>
      </c>
      <c r="AV607" s="17">
        <v>7.1307646823759896E-2</v>
      </c>
      <c r="AW607" s="17">
        <v>0.166683053232065</v>
      </c>
    </row>
    <row r="608" spans="2:49" x14ac:dyDescent="0.25">
      <c r="B608" t="s">
        <v>403</v>
      </c>
      <c r="C608" s="17">
        <v>2.2093456990333198E-2</v>
      </c>
      <c r="D608" s="17">
        <v>2.55343853636202E-2</v>
      </c>
      <c r="E608" s="17">
        <v>1.8968173647325198E-2</v>
      </c>
      <c r="F608" s="17"/>
      <c r="G608" s="17">
        <v>1.77606738803479E-2</v>
      </c>
      <c r="H608" s="17">
        <v>1.8466649713521799E-2</v>
      </c>
      <c r="I608" s="17">
        <v>2.14671179762271E-2</v>
      </c>
      <c r="J608" s="17">
        <v>3.40008229108879E-2</v>
      </c>
      <c r="K608" s="17">
        <v>3.2630577780562997E-2</v>
      </c>
      <c r="L608" s="17">
        <v>1.06381310845657E-2</v>
      </c>
      <c r="M608" s="17"/>
      <c r="N608" s="17">
        <v>1.77283439231373E-2</v>
      </c>
      <c r="O608" s="17">
        <v>1.7504546822306798E-2</v>
      </c>
      <c r="P608" s="17">
        <v>3.4196359754216497E-2</v>
      </c>
      <c r="Q608" s="17">
        <v>2.1955716475318601E-2</v>
      </c>
      <c r="R608" s="17"/>
      <c r="S608" s="17">
        <v>3.8982083791926303E-2</v>
      </c>
      <c r="T608" s="17">
        <v>2.0195511876411502E-2</v>
      </c>
      <c r="U608" s="17">
        <v>2.9624282994359E-2</v>
      </c>
      <c r="V608" s="17">
        <v>2.5956480013227898E-2</v>
      </c>
      <c r="W608" s="17">
        <v>1.03036332907025E-2</v>
      </c>
      <c r="X608" s="17">
        <v>2.5760986440638799E-2</v>
      </c>
      <c r="Y608" s="17">
        <v>3.4237610819670798E-2</v>
      </c>
      <c r="Z608" s="17">
        <v>1.9435409069131E-2</v>
      </c>
      <c r="AA608" s="17">
        <v>1.6188035262658901E-2</v>
      </c>
      <c r="AB608" s="17">
        <v>0</v>
      </c>
      <c r="AC608" s="17">
        <v>1.2392974371051999E-2</v>
      </c>
      <c r="AD608" s="17"/>
      <c r="AE608" s="17">
        <v>4.5682853391982803E-2</v>
      </c>
      <c r="AF608" s="17">
        <v>6.9419475056136997E-3</v>
      </c>
      <c r="AG608" s="17">
        <v>1.47624053592929E-2</v>
      </c>
      <c r="AH608" s="17"/>
      <c r="AI608" s="17">
        <v>2.6518170610935501E-2</v>
      </c>
      <c r="AJ608" s="17">
        <v>2.1042368203690699E-2</v>
      </c>
      <c r="AK608" s="17">
        <v>0</v>
      </c>
      <c r="AL608" s="17">
        <v>7.0580877487542298E-2</v>
      </c>
      <c r="AM608" s="17">
        <v>1.2332573805101299E-2</v>
      </c>
      <c r="AN608" s="17"/>
      <c r="AO608" s="17">
        <v>3.4922529526041399E-2</v>
      </c>
      <c r="AP608" s="17">
        <v>1.30784606882112E-2</v>
      </c>
      <c r="AQ608" s="17">
        <v>1.3558272685735499E-2</v>
      </c>
      <c r="AR608" s="17"/>
      <c r="AS608" s="17">
        <v>2.1222505213641399E-2</v>
      </c>
      <c r="AT608" s="17">
        <v>2.9368757586148899E-2</v>
      </c>
      <c r="AU608" s="17">
        <v>1.8566159316708599E-2</v>
      </c>
      <c r="AV608" s="17">
        <v>3.3979302734619597E-2</v>
      </c>
      <c r="AW608" s="17">
        <v>7.0466491512985396E-2</v>
      </c>
    </row>
    <row r="609" spans="2:49" x14ac:dyDescent="0.25">
      <c r="B609" t="s">
        <v>104</v>
      </c>
      <c r="C609" s="17">
        <v>4.1947152886633803E-2</v>
      </c>
      <c r="D609" s="17">
        <v>2.8430325098438701E-2</v>
      </c>
      <c r="E609" s="17">
        <v>5.53337948954815E-2</v>
      </c>
      <c r="F609" s="17"/>
      <c r="G609" s="17">
        <v>6.5061574942573502E-2</v>
      </c>
      <c r="H609" s="17">
        <v>4.3073815299311202E-2</v>
      </c>
      <c r="I609" s="17">
        <v>5.4317536057749402E-2</v>
      </c>
      <c r="J609" s="17">
        <v>4.7882761671628297E-2</v>
      </c>
      <c r="K609" s="17">
        <v>2.7665154708037699E-2</v>
      </c>
      <c r="L609" s="17">
        <v>1.9034661520632299E-2</v>
      </c>
      <c r="M609" s="17"/>
      <c r="N609" s="17">
        <v>1.6845074788165399E-2</v>
      </c>
      <c r="O609" s="17">
        <v>5.7824767798601497E-2</v>
      </c>
      <c r="P609" s="17">
        <v>3.5365651281112902E-2</v>
      </c>
      <c r="Q609" s="17">
        <v>5.7740478105093002E-2</v>
      </c>
      <c r="R609" s="17"/>
      <c r="S609" s="17">
        <v>2.2711151543368599E-2</v>
      </c>
      <c r="T609" s="17">
        <v>2.4795234527453199E-2</v>
      </c>
      <c r="U609" s="17">
        <v>5.4168846062607197E-2</v>
      </c>
      <c r="V609" s="17">
        <v>5.7818090169181803E-2</v>
      </c>
      <c r="W609" s="17">
        <v>7.2041818902822505E-2</v>
      </c>
      <c r="X609" s="17">
        <v>4.7353322903481203E-2</v>
      </c>
      <c r="Y609" s="17">
        <v>7.3335009602908993E-2</v>
      </c>
      <c r="Z609" s="17">
        <v>0</v>
      </c>
      <c r="AA609" s="17">
        <v>4.0339199266801802E-2</v>
      </c>
      <c r="AB609" s="17">
        <v>4.4620140953255401E-2</v>
      </c>
      <c r="AC609" s="17">
        <v>3.0581064440167598E-2</v>
      </c>
      <c r="AD609" s="17"/>
      <c r="AE609" s="17">
        <v>1.95335482510492E-2</v>
      </c>
      <c r="AF609" s="17">
        <v>3.4359014002918201E-2</v>
      </c>
      <c r="AG609" s="17">
        <v>6.9550411549962998E-2</v>
      </c>
      <c r="AH609" s="17"/>
      <c r="AI609" s="17">
        <v>2.3223279974063201E-2</v>
      </c>
      <c r="AJ609" s="17">
        <v>2.3364538191794099E-2</v>
      </c>
      <c r="AK609" s="17">
        <v>1.41928203095567E-2</v>
      </c>
      <c r="AL609" s="17">
        <v>6.6725080536973805E-2</v>
      </c>
      <c r="AM609" s="17">
        <v>9.2344316464301204E-2</v>
      </c>
      <c r="AN609" s="17"/>
      <c r="AO609" s="17">
        <v>2.0070949797345999E-2</v>
      </c>
      <c r="AP609" s="17">
        <v>2.51135464293816E-2</v>
      </c>
      <c r="AQ609" s="17">
        <v>1.18292678091472E-2</v>
      </c>
      <c r="AR609" s="17"/>
      <c r="AS609" s="17">
        <v>6.3698302277509999E-2</v>
      </c>
      <c r="AT609" s="17">
        <v>3.4900088621140697E-2</v>
      </c>
      <c r="AU609" s="17">
        <v>2.67338939681784E-2</v>
      </c>
      <c r="AV609" s="17">
        <v>0</v>
      </c>
      <c r="AW609" s="17">
        <v>5.7688870681810098E-2</v>
      </c>
    </row>
    <row r="610" spans="2:49" x14ac:dyDescent="0.25">
      <c r="B610" t="s">
        <v>404</v>
      </c>
      <c r="C610" s="17">
        <v>0.69878580937017598</v>
      </c>
      <c r="D610" s="17">
        <v>0.71802928641650998</v>
      </c>
      <c r="E610" s="17">
        <v>0.67764590021479398</v>
      </c>
      <c r="F610" s="17"/>
      <c r="G610" s="17">
        <v>0.61901554684798099</v>
      </c>
      <c r="H610" s="17">
        <v>0.65120603867752502</v>
      </c>
      <c r="I610" s="17">
        <v>0.66031419626295496</v>
      </c>
      <c r="J610" s="17">
        <v>0.71363174950502195</v>
      </c>
      <c r="K610" s="17">
        <v>0.71661502966275503</v>
      </c>
      <c r="L610" s="17">
        <v>0.80086388526389296</v>
      </c>
      <c r="M610" s="17"/>
      <c r="N610" s="17">
        <v>0.77723982356396204</v>
      </c>
      <c r="O610" s="17">
        <v>0.69348646727902796</v>
      </c>
      <c r="P610" s="17">
        <v>0.66974207366860905</v>
      </c>
      <c r="Q610" s="17">
        <v>0.64399734422700305</v>
      </c>
      <c r="R610" s="17"/>
      <c r="S610" s="17">
        <v>0.65516573534920397</v>
      </c>
      <c r="T610" s="17">
        <v>0.75774868372877302</v>
      </c>
      <c r="U610" s="17">
        <v>0.72451945830690401</v>
      </c>
      <c r="V610" s="17">
        <v>0.69853181003717701</v>
      </c>
      <c r="W610" s="17">
        <v>0.63027576880038005</v>
      </c>
      <c r="X610" s="17">
        <v>0.72237177890387705</v>
      </c>
      <c r="Y610" s="17">
        <v>0.69438383230849898</v>
      </c>
      <c r="Z610" s="17">
        <v>0.73253925877529102</v>
      </c>
      <c r="AA610" s="17">
        <v>0.71443447787860404</v>
      </c>
      <c r="AB610" s="17">
        <v>0.67779473017381597</v>
      </c>
      <c r="AC610" s="17">
        <v>0.67429435281712502</v>
      </c>
      <c r="AD610" s="17"/>
      <c r="AE610" s="17">
        <v>0.67126727413300602</v>
      </c>
      <c r="AF610" s="17">
        <v>0.772350228101783</v>
      </c>
      <c r="AG610" s="17">
        <v>0.61267063382866604</v>
      </c>
      <c r="AH610" s="17"/>
      <c r="AI610" s="17">
        <v>0.70767531178605703</v>
      </c>
      <c r="AJ610" s="17">
        <v>0.71873373102884597</v>
      </c>
      <c r="AK610" s="17">
        <v>0.818005726053744</v>
      </c>
      <c r="AL610" s="17">
        <v>0.70269122743175105</v>
      </c>
      <c r="AM610" s="17">
        <v>0.60580693839386401</v>
      </c>
      <c r="AN610" s="17"/>
      <c r="AO610" s="17">
        <v>0.71527635347543195</v>
      </c>
      <c r="AP610" s="17">
        <v>0.76047982379994905</v>
      </c>
      <c r="AQ610" s="17">
        <v>0.79695126839975206</v>
      </c>
      <c r="AR610" s="17"/>
      <c r="AS610" s="17">
        <v>0.65498281281083004</v>
      </c>
      <c r="AT610" s="17">
        <v>0.72300514884614397</v>
      </c>
      <c r="AU610" s="17">
        <v>0.73649048738397105</v>
      </c>
      <c r="AV610" s="17">
        <v>0.747866969899731</v>
      </c>
      <c r="AW610" s="17">
        <v>0.65837183725107495</v>
      </c>
    </row>
    <row r="611" spans="2:49" x14ac:dyDescent="0.25">
      <c r="B611" t="s">
        <v>405</v>
      </c>
      <c r="C611" s="17">
        <v>7.3785552765590096E-2</v>
      </c>
      <c r="D611" s="17">
        <v>7.5762960111256605E-2</v>
      </c>
      <c r="E611" s="17">
        <v>7.2516146668545597E-2</v>
      </c>
      <c r="F611" s="17"/>
      <c r="G611" s="17">
        <v>0.120365529760029</v>
      </c>
      <c r="H611" s="17">
        <v>8.3476504292778697E-2</v>
      </c>
      <c r="I611" s="17">
        <v>6.9458301509686599E-2</v>
      </c>
      <c r="J611" s="17">
        <v>5.7932228161217098E-2</v>
      </c>
      <c r="K611" s="17">
        <v>7.6186249540053097E-2</v>
      </c>
      <c r="L611" s="17">
        <v>4.7364353610215501E-2</v>
      </c>
      <c r="M611" s="17"/>
      <c r="N611" s="17">
        <v>6.3854974941074893E-2</v>
      </c>
      <c r="O611" s="17">
        <v>6.5892928027029604E-2</v>
      </c>
      <c r="P611" s="17">
        <v>8.4007621155949799E-2</v>
      </c>
      <c r="Q611" s="17">
        <v>8.6303597509643004E-2</v>
      </c>
      <c r="R611" s="17"/>
      <c r="S611" s="17">
        <v>0.123806482396425</v>
      </c>
      <c r="T611" s="17">
        <v>6.3206159111496393E-2</v>
      </c>
      <c r="U611" s="17">
        <v>7.1680222492563006E-2</v>
      </c>
      <c r="V611" s="17">
        <v>5.1840816536280102E-2</v>
      </c>
      <c r="W611" s="17">
        <v>8.5836965317601197E-2</v>
      </c>
      <c r="X611" s="17">
        <v>6.2182937569286202E-2</v>
      </c>
      <c r="Y611" s="17">
        <v>7.4548621189100606E-2</v>
      </c>
      <c r="Z611" s="17">
        <v>7.0653823201332705E-2</v>
      </c>
      <c r="AA611" s="17">
        <v>4.7393521327732897E-2</v>
      </c>
      <c r="AB611" s="17">
        <v>7.0166832911371796E-2</v>
      </c>
      <c r="AC611" s="17">
        <v>6.8437360407191103E-2</v>
      </c>
      <c r="AD611" s="17"/>
      <c r="AE611" s="17">
        <v>0.104363756753571</v>
      </c>
      <c r="AF611" s="17">
        <v>5.4731333528579403E-2</v>
      </c>
      <c r="AG611" s="17">
        <v>5.3418683199992698E-2</v>
      </c>
      <c r="AH611" s="17"/>
      <c r="AI611" s="17">
        <v>8.1308750471591196E-2</v>
      </c>
      <c r="AJ611" s="17">
        <v>8.8306855832642195E-2</v>
      </c>
      <c r="AK611" s="17">
        <v>4.2731346621739601E-2</v>
      </c>
      <c r="AL611" s="17">
        <v>0.14737829718158199</v>
      </c>
      <c r="AM611" s="17">
        <v>3.8883001170800797E-2</v>
      </c>
      <c r="AN611" s="17"/>
      <c r="AO611" s="17">
        <v>0.101037466627587</v>
      </c>
      <c r="AP611" s="17">
        <v>6.03650828151839E-2</v>
      </c>
      <c r="AQ611" s="17">
        <v>5.1642120595119502E-2</v>
      </c>
      <c r="AR611" s="17"/>
      <c r="AS611" s="17">
        <v>6.2964072511656199E-2</v>
      </c>
      <c r="AT611" s="17">
        <v>7.1438154304385298E-2</v>
      </c>
      <c r="AU611" s="17">
        <v>7.9521394423598304E-2</v>
      </c>
      <c r="AV611" s="17">
        <v>0.10528694955838</v>
      </c>
      <c r="AW611" s="17">
        <v>0.23714954474505101</v>
      </c>
    </row>
    <row r="612" spans="2:49" x14ac:dyDescent="0.25">
      <c r="B612" t="s">
        <v>179</v>
      </c>
      <c r="C612" s="17">
        <v>0.62500025660458602</v>
      </c>
      <c r="D612" s="17">
        <v>0.64226632630525304</v>
      </c>
      <c r="E612" s="17">
        <v>0.60512975354624798</v>
      </c>
      <c r="F612" s="17"/>
      <c r="G612" s="17">
        <v>0.49865001708795198</v>
      </c>
      <c r="H612" s="17">
        <v>0.56772953438474605</v>
      </c>
      <c r="I612" s="17">
        <v>0.59085589475326905</v>
      </c>
      <c r="J612" s="17">
        <v>0.65569952134380505</v>
      </c>
      <c r="K612" s="17">
        <v>0.64042878012270199</v>
      </c>
      <c r="L612" s="17">
        <v>0.753499531653677</v>
      </c>
      <c r="M612" s="17"/>
      <c r="N612" s="17">
        <v>0.71338484862288798</v>
      </c>
      <c r="O612" s="17">
        <v>0.62759353925199801</v>
      </c>
      <c r="P612" s="17">
        <v>0.58573445251265899</v>
      </c>
      <c r="Q612" s="17">
        <v>0.55769374671736005</v>
      </c>
      <c r="R612" s="17"/>
      <c r="S612" s="17">
        <v>0.53135925295277897</v>
      </c>
      <c r="T612" s="17">
        <v>0.69454252461727695</v>
      </c>
      <c r="U612" s="17">
        <v>0.652839235814341</v>
      </c>
      <c r="V612" s="17">
        <v>0.64669099350089698</v>
      </c>
      <c r="W612" s="17">
        <v>0.54443880348277895</v>
      </c>
      <c r="X612" s="17">
        <v>0.66018884133458999</v>
      </c>
      <c r="Y612" s="17">
        <v>0.61983521111939799</v>
      </c>
      <c r="Z612" s="17">
        <v>0.66188543557395796</v>
      </c>
      <c r="AA612" s="17">
        <v>0.66704095655087203</v>
      </c>
      <c r="AB612" s="17">
        <v>0.60762789726244404</v>
      </c>
      <c r="AC612" s="17">
        <v>0.60585699240993396</v>
      </c>
      <c r="AD612" s="17"/>
      <c r="AE612" s="17">
        <v>0.56690351737943601</v>
      </c>
      <c r="AF612" s="17">
        <v>0.71761889457320305</v>
      </c>
      <c r="AG612" s="17">
        <v>0.55925195062867405</v>
      </c>
      <c r="AH612" s="17"/>
      <c r="AI612" s="17">
        <v>0.626366561314466</v>
      </c>
      <c r="AJ612" s="17">
        <v>0.630426875196203</v>
      </c>
      <c r="AK612" s="17">
        <v>0.77527437943200495</v>
      </c>
      <c r="AL612" s="17">
        <v>0.55531293025016903</v>
      </c>
      <c r="AM612" s="17">
        <v>0.566923937223063</v>
      </c>
      <c r="AN612" s="17"/>
      <c r="AO612" s="17">
        <v>0.614238886847845</v>
      </c>
      <c r="AP612" s="17">
        <v>0.700114740984765</v>
      </c>
      <c r="AQ612" s="17">
        <v>0.74530914780463298</v>
      </c>
      <c r="AR612" s="17"/>
      <c r="AS612" s="17">
        <v>0.59201874029917401</v>
      </c>
      <c r="AT612" s="17">
        <v>0.65156699454175904</v>
      </c>
      <c r="AU612" s="17">
        <v>0.65696909296037298</v>
      </c>
      <c r="AV612" s="17">
        <v>0.64258002034135198</v>
      </c>
      <c r="AW612" s="17">
        <v>0.421222292506024</v>
      </c>
    </row>
    <row r="613" spans="2:49" x14ac:dyDescent="0.25">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row>
    <row r="614" spans="2:49" x14ac:dyDescent="0.25">
      <c r="B614" s="6" t="s">
        <v>409</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row>
    <row r="615" spans="2:49" x14ac:dyDescent="0.25">
      <c r="B615" s="24" t="s">
        <v>407</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row>
    <row r="616" spans="2:49" x14ac:dyDescent="0.25">
      <c r="B616" t="s">
        <v>399</v>
      </c>
      <c r="C616" s="17">
        <v>0.25071507728151998</v>
      </c>
      <c r="D616" s="17">
        <v>0.27671697805029499</v>
      </c>
      <c r="E616" s="17">
        <v>0.22478879351717401</v>
      </c>
      <c r="F616" s="17"/>
      <c r="G616" s="17">
        <v>0.16070711564497001</v>
      </c>
      <c r="H616" s="17">
        <v>0.23498227765820301</v>
      </c>
      <c r="I616" s="17">
        <v>0.23520611330699701</v>
      </c>
      <c r="J616" s="17">
        <v>0.29811395028909898</v>
      </c>
      <c r="K616" s="17">
        <v>0.28641535810288898</v>
      </c>
      <c r="L616" s="17">
        <v>0.27454862796574397</v>
      </c>
      <c r="M616" s="17"/>
      <c r="N616" s="17">
        <v>0.31772852278726899</v>
      </c>
      <c r="O616" s="17">
        <v>0.22893872310167199</v>
      </c>
      <c r="P616" s="17">
        <v>0.22490842205193201</v>
      </c>
      <c r="Q616" s="17">
        <v>0.226334032558415</v>
      </c>
      <c r="R616" s="17"/>
      <c r="S616" s="17">
        <v>0.27441308269513298</v>
      </c>
      <c r="T616" s="17">
        <v>0.27232881544855803</v>
      </c>
      <c r="U616" s="17">
        <v>0.29432577179062802</v>
      </c>
      <c r="V616" s="17">
        <v>0.246229147420473</v>
      </c>
      <c r="W616" s="17">
        <v>0.20074606175220899</v>
      </c>
      <c r="X616" s="17">
        <v>0.21335662305234299</v>
      </c>
      <c r="Y616" s="17">
        <v>0.31203204281049302</v>
      </c>
      <c r="Z616" s="17">
        <v>0.15482149643513099</v>
      </c>
      <c r="AA616" s="17">
        <v>0.245993243196342</v>
      </c>
      <c r="AB616" s="17">
        <v>0.24277791295332701</v>
      </c>
      <c r="AC616" s="17">
        <v>0.21413802328737</v>
      </c>
      <c r="AD616" s="17"/>
      <c r="AE616" s="17">
        <v>0.20191814155013199</v>
      </c>
      <c r="AF616" s="17">
        <v>0.32701553715746901</v>
      </c>
      <c r="AG616" s="17">
        <v>0.19717609697840299</v>
      </c>
      <c r="AH616" s="17"/>
      <c r="AI616" s="17">
        <v>0.19680270533382499</v>
      </c>
      <c r="AJ616" s="17">
        <v>0.302264662544449</v>
      </c>
      <c r="AK616" s="17">
        <v>0.36320493667595</v>
      </c>
      <c r="AL616" s="17">
        <v>0.159477904185648</v>
      </c>
      <c r="AM616" s="17">
        <v>0.176005072139543</v>
      </c>
      <c r="AN616" s="17"/>
      <c r="AO616" s="17">
        <v>0.16968749416478701</v>
      </c>
      <c r="AP616" s="17">
        <v>0.30266161628432298</v>
      </c>
      <c r="AQ616" s="17">
        <v>0.33971780100958698</v>
      </c>
      <c r="AR616" s="17"/>
      <c r="AS616" s="17">
        <v>0.208327231155996</v>
      </c>
      <c r="AT616" s="17">
        <v>0.23226576382292299</v>
      </c>
      <c r="AU616" s="17">
        <v>0.29640325667025202</v>
      </c>
      <c r="AV616" s="17">
        <v>0.34619744335104402</v>
      </c>
      <c r="AW616" s="17">
        <v>0.41594520026589099</v>
      </c>
    </row>
    <row r="617" spans="2:49" x14ac:dyDescent="0.25">
      <c r="B617" t="s">
        <v>400</v>
      </c>
      <c r="C617" s="17">
        <v>0.38788862112261902</v>
      </c>
      <c r="D617" s="17">
        <v>0.384374776248394</v>
      </c>
      <c r="E617" s="17">
        <v>0.39033870201850202</v>
      </c>
      <c r="F617" s="17"/>
      <c r="G617" s="17">
        <v>0.38895622496607002</v>
      </c>
      <c r="H617" s="17">
        <v>0.37812497056848698</v>
      </c>
      <c r="I617" s="17">
        <v>0.379373876997805</v>
      </c>
      <c r="J617" s="17">
        <v>0.39315751051927</v>
      </c>
      <c r="K617" s="17">
        <v>0.34396121870087698</v>
      </c>
      <c r="L617" s="17">
        <v>0.42813596762398598</v>
      </c>
      <c r="M617" s="17"/>
      <c r="N617" s="17">
        <v>0.396105049244656</v>
      </c>
      <c r="O617" s="17">
        <v>0.40698481560230299</v>
      </c>
      <c r="P617" s="17">
        <v>0.37809481487854701</v>
      </c>
      <c r="Q617" s="17">
        <v>0.36267153944112501</v>
      </c>
      <c r="R617" s="17"/>
      <c r="S617" s="17">
        <v>0.33399004508309199</v>
      </c>
      <c r="T617" s="17">
        <v>0.40955124645374802</v>
      </c>
      <c r="U617" s="17">
        <v>0.40222471037470803</v>
      </c>
      <c r="V617" s="17">
        <v>0.34708581749925899</v>
      </c>
      <c r="W617" s="17">
        <v>0.42317352474481101</v>
      </c>
      <c r="X617" s="17">
        <v>0.373951684952607</v>
      </c>
      <c r="Y617" s="17">
        <v>0.34049535868887298</v>
      </c>
      <c r="Z617" s="17">
        <v>0.50815181616798299</v>
      </c>
      <c r="AA617" s="17">
        <v>0.39684072087349798</v>
      </c>
      <c r="AB617" s="17">
        <v>0.40710473974880801</v>
      </c>
      <c r="AC617" s="17">
        <v>0.417758683989784</v>
      </c>
      <c r="AD617" s="17"/>
      <c r="AE617" s="17">
        <v>0.38454922995712698</v>
      </c>
      <c r="AF617" s="17">
        <v>0.40425608889317399</v>
      </c>
      <c r="AG617" s="17">
        <v>0.35800845019031502</v>
      </c>
      <c r="AH617" s="17"/>
      <c r="AI617" s="17">
        <v>0.39017237197164401</v>
      </c>
      <c r="AJ617" s="17">
        <v>0.39216893400569097</v>
      </c>
      <c r="AK617" s="17">
        <v>0.456273986651477</v>
      </c>
      <c r="AL617" s="17">
        <v>0.48183528816882498</v>
      </c>
      <c r="AM617" s="17">
        <v>0.38358651542807298</v>
      </c>
      <c r="AN617" s="17"/>
      <c r="AO617" s="17">
        <v>0.45017253706036198</v>
      </c>
      <c r="AP617" s="17">
        <v>0.39791093514168602</v>
      </c>
      <c r="AQ617" s="17">
        <v>0.45219511314085098</v>
      </c>
      <c r="AR617" s="17"/>
      <c r="AS617" s="17">
        <v>0.36604286725514701</v>
      </c>
      <c r="AT617" s="17">
        <v>0.414636707473024</v>
      </c>
      <c r="AU617" s="17">
        <v>0.41234287834081501</v>
      </c>
      <c r="AV617" s="17">
        <v>0.41272230739388099</v>
      </c>
      <c r="AW617" s="17">
        <v>0.289216384307248</v>
      </c>
    </row>
    <row r="618" spans="2:49" x14ac:dyDescent="0.25">
      <c r="B618" t="s">
        <v>401</v>
      </c>
      <c r="C618" s="17">
        <v>0.216609404116966</v>
      </c>
      <c r="D618" s="17">
        <v>0.20417461004182599</v>
      </c>
      <c r="E618" s="17">
        <v>0.229150001402186</v>
      </c>
      <c r="F618" s="17"/>
      <c r="G618" s="17">
        <v>0.25117315671905599</v>
      </c>
      <c r="H618" s="17">
        <v>0.242013220167936</v>
      </c>
      <c r="I618" s="17">
        <v>0.26801663172290802</v>
      </c>
      <c r="J618" s="17">
        <v>0.17130730998757299</v>
      </c>
      <c r="K618" s="17">
        <v>0.24428585005904199</v>
      </c>
      <c r="L618" s="17">
        <v>0.15087790474264801</v>
      </c>
      <c r="M618" s="17"/>
      <c r="N618" s="17">
        <v>0.156049518453379</v>
      </c>
      <c r="O618" s="17">
        <v>0.21376749868146999</v>
      </c>
      <c r="P618" s="17">
        <v>0.26288555597642199</v>
      </c>
      <c r="Q618" s="17">
        <v>0.244261379080738</v>
      </c>
      <c r="R618" s="17"/>
      <c r="S618" s="17">
        <v>0.215633990453933</v>
      </c>
      <c r="T618" s="17">
        <v>0.20113941547106601</v>
      </c>
      <c r="U618" s="17">
        <v>0.16536742992050299</v>
      </c>
      <c r="V618" s="17">
        <v>0.26646687065284802</v>
      </c>
      <c r="W618" s="17">
        <v>0.23655876723504099</v>
      </c>
      <c r="X618" s="17">
        <v>0.19839283476202299</v>
      </c>
      <c r="Y618" s="17">
        <v>0.19458091914019399</v>
      </c>
      <c r="Z618" s="17">
        <v>0.229924448506</v>
      </c>
      <c r="AA618" s="17">
        <v>0.23544977541502299</v>
      </c>
      <c r="AB618" s="17">
        <v>0.20988216006795701</v>
      </c>
      <c r="AC618" s="17">
        <v>0.243470088807024</v>
      </c>
      <c r="AD618" s="17"/>
      <c r="AE618" s="17">
        <v>0.21907167736299499</v>
      </c>
      <c r="AF618" s="17">
        <v>0.18424176863532499</v>
      </c>
      <c r="AG618" s="17">
        <v>0.307660464705173</v>
      </c>
      <c r="AH618" s="17"/>
      <c r="AI618" s="17">
        <v>0.24218449516552801</v>
      </c>
      <c r="AJ618" s="17">
        <v>0.17346046623946501</v>
      </c>
      <c r="AK618" s="17">
        <v>0.124349903559633</v>
      </c>
      <c r="AL618" s="17">
        <v>0.14196496751001</v>
      </c>
      <c r="AM618" s="17">
        <v>0.29946824819004703</v>
      </c>
      <c r="AN618" s="17"/>
      <c r="AO618" s="17">
        <v>0.22923972958681099</v>
      </c>
      <c r="AP618" s="17">
        <v>0.188970360858361</v>
      </c>
      <c r="AQ618" s="17">
        <v>0.121442794068771</v>
      </c>
      <c r="AR618" s="17"/>
      <c r="AS618" s="17">
        <v>0.245877169556971</v>
      </c>
      <c r="AT618" s="17">
        <v>0.20674249943645101</v>
      </c>
      <c r="AU618" s="17">
        <v>0.16845153453064299</v>
      </c>
      <c r="AV618" s="17">
        <v>0.121844594970818</v>
      </c>
      <c r="AW618" s="17">
        <v>9.4228694862833695E-2</v>
      </c>
    </row>
    <row r="619" spans="2:49" x14ac:dyDescent="0.25">
      <c r="B619" t="s">
        <v>402</v>
      </c>
      <c r="C619" s="17">
        <v>6.3429848675599101E-2</v>
      </c>
      <c r="D619" s="17">
        <v>6.1719523761090897E-2</v>
      </c>
      <c r="E619" s="17">
        <v>6.5624733790294904E-2</v>
      </c>
      <c r="F619" s="17"/>
      <c r="G619" s="17">
        <v>0.101083640936988</v>
      </c>
      <c r="H619" s="17">
        <v>5.76931372382238E-2</v>
      </c>
      <c r="I619" s="17">
        <v>5.7424065858988502E-2</v>
      </c>
      <c r="J619" s="17">
        <v>3.7652847867564301E-2</v>
      </c>
      <c r="K619" s="17">
        <v>4.7769332423031101E-2</v>
      </c>
      <c r="L619" s="17">
        <v>7.9167368431814003E-2</v>
      </c>
      <c r="M619" s="17"/>
      <c r="N619" s="17">
        <v>6.3892857121666702E-2</v>
      </c>
      <c r="O619" s="17">
        <v>7.5811809484994094E-2</v>
      </c>
      <c r="P619" s="17">
        <v>5.5025250637222599E-2</v>
      </c>
      <c r="Q619" s="17">
        <v>5.7083135142478897E-2</v>
      </c>
      <c r="R619" s="17"/>
      <c r="S619" s="17">
        <v>7.1588263805221403E-2</v>
      </c>
      <c r="T619" s="17">
        <v>6.5372229741095203E-2</v>
      </c>
      <c r="U619" s="17">
        <v>5.3100735395522597E-2</v>
      </c>
      <c r="V619" s="17">
        <v>3.5066235868221503E-2</v>
      </c>
      <c r="W619" s="17">
        <v>8.1300889918755795E-2</v>
      </c>
      <c r="X619" s="17">
        <v>0.104444156372885</v>
      </c>
      <c r="Y619" s="17">
        <v>4.9313937166539999E-2</v>
      </c>
      <c r="Z619" s="17">
        <v>3.4893878042496197E-2</v>
      </c>
      <c r="AA619" s="17">
        <v>4.1024519274671302E-2</v>
      </c>
      <c r="AB619" s="17">
        <v>9.5072714234075401E-2</v>
      </c>
      <c r="AC619" s="17">
        <v>3.9591674850126497E-2</v>
      </c>
      <c r="AD619" s="17"/>
      <c r="AE619" s="17">
        <v>9.67260259671473E-2</v>
      </c>
      <c r="AF619" s="17">
        <v>3.9707034739672603E-2</v>
      </c>
      <c r="AG619" s="17">
        <v>3.5286913465403698E-2</v>
      </c>
      <c r="AH619" s="17"/>
      <c r="AI619" s="17">
        <v>8.7666329977917096E-2</v>
      </c>
      <c r="AJ619" s="17">
        <v>5.4100913703558899E-2</v>
      </c>
      <c r="AK619" s="17">
        <v>3.2250854851784597E-2</v>
      </c>
      <c r="AL619" s="17">
        <v>7.9415882111000702E-2</v>
      </c>
      <c r="AM619" s="17">
        <v>4.0955079216645797E-2</v>
      </c>
      <c r="AN619" s="17"/>
      <c r="AO619" s="17">
        <v>7.5402165266746299E-2</v>
      </c>
      <c r="AP619" s="17">
        <v>5.1293093229361597E-2</v>
      </c>
      <c r="AQ619" s="17">
        <v>4.2884439816492398E-2</v>
      </c>
      <c r="AR619" s="17"/>
      <c r="AS619" s="17">
        <v>6.3241836066453505E-2</v>
      </c>
      <c r="AT619" s="17">
        <v>4.3868465924944998E-2</v>
      </c>
      <c r="AU619" s="17">
        <v>7.5693588586673105E-2</v>
      </c>
      <c r="AV619" s="17">
        <v>8.9191082454973494E-2</v>
      </c>
      <c r="AW619" s="17">
        <v>7.2454358369231697E-2</v>
      </c>
    </row>
    <row r="620" spans="2:49" x14ac:dyDescent="0.25">
      <c r="B620" t="s">
        <v>403</v>
      </c>
      <c r="C620" s="17">
        <v>4.1042101533950298E-2</v>
      </c>
      <c r="D620" s="17">
        <v>4.54230269093766E-2</v>
      </c>
      <c r="E620" s="17">
        <v>3.7174365097481503E-2</v>
      </c>
      <c r="F620" s="17"/>
      <c r="G620" s="17">
        <v>3.2261442791833399E-2</v>
      </c>
      <c r="H620" s="17">
        <v>3.92035054323365E-2</v>
      </c>
      <c r="I620" s="17">
        <v>2.5942614963484E-2</v>
      </c>
      <c r="J620" s="17">
        <v>4.89891273913255E-2</v>
      </c>
      <c r="K620" s="17">
        <v>4.4902266606269697E-2</v>
      </c>
      <c r="L620" s="17">
        <v>5.1055737262732402E-2</v>
      </c>
      <c r="M620" s="17"/>
      <c r="N620" s="17">
        <v>5.02337132990541E-2</v>
      </c>
      <c r="O620" s="17">
        <v>1.9300168058649099E-2</v>
      </c>
      <c r="P620" s="17">
        <v>4.76506744077973E-2</v>
      </c>
      <c r="Q620" s="17">
        <v>5.12261956325165E-2</v>
      </c>
      <c r="R620" s="17"/>
      <c r="S620" s="17">
        <v>7.4279948890956196E-2</v>
      </c>
      <c r="T620" s="17">
        <v>2.6813058358078901E-2</v>
      </c>
      <c r="U620" s="17">
        <v>4.7986162562958803E-2</v>
      </c>
      <c r="V620" s="17">
        <v>5.7348467358499099E-2</v>
      </c>
      <c r="W620" s="17">
        <v>8.0328943094987205E-3</v>
      </c>
      <c r="X620" s="17">
        <v>6.2501377956661802E-2</v>
      </c>
      <c r="Y620" s="17">
        <v>2.96050825768003E-2</v>
      </c>
      <c r="Z620" s="17">
        <v>3.81042488323926E-2</v>
      </c>
      <c r="AA620" s="17">
        <v>2.7098747363112099E-2</v>
      </c>
      <c r="AB620" s="17">
        <v>1.8691819267274101E-2</v>
      </c>
      <c r="AC620" s="17">
        <v>5.4460464625528199E-2</v>
      </c>
      <c r="AD620" s="17"/>
      <c r="AE620" s="17">
        <v>7.5298973986743303E-2</v>
      </c>
      <c r="AF620" s="17">
        <v>1.4992107331052299E-2</v>
      </c>
      <c r="AG620" s="17">
        <v>3.3337944437530603E-2</v>
      </c>
      <c r="AH620" s="17"/>
      <c r="AI620" s="17">
        <v>5.67488501888622E-2</v>
      </c>
      <c r="AJ620" s="17">
        <v>4.3155111879890302E-2</v>
      </c>
      <c r="AK620" s="17">
        <v>0</v>
      </c>
      <c r="AL620" s="17">
        <v>7.0580877487542298E-2</v>
      </c>
      <c r="AM620" s="17">
        <v>1.8008541561369398E-2</v>
      </c>
      <c r="AN620" s="17"/>
      <c r="AO620" s="17">
        <v>5.8718158199203299E-2</v>
      </c>
      <c r="AP620" s="17">
        <v>2.3251356772975199E-2</v>
      </c>
      <c r="AQ620" s="17">
        <v>2.2510522671645598E-2</v>
      </c>
      <c r="AR620" s="17"/>
      <c r="AS620" s="17">
        <v>5.2770596458484802E-2</v>
      </c>
      <c r="AT620" s="17">
        <v>5.9630632202502198E-2</v>
      </c>
      <c r="AU620" s="17">
        <v>2.6135851772556999E-2</v>
      </c>
      <c r="AV620" s="17">
        <v>3.00445718292826E-2</v>
      </c>
      <c r="AW620" s="17">
        <v>7.0466491512985396E-2</v>
      </c>
    </row>
    <row r="621" spans="2:49" x14ac:dyDescent="0.25">
      <c r="B621" t="s">
        <v>104</v>
      </c>
      <c r="C621" s="17">
        <v>4.0314947269345501E-2</v>
      </c>
      <c r="D621" s="17">
        <v>2.7591084989017099E-2</v>
      </c>
      <c r="E621" s="17">
        <v>5.2923404174361997E-2</v>
      </c>
      <c r="F621" s="17"/>
      <c r="G621" s="17">
        <v>6.5818418941082701E-2</v>
      </c>
      <c r="H621" s="17">
        <v>4.7982888934813603E-2</v>
      </c>
      <c r="I621" s="17">
        <v>3.4036697149817198E-2</v>
      </c>
      <c r="J621" s="17">
        <v>5.0779253945168502E-2</v>
      </c>
      <c r="K621" s="17">
        <v>3.2665974107891203E-2</v>
      </c>
      <c r="L621" s="17">
        <v>1.6214393973076099E-2</v>
      </c>
      <c r="M621" s="17"/>
      <c r="N621" s="17">
        <v>1.5990339093975601E-2</v>
      </c>
      <c r="O621" s="17">
        <v>5.5196985070912002E-2</v>
      </c>
      <c r="P621" s="17">
        <v>3.1435282048078599E-2</v>
      </c>
      <c r="Q621" s="17">
        <v>5.8423718144727001E-2</v>
      </c>
      <c r="R621" s="17"/>
      <c r="S621" s="17">
        <v>3.0094669071663801E-2</v>
      </c>
      <c r="T621" s="17">
        <v>2.4795234527453199E-2</v>
      </c>
      <c r="U621" s="17">
        <v>3.6995189955678499E-2</v>
      </c>
      <c r="V621" s="17">
        <v>4.7803461200699102E-2</v>
      </c>
      <c r="W621" s="17">
        <v>5.0187862039683902E-2</v>
      </c>
      <c r="X621" s="17">
        <v>4.7353322903481203E-2</v>
      </c>
      <c r="Y621" s="17">
        <v>7.3972659617100103E-2</v>
      </c>
      <c r="Z621" s="17">
        <v>3.4104112015996099E-2</v>
      </c>
      <c r="AA621" s="17">
        <v>5.3592993877353501E-2</v>
      </c>
      <c r="AB621" s="17">
        <v>2.6470653728559401E-2</v>
      </c>
      <c r="AC621" s="17">
        <v>3.0581064440167598E-2</v>
      </c>
      <c r="AD621" s="17"/>
      <c r="AE621" s="17">
        <v>2.2435951175854101E-2</v>
      </c>
      <c r="AF621" s="17">
        <v>2.9787463243307201E-2</v>
      </c>
      <c r="AG621" s="17">
        <v>6.8530130223174196E-2</v>
      </c>
      <c r="AH621" s="17"/>
      <c r="AI621" s="17">
        <v>2.6425247362224E-2</v>
      </c>
      <c r="AJ621" s="17">
        <v>3.4849911626945299E-2</v>
      </c>
      <c r="AK621" s="17">
        <v>2.3920318261155201E-2</v>
      </c>
      <c r="AL621" s="17">
        <v>6.6725080536973805E-2</v>
      </c>
      <c r="AM621" s="17">
        <v>8.1976543464321594E-2</v>
      </c>
      <c r="AN621" s="17"/>
      <c r="AO621" s="17">
        <v>1.67799157220902E-2</v>
      </c>
      <c r="AP621" s="17">
        <v>3.59126377132927E-2</v>
      </c>
      <c r="AQ621" s="17">
        <v>2.1249329292653701E-2</v>
      </c>
      <c r="AR621" s="17"/>
      <c r="AS621" s="17">
        <v>6.3740299506947998E-2</v>
      </c>
      <c r="AT621" s="17">
        <v>4.2855931140155401E-2</v>
      </c>
      <c r="AU621" s="17">
        <v>2.0972890099059199E-2</v>
      </c>
      <c r="AV621" s="17">
        <v>0</v>
      </c>
      <c r="AW621" s="17">
        <v>5.7688870681810098E-2</v>
      </c>
    </row>
    <row r="622" spans="2:49" x14ac:dyDescent="0.25">
      <c r="B622" t="s">
        <v>404</v>
      </c>
      <c r="C622" s="17">
        <v>0.638603698404139</v>
      </c>
      <c r="D622" s="17">
        <v>0.66109175429868905</v>
      </c>
      <c r="E622" s="17">
        <v>0.61512749553567603</v>
      </c>
      <c r="F622" s="17"/>
      <c r="G622" s="17">
        <v>0.54966334061104005</v>
      </c>
      <c r="H622" s="17">
        <v>0.61310724822669005</v>
      </c>
      <c r="I622" s="17">
        <v>0.61457999030480204</v>
      </c>
      <c r="J622" s="17">
        <v>0.69127146080836799</v>
      </c>
      <c r="K622" s="17">
        <v>0.63037657680376602</v>
      </c>
      <c r="L622" s="17">
        <v>0.70268459558972995</v>
      </c>
      <c r="M622" s="17"/>
      <c r="N622" s="17">
        <v>0.71383357203192499</v>
      </c>
      <c r="O622" s="17">
        <v>0.635923538703975</v>
      </c>
      <c r="P622" s="17">
        <v>0.60300323693047897</v>
      </c>
      <c r="Q622" s="17">
        <v>0.58900557199953996</v>
      </c>
      <c r="R622" s="17"/>
      <c r="S622" s="17">
        <v>0.60840312777822503</v>
      </c>
      <c r="T622" s="17">
        <v>0.68188006190230599</v>
      </c>
      <c r="U622" s="17">
        <v>0.69655048216533699</v>
      </c>
      <c r="V622" s="17">
        <v>0.59331496491973201</v>
      </c>
      <c r="W622" s="17">
        <v>0.62391958649701995</v>
      </c>
      <c r="X622" s="17">
        <v>0.58730830800495004</v>
      </c>
      <c r="Y622" s="17">
        <v>0.65252740149936495</v>
      </c>
      <c r="Z622" s="17">
        <v>0.66297331260311498</v>
      </c>
      <c r="AA622" s="17">
        <v>0.64283396406983995</v>
      </c>
      <c r="AB622" s="17">
        <v>0.64988265270213397</v>
      </c>
      <c r="AC622" s="17">
        <v>0.63189670727715397</v>
      </c>
      <c r="AD622" s="17"/>
      <c r="AE622" s="17">
        <v>0.58646737150726003</v>
      </c>
      <c r="AF622" s="17">
        <v>0.731271626050643</v>
      </c>
      <c r="AG622" s="17">
        <v>0.55518454716871801</v>
      </c>
      <c r="AH622" s="17"/>
      <c r="AI622" s="17">
        <v>0.58697507730546905</v>
      </c>
      <c r="AJ622" s="17">
        <v>0.69443359655014003</v>
      </c>
      <c r="AK622" s="17">
        <v>0.819478923327427</v>
      </c>
      <c r="AL622" s="17">
        <v>0.64131319235447304</v>
      </c>
      <c r="AM622" s="17">
        <v>0.55959158756761596</v>
      </c>
      <c r="AN622" s="17"/>
      <c r="AO622" s="17">
        <v>0.61986003122514899</v>
      </c>
      <c r="AP622" s="17">
        <v>0.70057255142600905</v>
      </c>
      <c r="AQ622" s="17">
        <v>0.79191291415043796</v>
      </c>
      <c r="AR622" s="17"/>
      <c r="AS622" s="17">
        <v>0.57437009841114295</v>
      </c>
      <c r="AT622" s="17">
        <v>0.64690247129594602</v>
      </c>
      <c r="AU622" s="17">
        <v>0.70874613501106698</v>
      </c>
      <c r="AV622" s="17">
        <v>0.75891975074492601</v>
      </c>
      <c r="AW622" s="17">
        <v>0.70516158457313904</v>
      </c>
    </row>
    <row r="623" spans="2:49" x14ac:dyDescent="0.25">
      <c r="B623" t="s">
        <v>405</v>
      </c>
      <c r="C623" s="17">
        <v>0.104471950209549</v>
      </c>
      <c r="D623" s="17">
        <v>0.107142550670468</v>
      </c>
      <c r="E623" s="17">
        <v>0.102799098887776</v>
      </c>
      <c r="F623" s="17"/>
      <c r="G623" s="17">
        <v>0.13334508372882101</v>
      </c>
      <c r="H623" s="17">
        <v>9.6896642670560196E-2</v>
      </c>
      <c r="I623" s="17">
        <v>8.3366680822472505E-2</v>
      </c>
      <c r="J623" s="17">
        <v>8.6641975258889795E-2</v>
      </c>
      <c r="K623" s="17">
        <v>9.2671599029300902E-2</v>
      </c>
      <c r="L623" s="17">
        <v>0.13022310569454601</v>
      </c>
      <c r="M623" s="17"/>
      <c r="N623" s="17">
        <v>0.114126570420721</v>
      </c>
      <c r="O623" s="17">
        <v>9.5111977543643103E-2</v>
      </c>
      <c r="P623" s="17">
        <v>0.10267592504502</v>
      </c>
      <c r="Q623" s="17">
        <v>0.10830933077499499</v>
      </c>
      <c r="R623" s="17"/>
      <c r="S623" s="17">
        <v>0.145868212696178</v>
      </c>
      <c r="T623" s="17">
        <v>9.2185288099174104E-2</v>
      </c>
      <c r="U623" s="17">
        <v>0.101086897958481</v>
      </c>
      <c r="V623" s="17">
        <v>9.2414703226720601E-2</v>
      </c>
      <c r="W623" s="17">
        <v>8.9333784228254498E-2</v>
      </c>
      <c r="X623" s="17">
        <v>0.16694553432954701</v>
      </c>
      <c r="Y623" s="17">
        <v>7.8919019743340299E-2</v>
      </c>
      <c r="Z623" s="17">
        <v>7.2998126874888797E-2</v>
      </c>
      <c r="AA623" s="17">
        <v>6.8123266637783397E-2</v>
      </c>
      <c r="AB623" s="17">
        <v>0.11376453350135</v>
      </c>
      <c r="AC623" s="17">
        <v>9.40521394756548E-2</v>
      </c>
      <c r="AD623" s="17"/>
      <c r="AE623" s="17">
        <v>0.17202499995389101</v>
      </c>
      <c r="AF623" s="17">
        <v>5.4699142070724897E-2</v>
      </c>
      <c r="AG623" s="17">
        <v>6.8624857902934197E-2</v>
      </c>
      <c r="AH623" s="17"/>
      <c r="AI623" s="17">
        <v>0.14441518016677901</v>
      </c>
      <c r="AJ623" s="17">
        <v>9.7256025583449202E-2</v>
      </c>
      <c r="AK623" s="17">
        <v>3.2250854851784597E-2</v>
      </c>
      <c r="AL623" s="17">
        <v>0.149996759598543</v>
      </c>
      <c r="AM623" s="17">
        <v>5.8963620778015098E-2</v>
      </c>
      <c r="AN623" s="17"/>
      <c r="AO623" s="17">
        <v>0.13412032346594999</v>
      </c>
      <c r="AP623" s="17">
        <v>7.4544450002336796E-2</v>
      </c>
      <c r="AQ623" s="17">
        <v>6.5394962488137906E-2</v>
      </c>
      <c r="AR623" s="17"/>
      <c r="AS623" s="17">
        <v>0.11601243252493799</v>
      </c>
      <c r="AT623" s="17">
        <v>0.103499098127447</v>
      </c>
      <c r="AU623" s="17">
        <v>0.10182944035923</v>
      </c>
      <c r="AV623" s="17">
        <v>0.119235654284256</v>
      </c>
      <c r="AW623" s="17">
        <v>0.14292084988221701</v>
      </c>
    </row>
    <row r="624" spans="2:49" x14ac:dyDescent="0.25">
      <c r="B624" t="s">
        <v>179</v>
      </c>
      <c r="C624" s="17">
        <v>0.53413174819458997</v>
      </c>
      <c r="D624" s="17">
        <v>0.55394920362822198</v>
      </c>
      <c r="E624" s="17">
        <v>0.51232839664789898</v>
      </c>
      <c r="F624" s="17"/>
      <c r="G624" s="17">
        <v>0.41631825688221902</v>
      </c>
      <c r="H624" s="17">
        <v>0.51621060555612996</v>
      </c>
      <c r="I624" s="17">
        <v>0.53121330948233003</v>
      </c>
      <c r="J624" s="17">
        <v>0.60462948554947804</v>
      </c>
      <c r="K624" s="17">
        <v>0.53770497777446502</v>
      </c>
      <c r="L624" s="17">
        <v>0.57246148989518397</v>
      </c>
      <c r="M624" s="17"/>
      <c r="N624" s="17">
        <v>0.59970700161120405</v>
      </c>
      <c r="O624" s="17">
        <v>0.54081156116033202</v>
      </c>
      <c r="P624" s="17">
        <v>0.50032731188545898</v>
      </c>
      <c r="Q624" s="17">
        <v>0.48069624122454502</v>
      </c>
      <c r="R624" s="17"/>
      <c r="S624" s="17">
        <v>0.46253491508204803</v>
      </c>
      <c r="T624" s="17">
        <v>0.58969477380313196</v>
      </c>
      <c r="U624" s="17">
        <v>0.59546358420685497</v>
      </c>
      <c r="V624" s="17">
        <v>0.50090026169301105</v>
      </c>
      <c r="W624" s="17">
        <v>0.53458580226876595</v>
      </c>
      <c r="X624" s="17">
        <v>0.42036277367540298</v>
      </c>
      <c r="Y624" s="17">
        <v>0.57360838175602502</v>
      </c>
      <c r="Z624" s="17">
        <v>0.58997518572822605</v>
      </c>
      <c r="AA624" s="17">
        <v>0.57471069743205705</v>
      </c>
      <c r="AB624" s="17">
        <v>0.536118119200785</v>
      </c>
      <c r="AC624" s="17">
        <v>0.53784456780149903</v>
      </c>
      <c r="AD624" s="17"/>
      <c r="AE624" s="17">
        <v>0.41444237155336899</v>
      </c>
      <c r="AF624" s="17">
        <v>0.67657248397991798</v>
      </c>
      <c r="AG624" s="17">
        <v>0.48655968926578402</v>
      </c>
      <c r="AH624" s="17"/>
      <c r="AI624" s="17">
        <v>0.44255989713868898</v>
      </c>
      <c r="AJ624" s="17">
        <v>0.597177570966691</v>
      </c>
      <c r="AK624" s="17">
        <v>0.78722806847564297</v>
      </c>
      <c r="AL624" s="17">
        <v>0.49131643275593001</v>
      </c>
      <c r="AM624" s="17">
        <v>0.50062796678960098</v>
      </c>
      <c r="AN624" s="17"/>
      <c r="AO624" s="17">
        <v>0.4857397077592</v>
      </c>
      <c r="AP624" s="17">
        <v>0.62602810142367205</v>
      </c>
      <c r="AQ624" s="17">
        <v>0.72651795166230004</v>
      </c>
      <c r="AR624" s="17"/>
      <c r="AS624" s="17">
        <v>0.45835766588620502</v>
      </c>
      <c r="AT624" s="17">
        <v>0.54340337316849896</v>
      </c>
      <c r="AU624" s="17">
        <v>0.60691669465183695</v>
      </c>
      <c r="AV624" s="17">
        <v>0.63968409646067004</v>
      </c>
      <c r="AW624" s="17">
        <v>0.56224073469092195</v>
      </c>
    </row>
    <row r="625" spans="2:49" x14ac:dyDescent="0.25">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row>
    <row r="626" spans="2:49" x14ac:dyDescent="0.25">
      <c r="B626" s="6" t="s">
        <v>410</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row>
    <row r="627" spans="2:49" x14ac:dyDescent="0.25">
      <c r="B627" s="24" t="s">
        <v>407</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row>
    <row r="628" spans="2:49" x14ac:dyDescent="0.25">
      <c r="B628" t="s">
        <v>399</v>
      </c>
      <c r="C628" s="17">
        <v>0.24891325558136901</v>
      </c>
      <c r="D628" s="17">
        <v>0.27475429638952398</v>
      </c>
      <c r="E628" s="17">
        <v>0.22172913953979201</v>
      </c>
      <c r="F628" s="17"/>
      <c r="G628" s="17">
        <v>0.223076616277011</v>
      </c>
      <c r="H628" s="17">
        <v>0.25557198426691602</v>
      </c>
      <c r="I628" s="17">
        <v>0.24879149466138201</v>
      </c>
      <c r="J628" s="17">
        <v>0.27686666589987102</v>
      </c>
      <c r="K628" s="17">
        <v>0.25905384957790401</v>
      </c>
      <c r="L628" s="17">
        <v>0.230474061732863</v>
      </c>
      <c r="M628" s="17"/>
      <c r="N628" s="17">
        <v>0.32077047071420101</v>
      </c>
      <c r="O628" s="17">
        <v>0.229833226400391</v>
      </c>
      <c r="P628" s="17">
        <v>0.21967009555724901</v>
      </c>
      <c r="Q628" s="17">
        <v>0.21252374253897899</v>
      </c>
      <c r="R628" s="17"/>
      <c r="S628" s="17">
        <v>0.24056446196378301</v>
      </c>
      <c r="T628" s="17">
        <v>0.29990520466314202</v>
      </c>
      <c r="U628" s="17">
        <v>0.28985258381041601</v>
      </c>
      <c r="V628" s="17">
        <v>0.20707464998616301</v>
      </c>
      <c r="W628" s="17">
        <v>0.21591334314448299</v>
      </c>
      <c r="X628" s="17">
        <v>0.25918051235061002</v>
      </c>
      <c r="Y628" s="17">
        <v>0.30677604766656602</v>
      </c>
      <c r="Z628" s="17">
        <v>0.17287227277804701</v>
      </c>
      <c r="AA628" s="17">
        <v>0.228979009496351</v>
      </c>
      <c r="AB628" s="17">
        <v>0.234969805681018</v>
      </c>
      <c r="AC628" s="17">
        <v>0.22228621838038901</v>
      </c>
      <c r="AD628" s="17"/>
      <c r="AE628" s="17">
        <v>0.208660312015856</v>
      </c>
      <c r="AF628" s="17">
        <v>0.28708715741792901</v>
      </c>
      <c r="AG628" s="17">
        <v>0.22741229414910799</v>
      </c>
      <c r="AH628" s="17"/>
      <c r="AI628" s="17">
        <v>0.198436739011742</v>
      </c>
      <c r="AJ628" s="17">
        <v>0.25614108072020703</v>
      </c>
      <c r="AK628" s="17">
        <v>0.434484961770919</v>
      </c>
      <c r="AL628" s="17">
        <v>0.159477904185648</v>
      </c>
      <c r="AM628" s="17">
        <v>0.20193695895885599</v>
      </c>
      <c r="AN628" s="17"/>
      <c r="AO628" s="17">
        <v>0.21063816918337999</v>
      </c>
      <c r="AP628" s="17">
        <v>0.281224017040411</v>
      </c>
      <c r="AQ628" s="17">
        <v>0.34380284078023199</v>
      </c>
      <c r="AR628" s="17"/>
      <c r="AS628" s="17">
        <v>0.220163485148859</v>
      </c>
      <c r="AT628" s="17">
        <v>0.252645937157425</v>
      </c>
      <c r="AU628" s="17">
        <v>0.28249330422131602</v>
      </c>
      <c r="AV628" s="17">
        <v>0.29244750282868998</v>
      </c>
      <c r="AW628" s="17">
        <v>0.20456017133981699</v>
      </c>
    </row>
    <row r="629" spans="2:49" x14ac:dyDescent="0.25">
      <c r="B629" t="s">
        <v>400</v>
      </c>
      <c r="C629" s="17">
        <v>0.42425911346003098</v>
      </c>
      <c r="D629" s="17">
        <v>0.41236033800854899</v>
      </c>
      <c r="E629" s="17">
        <v>0.43649988830245201</v>
      </c>
      <c r="F629" s="17"/>
      <c r="G629" s="17">
        <v>0.438545728093789</v>
      </c>
      <c r="H629" s="17">
        <v>0.37885801201685698</v>
      </c>
      <c r="I629" s="17">
        <v>0.398350258758288</v>
      </c>
      <c r="J629" s="17">
        <v>0.44423618443517299</v>
      </c>
      <c r="K629" s="17">
        <v>0.39087685957382801</v>
      </c>
      <c r="L629" s="17">
        <v>0.47688591482943898</v>
      </c>
      <c r="M629" s="17"/>
      <c r="N629" s="17">
        <v>0.43157972037868703</v>
      </c>
      <c r="O629" s="17">
        <v>0.460570673413842</v>
      </c>
      <c r="P629" s="17">
        <v>0.39831575706394801</v>
      </c>
      <c r="Q629" s="17">
        <v>0.40142824058756399</v>
      </c>
      <c r="R629" s="17"/>
      <c r="S629" s="17">
        <v>0.41208407813895598</v>
      </c>
      <c r="T629" s="17">
        <v>0.42081993318525301</v>
      </c>
      <c r="U629" s="17">
        <v>0.32737263006259998</v>
      </c>
      <c r="V629" s="17">
        <v>0.39706414938457202</v>
      </c>
      <c r="W629" s="17">
        <v>0.45849893056713797</v>
      </c>
      <c r="X629" s="17">
        <v>0.43505846455408298</v>
      </c>
      <c r="Y629" s="17">
        <v>0.344438718856655</v>
      </c>
      <c r="Z629" s="17">
        <v>0.46963540530410303</v>
      </c>
      <c r="AA629" s="17">
        <v>0.48856548492574198</v>
      </c>
      <c r="AB629" s="17">
        <v>0.46537359929389099</v>
      </c>
      <c r="AC629" s="17">
        <v>0.44349256088556499</v>
      </c>
      <c r="AD629" s="17"/>
      <c r="AE629" s="17">
        <v>0.39143724567756299</v>
      </c>
      <c r="AF629" s="17">
        <v>0.46426393867353699</v>
      </c>
      <c r="AG629" s="17">
        <v>0.38260786914205003</v>
      </c>
      <c r="AH629" s="17"/>
      <c r="AI629" s="17">
        <v>0.42135648372816298</v>
      </c>
      <c r="AJ629" s="17">
        <v>0.47604836918749799</v>
      </c>
      <c r="AK629" s="17">
        <v>0.39014217044452398</v>
      </c>
      <c r="AL629" s="17">
        <v>0.45985873183040599</v>
      </c>
      <c r="AM629" s="17">
        <v>0.39805365147168598</v>
      </c>
      <c r="AN629" s="17"/>
      <c r="AO629" s="17">
        <v>0.47503820586569501</v>
      </c>
      <c r="AP629" s="17">
        <v>0.470045098385592</v>
      </c>
      <c r="AQ629" s="17">
        <v>0.406649799765539</v>
      </c>
      <c r="AR629" s="17"/>
      <c r="AS629" s="17">
        <v>0.394404118688572</v>
      </c>
      <c r="AT629" s="17">
        <v>0.44804203530203601</v>
      </c>
      <c r="AU629" s="17">
        <v>0.48061178478972999</v>
      </c>
      <c r="AV629" s="17">
        <v>0.41441317515858</v>
      </c>
      <c r="AW629" s="17">
        <v>0.26059602164481899</v>
      </c>
    </row>
    <row r="630" spans="2:49" x14ac:dyDescent="0.25">
      <c r="B630" t="s">
        <v>401</v>
      </c>
      <c r="C630" s="17">
        <v>0.190112289138304</v>
      </c>
      <c r="D630" s="17">
        <v>0.17937366650292</v>
      </c>
      <c r="E630" s="17">
        <v>0.20209904048445901</v>
      </c>
      <c r="F630" s="17"/>
      <c r="G630" s="17">
        <v>0.180693990750939</v>
      </c>
      <c r="H630" s="17">
        <v>0.20236037125949199</v>
      </c>
      <c r="I630" s="17">
        <v>0.23321593115383901</v>
      </c>
      <c r="J630" s="17">
        <v>0.15255019883375001</v>
      </c>
      <c r="K630" s="17">
        <v>0.21010485631633999</v>
      </c>
      <c r="L630" s="17">
        <v>0.17263548446607899</v>
      </c>
      <c r="M630" s="17"/>
      <c r="N630" s="17">
        <v>0.16510867625020401</v>
      </c>
      <c r="O630" s="17">
        <v>0.16693492925372699</v>
      </c>
      <c r="P630" s="17">
        <v>0.20319921584726999</v>
      </c>
      <c r="Q630" s="17">
        <v>0.23123376113275601</v>
      </c>
      <c r="R630" s="17"/>
      <c r="S630" s="17">
        <v>0.19132037623277501</v>
      </c>
      <c r="T630" s="17">
        <v>0.18267136146610699</v>
      </c>
      <c r="U630" s="17">
        <v>0.24129259863661801</v>
      </c>
      <c r="V630" s="17">
        <v>0.226249951391753</v>
      </c>
      <c r="W630" s="17">
        <v>0.19878917372131899</v>
      </c>
      <c r="X630" s="17">
        <v>0.13569120678278099</v>
      </c>
      <c r="Y630" s="17">
        <v>0.17884727212757101</v>
      </c>
      <c r="Z630" s="17">
        <v>0.233457111321282</v>
      </c>
      <c r="AA630" s="17">
        <v>0.17393547400270101</v>
      </c>
      <c r="AB630" s="17">
        <v>0.14896508912349199</v>
      </c>
      <c r="AC630" s="17">
        <v>0.23849267706871199</v>
      </c>
      <c r="AD630" s="17"/>
      <c r="AE630" s="17">
        <v>0.225915340318148</v>
      </c>
      <c r="AF630" s="17">
        <v>0.148130748410367</v>
      </c>
      <c r="AG630" s="17">
        <v>0.24347120825736299</v>
      </c>
      <c r="AH630" s="17"/>
      <c r="AI630" s="17">
        <v>0.21769290508993799</v>
      </c>
      <c r="AJ630" s="17">
        <v>0.15543906354123799</v>
      </c>
      <c r="AK630" s="17">
        <v>0.108613338422963</v>
      </c>
      <c r="AL630" s="17">
        <v>8.7144104154389002E-2</v>
      </c>
      <c r="AM630" s="17">
        <v>0.23649458387337499</v>
      </c>
      <c r="AN630" s="17"/>
      <c r="AO630" s="17">
        <v>0.18079578278466699</v>
      </c>
      <c r="AP630" s="17">
        <v>0.15210549436918899</v>
      </c>
      <c r="AQ630" s="17">
        <v>0.14506135545291199</v>
      </c>
      <c r="AR630" s="17"/>
      <c r="AS630" s="17">
        <v>0.237429557368626</v>
      </c>
      <c r="AT630" s="17">
        <v>0.152385521106497</v>
      </c>
      <c r="AU630" s="17">
        <v>0.15250779646193099</v>
      </c>
      <c r="AV630" s="17">
        <v>0.14849070380082199</v>
      </c>
      <c r="AW630" s="17">
        <v>0.24000539158850301</v>
      </c>
    </row>
    <row r="631" spans="2:49" x14ac:dyDescent="0.25">
      <c r="B631" t="s">
        <v>402</v>
      </c>
      <c r="C631" s="17">
        <v>5.3225384476270302E-2</v>
      </c>
      <c r="D631" s="17">
        <v>6.4256280284747197E-2</v>
      </c>
      <c r="E631" s="17">
        <v>4.3054648561179E-2</v>
      </c>
      <c r="F631" s="17"/>
      <c r="G631" s="17">
        <v>7.3040095925666904E-2</v>
      </c>
      <c r="H631" s="17">
        <v>6.3556060545493398E-2</v>
      </c>
      <c r="I631" s="17">
        <v>5.2036050039831701E-2</v>
      </c>
      <c r="J631" s="17">
        <v>3.4035422354890398E-2</v>
      </c>
      <c r="K631" s="17">
        <v>5.6357661896472899E-2</v>
      </c>
      <c r="L631" s="17">
        <v>4.6045093116177098E-2</v>
      </c>
      <c r="M631" s="17"/>
      <c r="N631" s="17">
        <v>2.82215837403751E-2</v>
      </c>
      <c r="O631" s="17">
        <v>5.7410392962845898E-2</v>
      </c>
      <c r="P631" s="17">
        <v>8.2024482642595403E-2</v>
      </c>
      <c r="Q631" s="17">
        <v>5.1390300820399901E-2</v>
      </c>
      <c r="R631" s="17"/>
      <c r="S631" s="17">
        <v>7.5358984760586195E-2</v>
      </c>
      <c r="T631" s="17">
        <v>4.7247518335672603E-2</v>
      </c>
      <c r="U631" s="17">
        <v>3.4694849434671202E-2</v>
      </c>
      <c r="V631" s="17">
        <v>5.5639833971286599E-2</v>
      </c>
      <c r="W631" s="17">
        <v>4.6622763908981103E-2</v>
      </c>
      <c r="X631" s="17">
        <v>5.8782900138535099E-2</v>
      </c>
      <c r="Y631" s="17">
        <v>7.9899272715190997E-2</v>
      </c>
      <c r="Z631" s="17">
        <v>5.7381524211631299E-2</v>
      </c>
      <c r="AA631" s="17">
        <v>3.1174841389629102E-2</v>
      </c>
      <c r="AB631" s="17">
        <v>6.3545790364632204E-2</v>
      </c>
      <c r="AC631" s="17">
        <v>2.43775104813162E-2</v>
      </c>
      <c r="AD631" s="17"/>
      <c r="AE631" s="17">
        <v>8.1843342299452296E-2</v>
      </c>
      <c r="AF631" s="17">
        <v>4.1973518275898999E-2</v>
      </c>
      <c r="AG631" s="17">
        <v>2.7117940671545299E-2</v>
      </c>
      <c r="AH631" s="17"/>
      <c r="AI631" s="17">
        <v>7.5080747096842398E-2</v>
      </c>
      <c r="AJ631" s="17">
        <v>5.2954977009837402E-2</v>
      </c>
      <c r="AK631" s="17">
        <v>3.01776883057749E-2</v>
      </c>
      <c r="AL631" s="17">
        <v>7.6797419694039498E-2</v>
      </c>
      <c r="AM631" s="17">
        <v>3.0592441584942499E-2</v>
      </c>
      <c r="AN631" s="17"/>
      <c r="AO631" s="17">
        <v>6.8396779113645903E-2</v>
      </c>
      <c r="AP631" s="17">
        <v>4.7149308512900397E-2</v>
      </c>
      <c r="AQ631" s="17">
        <v>6.0726152037017998E-2</v>
      </c>
      <c r="AR631" s="17"/>
      <c r="AS631" s="17">
        <v>5.1024611586148599E-2</v>
      </c>
      <c r="AT631" s="17">
        <v>5.6066443578345802E-2</v>
      </c>
      <c r="AU631" s="17">
        <v>4.5652532091697E-2</v>
      </c>
      <c r="AV631" s="17">
        <v>6.3576084545450606E-2</v>
      </c>
      <c r="AW631" s="17">
        <v>0.166683053232065</v>
      </c>
    </row>
    <row r="632" spans="2:49" x14ac:dyDescent="0.25">
      <c r="B632" t="s">
        <v>403</v>
      </c>
      <c r="C632" s="17">
        <v>3.4249800777411098E-2</v>
      </c>
      <c r="D632" s="17">
        <v>3.6133272488881998E-2</v>
      </c>
      <c r="E632" s="17">
        <v>3.2730100804287003E-2</v>
      </c>
      <c r="F632" s="17"/>
      <c r="G632" s="17">
        <v>1.3590688785551801E-2</v>
      </c>
      <c r="H632" s="17">
        <v>4.68688908044778E-2</v>
      </c>
      <c r="I632" s="17">
        <v>1.48004115827101E-2</v>
      </c>
      <c r="J632" s="17">
        <v>4.1359909923344602E-2</v>
      </c>
      <c r="K632" s="17">
        <v>4.8987768616154399E-2</v>
      </c>
      <c r="L632" s="17">
        <v>3.77047604814107E-2</v>
      </c>
      <c r="M632" s="17"/>
      <c r="N632" s="17">
        <v>3.2262254584580902E-2</v>
      </c>
      <c r="O632" s="17">
        <v>2.3797085710218401E-2</v>
      </c>
      <c r="P632" s="17">
        <v>4.5171448909313197E-2</v>
      </c>
      <c r="Q632" s="17">
        <v>3.9622372420906299E-2</v>
      </c>
      <c r="R632" s="17"/>
      <c r="S632" s="17">
        <v>3.2752550947970999E-2</v>
      </c>
      <c r="T632" s="17">
        <v>1.5609833868165E-2</v>
      </c>
      <c r="U632" s="17">
        <v>5.9045770352542E-2</v>
      </c>
      <c r="V632" s="17">
        <v>5.6447877865766299E-2</v>
      </c>
      <c r="W632" s="17">
        <v>8.0328943094987205E-3</v>
      </c>
      <c r="X632" s="17">
        <v>5.1597990156752399E-2</v>
      </c>
      <c r="Y632" s="17">
        <v>3.5932487782648702E-2</v>
      </c>
      <c r="Z632" s="17">
        <v>5.1218414132201802E-2</v>
      </c>
      <c r="AA632" s="17">
        <v>2.1556854681546E-2</v>
      </c>
      <c r="AB632" s="17">
        <v>4.2525574583710903E-2</v>
      </c>
      <c r="AC632" s="17">
        <v>2.79824835565552E-2</v>
      </c>
      <c r="AD632" s="17"/>
      <c r="AE632" s="17">
        <v>6.0911954139974502E-2</v>
      </c>
      <c r="AF632" s="17">
        <v>1.9663597208859501E-2</v>
      </c>
      <c r="AG632" s="17">
        <v>3.12268092584152E-2</v>
      </c>
      <c r="AH632" s="17"/>
      <c r="AI632" s="17">
        <v>5.4672747354706702E-2</v>
      </c>
      <c r="AJ632" s="17">
        <v>1.85960215855813E-2</v>
      </c>
      <c r="AK632" s="17">
        <v>1.1036701901053599E-2</v>
      </c>
      <c r="AL632" s="17">
        <v>0.149996759598543</v>
      </c>
      <c r="AM632" s="17">
        <v>2.3593223544672099E-2</v>
      </c>
      <c r="AN632" s="17"/>
      <c r="AO632" s="17">
        <v>4.3501123018260798E-2</v>
      </c>
      <c r="AP632" s="17">
        <v>1.43925630363039E-2</v>
      </c>
      <c r="AQ632" s="17">
        <v>2.2978334169241901E-2</v>
      </c>
      <c r="AR632" s="17"/>
      <c r="AS632" s="17">
        <v>2.7738595134046699E-2</v>
      </c>
      <c r="AT632" s="17">
        <v>4.3373988733841802E-2</v>
      </c>
      <c r="AU632" s="17">
        <v>1.47577558484421E-2</v>
      </c>
      <c r="AV632" s="17">
        <v>6.1301208542863098E-2</v>
      </c>
      <c r="AW632" s="17">
        <v>7.0466491512985396E-2</v>
      </c>
    </row>
    <row r="633" spans="2:49" x14ac:dyDescent="0.25">
      <c r="B633" t="s">
        <v>104</v>
      </c>
      <c r="C633" s="17">
        <v>4.9240156566614103E-2</v>
      </c>
      <c r="D633" s="17">
        <v>3.3122146325377702E-2</v>
      </c>
      <c r="E633" s="17">
        <v>6.3887182307830706E-2</v>
      </c>
      <c r="F633" s="17"/>
      <c r="G633" s="17">
        <v>7.1052880167041699E-2</v>
      </c>
      <c r="H633" s="17">
        <v>5.27846811067633E-2</v>
      </c>
      <c r="I633" s="17">
        <v>5.2805853803949102E-2</v>
      </c>
      <c r="J633" s="17">
        <v>5.0951618552970902E-2</v>
      </c>
      <c r="K633" s="17">
        <v>3.46190040193015E-2</v>
      </c>
      <c r="L633" s="17">
        <v>3.62546853740318E-2</v>
      </c>
      <c r="M633" s="17"/>
      <c r="N633" s="17">
        <v>2.2057294331952599E-2</v>
      </c>
      <c r="O633" s="17">
        <v>6.1453692258976199E-2</v>
      </c>
      <c r="P633" s="17">
        <v>5.1618999979625602E-2</v>
      </c>
      <c r="Q633" s="17">
        <v>6.3801582499394396E-2</v>
      </c>
      <c r="R633" s="17"/>
      <c r="S633" s="17">
        <v>4.79195479559281E-2</v>
      </c>
      <c r="T633" s="17">
        <v>3.3746148481659799E-2</v>
      </c>
      <c r="U633" s="17">
        <v>4.7741567703153402E-2</v>
      </c>
      <c r="V633" s="17">
        <v>5.7523537400458701E-2</v>
      </c>
      <c r="W633" s="17">
        <v>7.2142894348580497E-2</v>
      </c>
      <c r="X633" s="17">
        <v>5.9688926017238998E-2</v>
      </c>
      <c r="Y633" s="17">
        <v>5.4106200851368302E-2</v>
      </c>
      <c r="Z633" s="17">
        <v>1.54352722527345E-2</v>
      </c>
      <c r="AA633" s="17">
        <v>5.5788335504029903E-2</v>
      </c>
      <c r="AB633" s="17">
        <v>4.4620140953255401E-2</v>
      </c>
      <c r="AC633" s="17">
        <v>4.3368549627462297E-2</v>
      </c>
      <c r="AD633" s="17"/>
      <c r="AE633" s="17">
        <v>3.12318055490057E-2</v>
      </c>
      <c r="AF633" s="17">
        <v>3.8881040013409002E-2</v>
      </c>
      <c r="AG633" s="17">
        <v>8.8163878521518399E-2</v>
      </c>
      <c r="AH633" s="17"/>
      <c r="AI633" s="17">
        <v>3.2760377718607299E-2</v>
      </c>
      <c r="AJ633" s="17">
        <v>4.0820487955638203E-2</v>
      </c>
      <c r="AK633" s="17">
        <v>2.5545139154765299E-2</v>
      </c>
      <c r="AL633" s="17">
        <v>6.6725080536973805E-2</v>
      </c>
      <c r="AM633" s="17">
        <v>0.109329140566468</v>
      </c>
      <c r="AN633" s="17"/>
      <c r="AO633" s="17">
        <v>2.16299400343513E-2</v>
      </c>
      <c r="AP633" s="17">
        <v>3.5083518655604398E-2</v>
      </c>
      <c r="AQ633" s="17">
        <v>2.0781517795057301E-2</v>
      </c>
      <c r="AR633" s="17"/>
      <c r="AS633" s="17">
        <v>6.9239632073747504E-2</v>
      </c>
      <c r="AT633" s="17">
        <v>4.7486074121854099E-2</v>
      </c>
      <c r="AU633" s="17">
        <v>2.3976826586883399E-2</v>
      </c>
      <c r="AV633" s="17">
        <v>1.97713251235936E-2</v>
      </c>
      <c r="AW633" s="17">
        <v>5.7688870681810098E-2</v>
      </c>
    </row>
    <row r="634" spans="2:49" x14ac:dyDescent="0.25">
      <c r="B634" t="s">
        <v>404</v>
      </c>
      <c r="C634" s="17">
        <v>0.67317236904139999</v>
      </c>
      <c r="D634" s="17">
        <v>0.68711463439807297</v>
      </c>
      <c r="E634" s="17">
        <v>0.65822902784224402</v>
      </c>
      <c r="F634" s="17"/>
      <c r="G634" s="17">
        <v>0.66162234437080003</v>
      </c>
      <c r="H634" s="17">
        <v>0.63442999628377394</v>
      </c>
      <c r="I634" s="17">
        <v>0.64714175341966995</v>
      </c>
      <c r="J634" s="17">
        <v>0.72110285033504495</v>
      </c>
      <c r="K634" s="17">
        <v>0.64993070915173201</v>
      </c>
      <c r="L634" s="17">
        <v>0.70735997656230198</v>
      </c>
      <c r="M634" s="17"/>
      <c r="N634" s="17">
        <v>0.75235019109288703</v>
      </c>
      <c r="O634" s="17">
        <v>0.690403899814233</v>
      </c>
      <c r="P634" s="17">
        <v>0.61798585262119599</v>
      </c>
      <c r="Q634" s="17">
        <v>0.61395198312654298</v>
      </c>
      <c r="R634" s="17"/>
      <c r="S634" s="17">
        <v>0.65264854010273998</v>
      </c>
      <c r="T634" s="17">
        <v>0.72072513784839498</v>
      </c>
      <c r="U634" s="17">
        <v>0.61722521387301599</v>
      </c>
      <c r="V634" s="17">
        <v>0.604138799370735</v>
      </c>
      <c r="W634" s="17">
        <v>0.67441227371162105</v>
      </c>
      <c r="X634" s="17">
        <v>0.69423897690469305</v>
      </c>
      <c r="Y634" s="17">
        <v>0.65121476652322097</v>
      </c>
      <c r="Z634" s="17">
        <v>0.64250767808215004</v>
      </c>
      <c r="AA634" s="17">
        <v>0.717544494422094</v>
      </c>
      <c r="AB634" s="17">
        <v>0.70034340497490999</v>
      </c>
      <c r="AC634" s="17">
        <v>0.66577877926595397</v>
      </c>
      <c r="AD634" s="17"/>
      <c r="AE634" s="17">
        <v>0.60009755769341999</v>
      </c>
      <c r="AF634" s="17">
        <v>0.751351096091466</v>
      </c>
      <c r="AG634" s="17">
        <v>0.61002016329115805</v>
      </c>
      <c r="AH634" s="17"/>
      <c r="AI634" s="17">
        <v>0.619793222739906</v>
      </c>
      <c r="AJ634" s="17">
        <v>0.73218944990770596</v>
      </c>
      <c r="AK634" s="17">
        <v>0.82462713221544304</v>
      </c>
      <c r="AL634" s="17">
        <v>0.61933663601605504</v>
      </c>
      <c r="AM634" s="17">
        <v>0.59999061043054203</v>
      </c>
      <c r="AN634" s="17"/>
      <c r="AO634" s="17">
        <v>0.68567637504907497</v>
      </c>
      <c r="AP634" s="17">
        <v>0.75126911542600205</v>
      </c>
      <c r="AQ634" s="17">
        <v>0.75045264054577099</v>
      </c>
      <c r="AR634" s="17"/>
      <c r="AS634" s="17">
        <v>0.61456760383743103</v>
      </c>
      <c r="AT634" s="17">
        <v>0.70068797245946102</v>
      </c>
      <c r="AU634" s="17">
        <v>0.76310508901104701</v>
      </c>
      <c r="AV634" s="17">
        <v>0.70686067798727104</v>
      </c>
      <c r="AW634" s="17">
        <v>0.46515619298463601</v>
      </c>
    </row>
    <row r="635" spans="2:49" x14ac:dyDescent="0.25">
      <c r="B635" t="s">
        <v>405</v>
      </c>
      <c r="C635" s="17">
        <v>8.7475185253681406E-2</v>
      </c>
      <c r="D635" s="17">
        <v>0.100389552773629</v>
      </c>
      <c r="E635" s="17">
        <v>7.5784749365466003E-2</v>
      </c>
      <c r="F635" s="17"/>
      <c r="G635" s="17">
        <v>8.6630784711218795E-2</v>
      </c>
      <c r="H635" s="17">
        <v>0.110424951349971</v>
      </c>
      <c r="I635" s="17">
        <v>6.6836461622541796E-2</v>
      </c>
      <c r="J635" s="17">
        <v>7.5395332278235E-2</v>
      </c>
      <c r="K635" s="17">
        <v>0.105345430512627</v>
      </c>
      <c r="L635" s="17">
        <v>8.3749853597587798E-2</v>
      </c>
      <c r="M635" s="17"/>
      <c r="N635" s="17">
        <v>6.0483838324955998E-2</v>
      </c>
      <c r="O635" s="17">
        <v>8.1207478673064298E-2</v>
      </c>
      <c r="P635" s="17">
        <v>0.127195931551909</v>
      </c>
      <c r="Q635" s="17">
        <v>9.10126732413062E-2</v>
      </c>
      <c r="R635" s="17"/>
      <c r="S635" s="17">
        <v>0.108111535708557</v>
      </c>
      <c r="T635" s="17">
        <v>6.2857352203837605E-2</v>
      </c>
      <c r="U635" s="17">
        <v>9.3740619787213195E-2</v>
      </c>
      <c r="V635" s="17">
        <v>0.112087711837053</v>
      </c>
      <c r="W635" s="17">
        <v>5.46556582184798E-2</v>
      </c>
      <c r="X635" s="17">
        <v>0.110380890295287</v>
      </c>
      <c r="Y635" s="17">
        <v>0.11583176049784</v>
      </c>
      <c r="Z635" s="17">
        <v>0.108599938343833</v>
      </c>
      <c r="AA635" s="17">
        <v>5.2731696071175102E-2</v>
      </c>
      <c r="AB635" s="17">
        <v>0.106071364948343</v>
      </c>
      <c r="AC635" s="17">
        <v>5.23599940378714E-2</v>
      </c>
      <c r="AD635" s="17"/>
      <c r="AE635" s="17">
        <v>0.142755296439427</v>
      </c>
      <c r="AF635" s="17">
        <v>6.1637115484758503E-2</v>
      </c>
      <c r="AG635" s="17">
        <v>5.8344749929960499E-2</v>
      </c>
      <c r="AH635" s="17"/>
      <c r="AI635" s="17">
        <v>0.12975349445154899</v>
      </c>
      <c r="AJ635" s="17">
        <v>7.1550998595418705E-2</v>
      </c>
      <c r="AK635" s="17">
        <v>4.1214390206828398E-2</v>
      </c>
      <c r="AL635" s="17">
        <v>0.226794179292582</v>
      </c>
      <c r="AM635" s="17">
        <v>5.4185665129614598E-2</v>
      </c>
      <c r="AN635" s="17"/>
      <c r="AO635" s="17">
        <v>0.11189790213190701</v>
      </c>
      <c r="AP635" s="17">
        <v>6.1541871549204201E-2</v>
      </c>
      <c r="AQ635" s="17">
        <v>8.3704486206260004E-2</v>
      </c>
      <c r="AR635" s="17"/>
      <c r="AS635" s="17">
        <v>7.8763206720195406E-2</v>
      </c>
      <c r="AT635" s="17">
        <v>9.9440432312187604E-2</v>
      </c>
      <c r="AU635" s="17">
        <v>6.0410287940139001E-2</v>
      </c>
      <c r="AV635" s="17">
        <v>0.124877293088314</v>
      </c>
      <c r="AW635" s="17">
        <v>0.23714954474505101</v>
      </c>
    </row>
    <row r="636" spans="2:49" x14ac:dyDescent="0.25">
      <c r="B636" t="s">
        <v>179</v>
      </c>
      <c r="C636" s="17">
        <v>0.58569718378771896</v>
      </c>
      <c r="D636" s="17">
        <v>0.58672508162444403</v>
      </c>
      <c r="E636" s="17">
        <v>0.58244427847677804</v>
      </c>
      <c r="F636" s="17"/>
      <c r="G636" s="17">
        <v>0.57499155965958204</v>
      </c>
      <c r="H636" s="17">
        <v>0.52400504493380196</v>
      </c>
      <c r="I636" s="17">
        <v>0.58030529179712798</v>
      </c>
      <c r="J636" s="17">
        <v>0.64570751805680904</v>
      </c>
      <c r="K636" s="17">
        <v>0.544585278639104</v>
      </c>
      <c r="L636" s="17">
        <v>0.62361012296471396</v>
      </c>
      <c r="M636" s="17"/>
      <c r="N636" s="17">
        <v>0.69186635276793096</v>
      </c>
      <c r="O636" s="17">
        <v>0.60919642114116801</v>
      </c>
      <c r="P636" s="17">
        <v>0.49078992106928698</v>
      </c>
      <c r="Q636" s="17">
        <v>0.52293930988523696</v>
      </c>
      <c r="R636" s="17"/>
      <c r="S636" s="17">
        <v>0.54453700439418196</v>
      </c>
      <c r="T636" s="17">
        <v>0.65786778564455795</v>
      </c>
      <c r="U636" s="17">
        <v>0.52348459408580195</v>
      </c>
      <c r="V636" s="17">
        <v>0.49205108753368298</v>
      </c>
      <c r="W636" s="17">
        <v>0.61975661549314098</v>
      </c>
      <c r="X636" s="17">
        <v>0.58385808660940497</v>
      </c>
      <c r="Y636" s="17">
        <v>0.53538300602538103</v>
      </c>
      <c r="Z636" s="17">
        <v>0.53390773973831696</v>
      </c>
      <c r="AA636" s="17">
        <v>0.664812798350918</v>
      </c>
      <c r="AB636" s="17">
        <v>0.59427204002656697</v>
      </c>
      <c r="AC636" s="17">
        <v>0.61341878522808202</v>
      </c>
      <c r="AD636" s="17"/>
      <c r="AE636" s="17">
        <v>0.45734226125399302</v>
      </c>
      <c r="AF636" s="17">
        <v>0.68971398060670697</v>
      </c>
      <c r="AG636" s="17">
        <v>0.55167541336119796</v>
      </c>
      <c r="AH636" s="17"/>
      <c r="AI636" s="17">
        <v>0.49003972828835601</v>
      </c>
      <c r="AJ636" s="17">
        <v>0.66063845131228704</v>
      </c>
      <c r="AK636" s="17">
        <v>0.78341274200861499</v>
      </c>
      <c r="AL636" s="17">
        <v>0.39254245672347199</v>
      </c>
      <c r="AM636" s="17">
        <v>0.54580494530092705</v>
      </c>
      <c r="AN636" s="17"/>
      <c r="AO636" s="17">
        <v>0.57377847291716799</v>
      </c>
      <c r="AP636" s="17">
        <v>0.68972724387679796</v>
      </c>
      <c r="AQ636" s="17">
        <v>0.66674815433951096</v>
      </c>
      <c r="AR636" s="17"/>
      <c r="AS636" s="17">
        <v>0.53580439711723504</v>
      </c>
      <c r="AT636" s="17">
        <v>0.601247540147273</v>
      </c>
      <c r="AU636" s="17">
        <v>0.70269480107090798</v>
      </c>
      <c r="AV636" s="17">
        <v>0.58198338489895696</v>
      </c>
      <c r="AW636" s="17">
        <v>0.228006648239585</v>
      </c>
    </row>
    <row r="637" spans="2:49" x14ac:dyDescent="0.2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row>
    <row r="638" spans="2:49" x14ac:dyDescent="0.25">
      <c r="B638" s="6" t="s">
        <v>411</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row>
    <row r="639" spans="2:49" x14ac:dyDescent="0.25">
      <c r="B639" s="24" t="s">
        <v>407</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row>
    <row r="640" spans="2:49" x14ac:dyDescent="0.25">
      <c r="B640" t="s">
        <v>399</v>
      </c>
      <c r="C640" s="17">
        <v>0.15956508706935599</v>
      </c>
      <c r="D640" s="17">
        <v>0.17556964884062701</v>
      </c>
      <c r="E640" s="17">
        <v>0.141138486289971</v>
      </c>
      <c r="F640" s="17"/>
      <c r="G640" s="17">
        <v>0.225494902651628</v>
      </c>
      <c r="H640" s="17">
        <v>0.15346277080253601</v>
      </c>
      <c r="I640" s="17">
        <v>0.13309800180265799</v>
      </c>
      <c r="J640" s="17">
        <v>0.163664392301166</v>
      </c>
      <c r="K640" s="17">
        <v>0.156844039190809</v>
      </c>
      <c r="L640" s="17">
        <v>0.13492793359399</v>
      </c>
      <c r="M640" s="17"/>
      <c r="N640" s="17">
        <v>0.20531853353200899</v>
      </c>
      <c r="O640" s="17">
        <v>0.14730092597361899</v>
      </c>
      <c r="P640" s="17">
        <v>0.13102799362950199</v>
      </c>
      <c r="Q640" s="17">
        <v>0.14529966286857299</v>
      </c>
      <c r="R640" s="17"/>
      <c r="S640" s="17">
        <v>0.10321994272806601</v>
      </c>
      <c r="T640" s="17">
        <v>0.200922854117417</v>
      </c>
      <c r="U640" s="17">
        <v>0.18761130438272899</v>
      </c>
      <c r="V640" s="17">
        <v>0.14430465558104799</v>
      </c>
      <c r="W640" s="17">
        <v>0.13750741340035699</v>
      </c>
      <c r="X640" s="17">
        <v>0.13437908981154401</v>
      </c>
      <c r="Y640" s="17">
        <v>0.165507813153668</v>
      </c>
      <c r="Z640" s="17">
        <v>0.10548509055437701</v>
      </c>
      <c r="AA640" s="17">
        <v>0.17070425728049701</v>
      </c>
      <c r="AB640" s="17">
        <v>0.210481034348457</v>
      </c>
      <c r="AC640" s="17">
        <v>0.17825352923399601</v>
      </c>
      <c r="AD640" s="17"/>
      <c r="AE640" s="17">
        <v>8.9192533642726696E-2</v>
      </c>
      <c r="AF640" s="17">
        <v>0.21400018639527099</v>
      </c>
      <c r="AG640" s="17">
        <v>0.117503995448104</v>
      </c>
      <c r="AH640" s="17"/>
      <c r="AI640" s="17">
        <v>9.3934507027569294E-2</v>
      </c>
      <c r="AJ640" s="17">
        <v>0.20124134296396101</v>
      </c>
      <c r="AK640" s="17">
        <v>0.27263853399356203</v>
      </c>
      <c r="AL640" s="17">
        <v>9.4161376079832798E-2</v>
      </c>
      <c r="AM640" s="17">
        <v>9.3233811121756605E-2</v>
      </c>
      <c r="AN640" s="17"/>
      <c r="AO640" s="17">
        <v>9.5755615082098303E-2</v>
      </c>
      <c r="AP640" s="17">
        <v>0.20830321736226801</v>
      </c>
      <c r="AQ640" s="17">
        <v>0.22621656639158899</v>
      </c>
      <c r="AR640" s="17"/>
      <c r="AS640" s="17">
        <v>0.14726615282795</v>
      </c>
      <c r="AT640" s="17">
        <v>0.15172984877913601</v>
      </c>
      <c r="AU640" s="17">
        <v>0.196352928447319</v>
      </c>
      <c r="AV640" s="17">
        <v>0.226640123038858</v>
      </c>
      <c r="AW640" s="17">
        <v>0.251349918661881</v>
      </c>
    </row>
    <row r="641" spans="2:49" x14ac:dyDescent="0.25">
      <c r="B641" t="s">
        <v>400</v>
      </c>
      <c r="C641" s="17">
        <v>0.20733246293787699</v>
      </c>
      <c r="D641" s="17">
        <v>0.215292065501933</v>
      </c>
      <c r="E641" s="17">
        <v>0.20009626985731499</v>
      </c>
      <c r="F641" s="17"/>
      <c r="G641" s="17">
        <v>0.26200517896305803</v>
      </c>
      <c r="H641" s="17">
        <v>0.27318481387474602</v>
      </c>
      <c r="I641" s="17">
        <v>0.21357293798986399</v>
      </c>
      <c r="J641" s="17">
        <v>0.22194546915065</v>
      </c>
      <c r="K641" s="17">
        <v>0.16633564280197</v>
      </c>
      <c r="L641" s="17">
        <v>0.12425612752646301</v>
      </c>
      <c r="M641" s="17"/>
      <c r="N641" s="17">
        <v>0.20400368717456199</v>
      </c>
      <c r="O641" s="17">
        <v>0.21820567897096299</v>
      </c>
      <c r="P641" s="17">
        <v>0.20163700861470199</v>
      </c>
      <c r="Q641" s="17">
        <v>0.20723659697998001</v>
      </c>
      <c r="R641" s="17"/>
      <c r="S641" s="17">
        <v>0.20786646993649699</v>
      </c>
      <c r="T641" s="17">
        <v>0.23028763693588999</v>
      </c>
      <c r="U641" s="17">
        <v>0.20203966110702501</v>
      </c>
      <c r="V641" s="17">
        <v>0.223725706007223</v>
      </c>
      <c r="W641" s="17">
        <v>0.22809467840865499</v>
      </c>
      <c r="X641" s="17">
        <v>0.198580294476461</v>
      </c>
      <c r="Y641" s="17">
        <v>0.15193579087893599</v>
      </c>
      <c r="Z641" s="17">
        <v>0.30586387789807001</v>
      </c>
      <c r="AA641" s="17">
        <v>0.20047018120169899</v>
      </c>
      <c r="AB641" s="17">
        <v>0.15248518793855301</v>
      </c>
      <c r="AC641" s="17">
        <v>0.22396684518323301</v>
      </c>
      <c r="AD641" s="17"/>
      <c r="AE641" s="17">
        <v>0.191161830852149</v>
      </c>
      <c r="AF641" s="17">
        <v>0.22489103981358399</v>
      </c>
      <c r="AG641" s="17">
        <v>0.19227238403706501</v>
      </c>
      <c r="AH641" s="17"/>
      <c r="AI641" s="17">
        <v>0.18033044113160401</v>
      </c>
      <c r="AJ641" s="17">
        <v>0.247498903985056</v>
      </c>
      <c r="AK641" s="17">
        <v>0.206240041208516</v>
      </c>
      <c r="AL641" s="17">
        <v>0.38522212712026399</v>
      </c>
      <c r="AM641" s="17">
        <v>0.24275167053873201</v>
      </c>
      <c r="AN641" s="17"/>
      <c r="AO641" s="17">
        <v>0.18839942442065799</v>
      </c>
      <c r="AP641" s="17">
        <v>0.26799470229889599</v>
      </c>
      <c r="AQ641" s="17">
        <v>0.17590958376690599</v>
      </c>
      <c r="AR641" s="17"/>
      <c r="AS641" s="17">
        <v>0.18322764785602499</v>
      </c>
      <c r="AT641" s="17">
        <v>0.226264470678607</v>
      </c>
      <c r="AU641" s="17">
        <v>0.234339573161013</v>
      </c>
      <c r="AV641" s="17">
        <v>0.22618025794306201</v>
      </c>
      <c r="AW641" s="17">
        <v>0.14783059629036899</v>
      </c>
    </row>
    <row r="642" spans="2:49" x14ac:dyDescent="0.25">
      <c r="B642" t="s">
        <v>401</v>
      </c>
      <c r="C642" s="17">
        <v>0.32845392987441202</v>
      </c>
      <c r="D642" s="17">
        <v>0.29214037236889101</v>
      </c>
      <c r="E642" s="17">
        <v>0.36469965939615501</v>
      </c>
      <c r="F642" s="17"/>
      <c r="G642" s="17">
        <v>0.32089629073057202</v>
      </c>
      <c r="H642" s="17">
        <v>0.34835218673921797</v>
      </c>
      <c r="I642" s="17">
        <v>0.35512128758182299</v>
      </c>
      <c r="J642" s="17">
        <v>0.32503326745785299</v>
      </c>
      <c r="K642" s="17">
        <v>0.33835085040638302</v>
      </c>
      <c r="L642" s="17">
        <v>0.29288805043286398</v>
      </c>
      <c r="M642" s="17"/>
      <c r="N642" s="17">
        <v>0.29321110493358898</v>
      </c>
      <c r="O642" s="17">
        <v>0.32872752053392501</v>
      </c>
      <c r="P642" s="17">
        <v>0.34356244399949099</v>
      </c>
      <c r="Q642" s="17">
        <v>0.35712932264832498</v>
      </c>
      <c r="R642" s="17"/>
      <c r="S642" s="17">
        <v>0.410306470977092</v>
      </c>
      <c r="T642" s="17">
        <v>0.244066669093052</v>
      </c>
      <c r="U642" s="17">
        <v>0.32672348484675201</v>
      </c>
      <c r="V642" s="17">
        <v>0.29093466437319898</v>
      </c>
      <c r="W642" s="17">
        <v>0.31423073295276199</v>
      </c>
      <c r="X642" s="17">
        <v>0.36718792726795102</v>
      </c>
      <c r="Y642" s="17">
        <v>0.27982982925280497</v>
      </c>
      <c r="Z642" s="17">
        <v>0.34416700490169799</v>
      </c>
      <c r="AA642" s="17">
        <v>0.37272171593572401</v>
      </c>
      <c r="AB642" s="17">
        <v>0.30913088662690902</v>
      </c>
      <c r="AC642" s="17">
        <v>0.339798696760856</v>
      </c>
      <c r="AD642" s="17"/>
      <c r="AE642" s="17">
        <v>0.31667412473830697</v>
      </c>
      <c r="AF642" s="17">
        <v>0.31638091814276398</v>
      </c>
      <c r="AG642" s="17">
        <v>0.40374938183757703</v>
      </c>
      <c r="AH642" s="17"/>
      <c r="AI642" s="17">
        <v>0.32555912662978598</v>
      </c>
      <c r="AJ642" s="17">
        <v>0.336119512766555</v>
      </c>
      <c r="AK642" s="17">
        <v>0.29385098778116697</v>
      </c>
      <c r="AL642" s="17">
        <v>0.28347563304697099</v>
      </c>
      <c r="AM642" s="17">
        <v>0.346598073439776</v>
      </c>
      <c r="AN642" s="17"/>
      <c r="AO642" s="17">
        <v>0.33720161740145599</v>
      </c>
      <c r="AP642" s="17">
        <v>0.31518828982369201</v>
      </c>
      <c r="AQ642" s="17">
        <v>0.29600530121663399</v>
      </c>
      <c r="AR642" s="17"/>
      <c r="AS642" s="17">
        <v>0.34895473986798797</v>
      </c>
      <c r="AT642" s="17">
        <v>0.34530826376079499</v>
      </c>
      <c r="AU642" s="17">
        <v>0.30456233491026702</v>
      </c>
      <c r="AV642" s="17">
        <v>0.245336326977765</v>
      </c>
      <c r="AW642" s="17">
        <v>0.33194089232084101</v>
      </c>
    </row>
    <row r="643" spans="2:49" x14ac:dyDescent="0.25">
      <c r="B643" t="s">
        <v>402</v>
      </c>
      <c r="C643" s="17">
        <v>0.11649594068347099</v>
      </c>
      <c r="D643" s="17">
        <v>0.125378565352044</v>
      </c>
      <c r="E643" s="17">
        <v>0.10894072909074699</v>
      </c>
      <c r="F643" s="17"/>
      <c r="G643" s="17">
        <v>7.0088760830952002E-2</v>
      </c>
      <c r="H643" s="17">
        <v>8.0205432561171797E-2</v>
      </c>
      <c r="I643" s="17">
        <v>0.118299313522616</v>
      </c>
      <c r="J643" s="17">
        <v>8.3657471870696901E-2</v>
      </c>
      <c r="K643" s="17">
        <v>0.126492705892813</v>
      </c>
      <c r="L643" s="17">
        <v>0.20125879520030401</v>
      </c>
      <c r="M643" s="17"/>
      <c r="N643" s="17">
        <v>0.142738550833168</v>
      </c>
      <c r="O643" s="17">
        <v>9.4434773439838707E-2</v>
      </c>
      <c r="P643" s="17">
        <v>0.151624977825772</v>
      </c>
      <c r="Q643" s="17">
        <v>8.0749680573291793E-2</v>
      </c>
      <c r="R643" s="17"/>
      <c r="S643" s="17">
        <v>9.1311895423389799E-2</v>
      </c>
      <c r="T643" s="17">
        <v>0.142985305376782</v>
      </c>
      <c r="U643" s="17">
        <v>8.5371901909437803E-2</v>
      </c>
      <c r="V643" s="17">
        <v>0.112743118768162</v>
      </c>
      <c r="W643" s="17">
        <v>0.171032263612619</v>
      </c>
      <c r="X643" s="17">
        <v>8.9517135310972704E-2</v>
      </c>
      <c r="Y643" s="17">
        <v>0.20391264138253201</v>
      </c>
      <c r="Z643" s="17">
        <v>6.4498479879294801E-2</v>
      </c>
      <c r="AA643" s="17">
        <v>8.8063366800151199E-2</v>
      </c>
      <c r="AB643" s="17">
        <v>0.12865087344143</v>
      </c>
      <c r="AC643" s="17">
        <v>8.89523487593636E-2</v>
      </c>
      <c r="AD643" s="17"/>
      <c r="AE643" s="17">
        <v>0.166255067097485</v>
      </c>
      <c r="AF643" s="17">
        <v>8.8129610873801903E-2</v>
      </c>
      <c r="AG643" s="17">
        <v>0.10385287112484699</v>
      </c>
      <c r="AH643" s="17"/>
      <c r="AI643" s="17">
        <v>0.16569838147829699</v>
      </c>
      <c r="AJ643" s="17">
        <v>9.6105806796902199E-2</v>
      </c>
      <c r="AK643" s="17">
        <v>9.5945243529993604E-2</v>
      </c>
      <c r="AL643" s="17">
        <v>8.7144104154389002E-2</v>
      </c>
      <c r="AM643" s="17">
        <v>0.10191708714761601</v>
      </c>
      <c r="AN643" s="17"/>
      <c r="AO643" s="17">
        <v>0.18101937447779401</v>
      </c>
      <c r="AP643" s="17">
        <v>7.93853977507787E-2</v>
      </c>
      <c r="AQ643" s="17">
        <v>0.111715340894722</v>
      </c>
      <c r="AR643" s="17"/>
      <c r="AS643" s="17">
        <v>9.2573662289351002E-2</v>
      </c>
      <c r="AT643" s="17">
        <v>9.8825982500081802E-2</v>
      </c>
      <c r="AU643" s="17">
        <v>0.121917433508181</v>
      </c>
      <c r="AV643" s="17">
        <v>0.13100243405207199</v>
      </c>
      <c r="AW643" s="17">
        <v>0.140723230532113</v>
      </c>
    </row>
    <row r="644" spans="2:49" x14ac:dyDescent="0.25">
      <c r="B644" t="s">
        <v>403</v>
      </c>
      <c r="C644" s="17">
        <v>9.0971822016198897E-2</v>
      </c>
      <c r="D644" s="17">
        <v>0.13338821324592101</v>
      </c>
      <c r="E644" s="17">
        <v>5.08828810823653E-2</v>
      </c>
      <c r="F644" s="17"/>
      <c r="G644" s="17">
        <v>1.9844113352772301E-2</v>
      </c>
      <c r="H644" s="17">
        <v>4.4419746584312102E-2</v>
      </c>
      <c r="I644" s="17">
        <v>7.7912269251949898E-2</v>
      </c>
      <c r="J644" s="17">
        <v>9.6187938737962095E-2</v>
      </c>
      <c r="K644" s="17">
        <v>0.119566572209735</v>
      </c>
      <c r="L644" s="17">
        <v>0.16684844937024501</v>
      </c>
      <c r="M644" s="17"/>
      <c r="N644" s="17">
        <v>8.9701613749022704E-2</v>
      </c>
      <c r="O644" s="17">
        <v>0.10255303825512301</v>
      </c>
      <c r="P644" s="17">
        <v>8.4110173009118494E-2</v>
      </c>
      <c r="Q644" s="17">
        <v>8.3748675891203606E-2</v>
      </c>
      <c r="R644" s="17"/>
      <c r="S644" s="17">
        <v>8.0730790591867899E-2</v>
      </c>
      <c r="T644" s="17">
        <v>9.2136718381540805E-2</v>
      </c>
      <c r="U644" s="17">
        <v>8.4760728303098401E-2</v>
      </c>
      <c r="V644" s="17">
        <v>9.8453567420268395E-2</v>
      </c>
      <c r="W644" s="17">
        <v>5.8627164971258097E-2</v>
      </c>
      <c r="X644" s="17">
        <v>0.119915220299601</v>
      </c>
      <c r="Y644" s="17">
        <v>6.9667966236564002E-2</v>
      </c>
      <c r="Z644" s="17">
        <v>0.14788982608564</v>
      </c>
      <c r="AA644" s="17">
        <v>6.2111265052769503E-2</v>
      </c>
      <c r="AB644" s="17">
        <v>0.116455952668808</v>
      </c>
      <c r="AC644" s="17">
        <v>0.12515203862465499</v>
      </c>
      <c r="AD644" s="17"/>
      <c r="AE644" s="17">
        <v>0.160230208764403</v>
      </c>
      <c r="AF644" s="17">
        <v>6.3797212696904596E-2</v>
      </c>
      <c r="AG644" s="17">
        <v>4.9299044877922603E-2</v>
      </c>
      <c r="AH644" s="17"/>
      <c r="AI644" s="17">
        <v>0.163093265971993</v>
      </c>
      <c r="AJ644" s="17">
        <v>3.4309076262210997E-2</v>
      </c>
      <c r="AK644" s="17">
        <v>7.8170096337489406E-2</v>
      </c>
      <c r="AL644" s="17">
        <v>0.149996759598543</v>
      </c>
      <c r="AM644" s="17">
        <v>5.4649372125862399E-2</v>
      </c>
      <c r="AN644" s="17"/>
      <c r="AO644" s="17">
        <v>0.13876448257632201</v>
      </c>
      <c r="AP644" s="17">
        <v>4.27560245023288E-2</v>
      </c>
      <c r="AQ644" s="17">
        <v>0.105794184605335</v>
      </c>
      <c r="AR644" s="17"/>
      <c r="AS644" s="17">
        <v>0.10669981671866199</v>
      </c>
      <c r="AT644" s="17">
        <v>8.0219335099673203E-2</v>
      </c>
      <c r="AU644" s="17">
        <v>6.6723177693084904E-2</v>
      </c>
      <c r="AV644" s="17">
        <v>0.104211874162698</v>
      </c>
      <c r="AW644" s="17">
        <v>7.0466491512985396E-2</v>
      </c>
    </row>
    <row r="645" spans="2:49" x14ac:dyDescent="0.25">
      <c r="B645" t="s">
        <v>104</v>
      </c>
      <c r="C645" s="17">
        <v>9.7180757418684996E-2</v>
      </c>
      <c r="D645" s="17">
        <v>5.8231134690584399E-2</v>
      </c>
      <c r="E645" s="17">
        <v>0.134241974283447</v>
      </c>
      <c r="F645" s="17"/>
      <c r="G645" s="17">
        <v>0.101670753471018</v>
      </c>
      <c r="H645" s="17">
        <v>0.10037504943801601</v>
      </c>
      <c r="I645" s="17">
        <v>0.10199618985108801</v>
      </c>
      <c r="J645" s="17">
        <v>0.109511460481672</v>
      </c>
      <c r="K645" s="17">
        <v>9.2410189498289802E-2</v>
      </c>
      <c r="L645" s="17">
        <v>7.9820643876133607E-2</v>
      </c>
      <c r="M645" s="17"/>
      <c r="N645" s="17">
        <v>6.5026509777650301E-2</v>
      </c>
      <c r="O645" s="17">
        <v>0.108778062826532</v>
      </c>
      <c r="P645" s="17">
        <v>8.8037402921415001E-2</v>
      </c>
      <c r="Q645" s="17">
        <v>0.12583606103862699</v>
      </c>
      <c r="R645" s="17"/>
      <c r="S645" s="17">
        <v>0.106564430343087</v>
      </c>
      <c r="T645" s="17">
        <v>8.9600816095318697E-2</v>
      </c>
      <c r="U645" s="17">
        <v>0.113492919450959</v>
      </c>
      <c r="V645" s="17">
        <v>0.12983828785009899</v>
      </c>
      <c r="W645" s="17">
        <v>9.05077466543492E-2</v>
      </c>
      <c r="X645" s="17">
        <v>9.0420332833469605E-2</v>
      </c>
      <c r="Y645" s="17">
        <v>0.129145959095496</v>
      </c>
      <c r="Z645" s="17">
        <v>3.2095720680920099E-2</v>
      </c>
      <c r="AA645" s="17">
        <v>0.10592921372916</v>
      </c>
      <c r="AB645" s="17">
        <v>8.2796064975843298E-2</v>
      </c>
      <c r="AC645" s="17">
        <v>4.3876541437896398E-2</v>
      </c>
      <c r="AD645" s="17"/>
      <c r="AE645" s="17">
        <v>7.64862349049302E-2</v>
      </c>
      <c r="AF645" s="17">
        <v>9.28010320776749E-2</v>
      </c>
      <c r="AG645" s="17">
        <v>0.13332232267448499</v>
      </c>
      <c r="AH645" s="17"/>
      <c r="AI645" s="17">
        <v>7.1384277760751805E-2</v>
      </c>
      <c r="AJ645" s="17">
        <v>8.4725357225314296E-2</v>
      </c>
      <c r="AK645" s="17">
        <v>5.3155097149272003E-2</v>
      </c>
      <c r="AL645" s="17">
        <v>0</v>
      </c>
      <c r="AM645" s="17">
        <v>0.16084998562625699</v>
      </c>
      <c r="AN645" s="17"/>
      <c r="AO645" s="17">
        <v>5.88594860416728E-2</v>
      </c>
      <c r="AP645" s="17">
        <v>8.6372368262036398E-2</v>
      </c>
      <c r="AQ645" s="17">
        <v>8.4359023124814206E-2</v>
      </c>
      <c r="AR645" s="17"/>
      <c r="AS645" s="17">
        <v>0.121277980440024</v>
      </c>
      <c r="AT645" s="17">
        <v>9.7652099181706198E-2</v>
      </c>
      <c r="AU645" s="17">
        <v>7.6104552280133603E-2</v>
      </c>
      <c r="AV645" s="17">
        <v>6.6628983825544705E-2</v>
      </c>
      <c r="AW645" s="17">
        <v>5.7688870681810098E-2</v>
      </c>
    </row>
    <row r="646" spans="2:49" x14ac:dyDescent="0.25">
      <c r="B646" t="s">
        <v>404</v>
      </c>
      <c r="C646" s="17">
        <v>0.36689755000723301</v>
      </c>
      <c r="D646" s="17">
        <v>0.39086171434256001</v>
      </c>
      <c r="E646" s="17">
        <v>0.34123475614728599</v>
      </c>
      <c r="F646" s="17"/>
      <c r="G646" s="17">
        <v>0.487500081614686</v>
      </c>
      <c r="H646" s="17">
        <v>0.42664758467728198</v>
      </c>
      <c r="I646" s="17">
        <v>0.346670939792523</v>
      </c>
      <c r="J646" s="17">
        <v>0.38560986145181603</v>
      </c>
      <c r="K646" s="17">
        <v>0.32317968199277902</v>
      </c>
      <c r="L646" s="17">
        <v>0.259184061120454</v>
      </c>
      <c r="M646" s="17"/>
      <c r="N646" s="17">
        <v>0.40932222070657098</v>
      </c>
      <c r="O646" s="17">
        <v>0.36550660494458198</v>
      </c>
      <c r="P646" s="17">
        <v>0.33266500224420398</v>
      </c>
      <c r="Q646" s="17">
        <v>0.35253625984855302</v>
      </c>
      <c r="R646" s="17"/>
      <c r="S646" s="17">
        <v>0.31108641266456399</v>
      </c>
      <c r="T646" s="17">
        <v>0.431210491053306</v>
      </c>
      <c r="U646" s="17">
        <v>0.38965096548975298</v>
      </c>
      <c r="V646" s="17">
        <v>0.36803036158827102</v>
      </c>
      <c r="W646" s="17">
        <v>0.36560209180901099</v>
      </c>
      <c r="X646" s="17">
        <v>0.33295938428800498</v>
      </c>
      <c r="Y646" s="17">
        <v>0.31744360403260302</v>
      </c>
      <c r="Z646" s="17">
        <v>0.41134896845244701</v>
      </c>
      <c r="AA646" s="17">
        <v>0.371174438482196</v>
      </c>
      <c r="AB646" s="17">
        <v>0.36296622228700998</v>
      </c>
      <c r="AC646" s="17">
        <v>0.40222037441722902</v>
      </c>
      <c r="AD646" s="17"/>
      <c r="AE646" s="17">
        <v>0.280354364494876</v>
      </c>
      <c r="AF646" s="17">
        <v>0.43889122620885501</v>
      </c>
      <c r="AG646" s="17">
        <v>0.30977637948516901</v>
      </c>
      <c r="AH646" s="17"/>
      <c r="AI646" s="17">
        <v>0.27426494815917302</v>
      </c>
      <c r="AJ646" s="17">
        <v>0.44874024694901699</v>
      </c>
      <c r="AK646" s="17">
        <v>0.47887857520207799</v>
      </c>
      <c r="AL646" s="17">
        <v>0.47938350320009698</v>
      </c>
      <c r="AM646" s="17">
        <v>0.33598548166048903</v>
      </c>
      <c r="AN646" s="17"/>
      <c r="AO646" s="17">
        <v>0.284155039502756</v>
      </c>
      <c r="AP646" s="17">
        <v>0.47629791966116403</v>
      </c>
      <c r="AQ646" s="17">
        <v>0.40212615015849601</v>
      </c>
      <c r="AR646" s="17"/>
      <c r="AS646" s="17">
        <v>0.33049380068397499</v>
      </c>
      <c r="AT646" s="17">
        <v>0.37799431945774398</v>
      </c>
      <c r="AU646" s="17">
        <v>0.430692501608333</v>
      </c>
      <c r="AV646" s="17">
        <v>0.45282038098192001</v>
      </c>
      <c r="AW646" s="17">
        <v>0.39918051495225099</v>
      </c>
    </row>
    <row r="647" spans="2:49" x14ac:dyDescent="0.25">
      <c r="B647" t="s">
        <v>405</v>
      </c>
      <c r="C647" s="17">
        <v>0.20746776269966999</v>
      </c>
      <c r="D647" s="17">
        <v>0.25876677859796499</v>
      </c>
      <c r="E647" s="17">
        <v>0.159823610173112</v>
      </c>
      <c r="F647" s="17"/>
      <c r="G647" s="17">
        <v>8.9932874183724296E-2</v>
      </c>
      <c r="H647" s="17">
        <v>0.124625179145484</v>
      </c>
      <c r="I647" s="17">
        <v>0.19621158277456599</v>
      </c>
      <c r="J647" s="17">
        <v>0.179845410608659</v>
      </c>
      <c r="K647" s="17">
        <v>0.24605927810254799</v>
      </c>
      <c r="L647" s="17">
        <v>0.368107244570549</v>
      </c>
      <c r="M647" s="17"/>
      <c r="N647" s="17">
        <v>0.23244016458219</v>
      </c>
      <c r="O647" s="17">
        <v>0.19698781169496199</v>
      </c>
      <c r="P647" s="17">
        <v>0.23573515083488999</v>
      </c>
      <c r="Q647" s="17">
        <v>0.16449835646449501</v>
      </c>
      <c r="R647" s="17"/>
      <c r="S647" s="17">
        <v>0.17204268601525799</v>
      </c>
      <c r="T647" s="17">
        <v>0.235122023758323</v>
      </c>
      <c r="U647" s="17">
        <v>0.170132630212536</v>
      </c>
      <c r="V647" s="17">
        <v>0.21119668618843099</v>
      </c>
      <c r="W647" s="17">
        <v>0.229659428583877</v>
      </c>
      <c r="X647" s="17">
        <v>0.20943235561057399</v>
      </c>
      <c r="Y647" s="17">
        <v>0.27358060761909597</v>
      </c>
      <c r="Z647" s="17">
        <v>0.21238830596493499</v>
      </c>
      <c r="AA647" s="17">
        <v>0.15017463185292099</v>
      </c>
      <c r="AB647" s="17">
        <v>0.24510682611023801</v>
      </c>
      <c r="AC647" s="17">
        <v>0.21410438738401899</v>
      </c>
      <c r="AD647" s="17"/>
      <c r="AE647" s="17">
        <v>0.32648527586188802</v>
      </c>
      <c r="AF647" s="17">
        <v>0.151926823570706</v>
      </c>
      <c r="AG647" s="17">
        <v>0.15315191600277001</v>
      </c>
      <c r="AH647" s="17"/>
      <c r="AI647" s="17">
        <v>0.32879164745028899</v>
      </c>
      <c r="AJ647" s="17">
        <v>0.130414883059113</v>
      </c>
      <c r="AK647" s="17">
        <v>0.17411533986748301</v>
      </c>
      <c r="AL647" s="17">
        <v>0.237140863752932</v>
      </c>
      <c r="AM647" s="17">
        <v>0.15656645927347901</v>
      </c>
      <c r="AN647" s="17"/>
      <c r="AO647" s="17">
        <v>0.31978385705411499</v>
      </c>
      <c r="AP647" s="17">
        <v>0.12214142225310801</v>
      </c>
      <c r="AQ647" s="17">
        <v>0.217509525500057</v>
      </c>
      <c r="AR647" s="17"/>
      <c r="AS647" s="17">
        <v>0.19927347900801301</v>
      </c>
      <c r="AT647" s="17">
        <v>0.17904531759975501</v>
      </c>
      <c r="AU647" s="17">
        <v>0.18864061120126599</v>
      </c>
      <c r="AV647" s="17">
        <v>0.23521430821476999</v>
      </c>
      <c r="AW647" s="17">
        <v>0.211189722045099</v>
      </c>
    </row>
    <row r="648" spans="2:49" x14ac:dyDescent="0.25">
      <c r="B648" t="s">
        <v>179</v>
      </c>
      <c r="C648" s="17">
        <v>0.15942978730756299</v>
      </c>
      <c r="D648" s="17">
        <v>0.13209493574459399</v>
      </c>
      <c r="E648" s="17">
        <v>0.18141114597417399</v>
      </c>
      <c r="F648" s="17"/>
      <c r="G648" s="17">
        <v>0.39756720743096202</v>
      </c>
      <c r="H648" s="17">
        <v>0.30202240553179799</v>
      </c>
      <c r="I648" s="17">
        <v>0.15045935701795601</v>
      </c>
      <c r="J648" s="17">
        <v>0.205764450843157</v>
      </c>
      <c r="K648" s="17">
        <v>7.7120403890231004E-2</v>
      </c>
      <c r="L648" s="17">
        <v>-0.108923183450095</v>
      </c>
      <c r="M648" s="17"/>
      <c r="N648" s="17">
        <v>0.17688205612437999</v>
      </c>
      <c r="O648" s="17">
        <v>0.16851879324961999</v>
      </c>
      <c r="P648" s="17">
        <v>9.6929851409313705E-2</v>
      </c>
      <c r="Q648" s="17">
        <v>0.18803790338405699</v>
      </c>
      <c r="R648" s="17"/>
      <c r="S648" s="17">
        <v>0.139043726649306</v>
      </c>
      <c r="T648" s="17">
        <v>0.196088467294984</v>
      </c>
      <c r="U648" s="17">
        <v>0.21951833527721701</v>
      </c>
      <c r="V648" s="17">
        <v>0.156833675399841</v>
      </c>
      <c r="W648" s="17">
        <v>0.13594266322513399</v>
      </c>
      <c r="X648" s="17">
        <v>0.123527028677431</v>
      </c>
      <c r="Y648" s="17">
        <v>4.3862996413507702E-2</v>
      </c>
      <c r="Z648" s="17">
        <v>0.19896066248751201</v>
      </c>
      <c r="AA648" s="17">
        <v>0.22099980662927601</v>
      </c>
      <c r="AB648" s="17">
        <v>0.117859396176772</v>
      </c>
      <c r="AC648" s="17">
        <v>0.188115987033211</v>
      </c>
      <c r="AD648" s="17"/>
      <c r="AE648" s="17">
        <v>-4.6130911367012001E-2</v>
      </c>
      <c r="AF648" s="17">
        <v>0.28696440263814799</v>
      </c>
      <c r="AG648" s="17">
        <v>0.156624463482399</v>
      </c>
      <c r="AH648" s="17"/>
      <c r="AI648" s="17">
        <v>-5.45266992911159E-2</v>
      </c>
      <c r="AJ648" s="17">
        <v>0.31832536388990401</v>
      </c>
      <c r="AK648" s="17">
        <v>0.30476323533459498</v>
      </c>
      <c r="AL648" s="17">
        <v>0.24224263944716501</v>
      </c>
      <c r="AM648" s="17">
        <v>0.17941902238700999</v>
      </c>
      <c r="AN648" s="17"/>
      <c r="AO648" s="17">
        <v>-3.5628817551358903E-2</v>
      </c>
      <c r="AP648" s="17">
        <v>0.35415649740805599</v>
      </c>
      <c r="AQ648" s="17">
        <v>0.184616624658439</v>
      </c>
      <c r="AR648" s="17"/>
      <c r="AS648" s="17">
        <v>0.13122032167596201</v>
      </c>
      <c r="AT648" s="17">
        <v>0.198949001857989</v>
      </c>
      <c r="AU648" s="17">
        <v>0.24205189040706601</v>
      </c>
      <c r="AV648" s="17">
        <v>0.21760607276714999</v>
      </c>
      <c r="AW648" s="17">
        <v>0.18799079290715201</v>
      </c>
    </row>
    <row r="649" spans="2:49" x14ac:dyDescent="0.25">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row>
    <row r="650" spans="2:49" x14ac:dyDescent="0.25">
      <c r="B650" s="6" t="s">
        <v>412</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row>
    <row r="651" spans="2:49" x14ac:dyDescent="0.25">
      <c r="B651" s="24" t="s">
        <v>407</v>
      </c>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row>
    <row r="652" spans="2:49" x14ac:dyDescent="0.25">
      <c r="B652" t="s">
        <v>399</v>
      </c>
      <c r="C652" s="17">
        <v>0.222169693778731</v>
      </c>
      <c r="D652" s="17">
        <v>0.22616257249181401</v>
      </c>
      <c r="E652" s="17">
        <v>0.217386309029582</v>
      </c>
      <c r="F652" s="17"/>
      <c r="G652" s="17">
        <v>0.282184814229059</v>
      </c>
      <c r="H652" s="17">
        <v>0.24098918222443699</v>
      </c>
      <c r="I652" s="17">
        <v>0.24234981908922401</v>
      </c>
      <c r="J652" s="17">
        <v>0.21190660942873399</v>
      </c>
      <c r="K652" s="17">
        <v>0.19684809361960501</v>
      </c>
      <c r="L652" s="17">
        <v>0.17373230347472601</v>
      </c>
      <c r="M652" s="17"/>
      <c r="N652" s="17">
        <v>0.21425264144699199</v>
      </c>
      <c r="O652" s="17">
        <v>0.20586976835107401</v>
      </c>
      <c r="P652" s="17">
        <v>0.22349698340493299</v>
      </c>
      <c r="Q652" s="17">
        <v>0.24304202632657801</v>
      </c>
      <c r="R652" s="17"/>
      <c r="S652" s="17">
        <v>0.30851708665753003</v>
      </c>
      <c r="T652" s="17">
        <v>0.22879677683400601</v>
      </c>
      <c r="U652" s="17">
        <v>0.26568208779485097</v>
      </c>
      <c r="V652" s="17">
        <v>0.17937152056428399</v>
      </c>
      <c r="W652" s="17">
        <v>0.21583241547258999</v>
      </c>
      <c r="X652" s="17">
        <v>0.22218717072514299</v>
      </c>
      <c r="Y652" s="17">
        <v>0.26345217162145201</v>
      </c>
      <c r="Z652" s="17">
        <v>9.9601151455126699E-2</v>
      </c>
      <c r="AA652" s="17">
        <v>0.194910472931725</v>
      </c>
      <c r="AB652" s="17">
        <v>0.153521119724493</v>
      </c>
      <c r="AC652" s="17">
        <v>0.192797750431975</v>
      </c>
      <c r="AD652" s="17"/>
      <c r="AE652" s="17">
        <v>0.15003513986594699</v>
      </c>
      <c r="AF652" s="17">
        <v>0.258573120109308</v>
      </c>
      <c r="AG652" s="17">
        <v>0.21521571940227199</v>
      </c>
      <c r="AH652" s="17"/>
      <c r="AI652" s="17">
        <v>0.142899153157031</v>
      </c>
      <c r="AJ652" s="17">
        <v>0.27483636216386897</v>
      </c>
      <c r="AK652" s="17">
        <v>0.22299163498763899</v>
      </c>
      <c r="AL652" s="17">
        <v>0.23005878167319099</v>
      </c>
      <c r="AM652" s="17">
        <v>0.213950571085159</v>
      </c>
      <c r="AN652" s="17"/>
      <c r="AO652" s="17">
        <v>0.141857758348826</v>
      </c>
      <c r="AP652" s="17">
        <v>0.296951957577545</v>
      </c>
      <c r="AQ652" s="17">
        <v>0.181165543961124</v>
      </c>
      <c r="AR652" s="17"/>
      <c r="AS652" s="17">
        <v>0.20371337669318801</v>
      </c>
      <c r="AT652" s="17">
        <v>0.23411685335436699</v>
      </c>
      <c r="AU652" s="17">
        <v>0.252023755333594</v>
      </c>
      <c r="AV652" s="17">
        <v>0.26883802949874103</v>
      </c>
      <c r="AW652" s="17">
        <v>0.18906864353203201</v>
      </c>
    </row>
    <row r="653" spans="2:49" x14ac:dyDescent="0.25">
      <c r="B653" t="s">
        <v>400</v>
      </c>
      <c r="C653" s="17">
        <v>0.373710082468871</v>
      </c>
      <c r="D653" s="17">
        <v>0.37798196605867801</v>
      </c>
      <c r="E653" s="17">
        <v>0.36835477480394402</v>
      </c>
      <c r="F653" s="17"/>
      <c r="G653" s="17">
        <v>0.36572852516730697</v>
      </c>
      <c r="H653" s="17">
        <v>0.41936565776224299</v>
      </c>
      <c r="I653" s="17">
        <v>0.41148947819145498</v>
      </c>
      <c r="J653" s="17">
        <v>0.3285842034425</v>
      </c>
      <c r="K653" s="17">
        <v>0.33247154621524699</v>
      </c>
      <c r="L653" s="17">
        <v>0.38218983083031899</v>
      </c>
      <c r="M653" s="17"/>
      <c r="N653" s="17">
        <v>0.38599323087767101</v>
      </c>
      <c r="O653" s="17">
        <v>0.39762452764806899</v>
      </c>
      <c r="P653" s="17">
        <v>0.36633492071338902</v>
      </c>
      <c r="Q653" s="17">
        <v>0.33959033568200298</v>
      </c>
      <c r="R653" s="17"/>
      <c r="S653" s="17">
        <v>0.37646086732780898</v>
      </c>
      <c r="T653" s="17">
        <v>0.40435988727627897</v>
      </c>
      <c r="U653" s="17">
        <v>0.319681027963932</v>
      </c>
      <c r="V653" s="17">
        <v>0.37651664671052898</v>
      </c>
      <c r="W653" s="17">
        <v>0.30174013857450199</v>
      </c>
      <c r="X653" s="17">
        <v>0.36354928156629901</v>
      </c>
      <c r="Y653" s="17">
        <v>0.371762176230654</v>
      </c>
      <c r="Z653" s="17">
        <v>0.40972157705581702</v>
      </c>
      <c r="AA653" s="17">
        <v>0.42759894112345898</v>
      </c>
      <c r="AB653" s="17">
        <v>0.34429478054727702</v>
      </c>
      <c r="AC653" s="17">
        <v>0.39020782499155399</v>
      </c>
      <c r="AD653" s="17"/>
      <c r="AE653" s="17">
        <v>0.32519618317732701</v>
      </c>
      <c r="AF653" s="17">
        <v>0.41951826877641002</v>
      </c>
      <c r="AG653" s="17">
        <v>0.39433922557509898</v>
      </c>
      <c r="AH653" s="17"/>
      <c r="AI653" s="17">
        <v>0.34427395826293999</v>
      </c>
      <c r="AJ653" s="17">
        <v>0.41453373688178602</v>
      </c>
      <c r="AK653" s="17">
        <v>0.45735395782775901</v>
      </c>
      <c r="AL653" s="17">
        <v>0.30276044757864201</v>
      </c>
      <c r="AM653" s="17">
        <v>0.34980818043203099</v>
      </c>
      <c r="AN653" s="17"/>
      <c r="AO653" s="17">
        <v>0.370543658964478</v>
      </c>
      <c r="AP653" s="17">
        <v>0.41737015705728497</v>
      </c>
      <c r="AQ653" s="17">
        <v>0.48771903379819498</v>
      </c>
      <c r="AR653" s="17"/>
      <c r="AS653" s="17">
        <v>0.31207549577730698</v>
      </c>
      <c r="AT653" s="17">
        <v>0.38343881611207598</v>
      </c>
      <c r="AU653" s="17">
        <v>0.43562873637789301</v>
      </c>
      <c r="AV653" s="17">
        <v>0.37269440356801897</v>
      </c>
      <c r="AW653" s="17">
        <v>0.49712404152871797</v>
      </c>
    </row>
    <row r="654" spans="2:49" x14ac:dyDescent="0.25">
      <c r="B654" t="s">
        <v>401</v>
      </c>
      <c r="C654" s="17">
        <v>0.255018598296885</v>
      </c>
      <c r="D654" s="17">
        <v>0.26670681543341601</v>
      </c>
      <c r="E654" s="17">
        <v>0.245953983666997</v>
      </c>
      <c r="F654" s="17"/>
      <c r="G654" s="17">
        <v>0.17872976271988</v>
      </c>
      <c r="H654" s="17">
        <v>0.20573191581773401</v>
      </c>
      <c r="I654" s="17">
        <v>0.220512481023451</v>
      </c>
      <c r="J654" s="17">
        <v>0.290024963734414</v>
      </c>
      <c r="K654" s="17">
        <v>0.302150650597175</v>
      </c>
      <c r="L654" s="17">
        <v>0.31403340675878699</v>
      </c>
      <c r="M654" s="17"/>
      <c r="N654" s="17">
        <v>0.25676380011407601</v>
      </c>
      <c r="O654" s="17">
        <v>0.25232558771934699</v>
      </c>
      <c r="P654" s="17">
        <v>0.259339213131212</v>
      </c>
      <c r="Q654" s="17">
        <v>0.25448950736701997</v>
      </c>
      <c r="R654" s="17"/>
      <c r="S654" s="17">
        <v>0.20649883444962699</v>
      </c>
      <c r="T654" s="17">
        <v>0.20598808702288299</v>
      </c>
      <c r="U654" s="17">
        <v>0.26229674074695197</v>
      </c>
      <c r="V654" s="17">
        <v>0.27252929470102</v>
      </c>
      <c r="W654" s="17">
        <v>0.28152366774993998</v>
      </c>
      <c r="X654" s="17">
        <v>0.253507787528857</v>
      </c>
      <c r="Y654" s="17">
        <v>0.180952340993602</v>
      </c>
      <c r="Z654" s="17">
        <v>0.36310919021017801</v>
      </c>
      <c r="AA654" s="17">
        <v>0.26374473535283199</v>
      </c>
      <c r="AB654" s="17">
        <v>0.32516237408681098</v>
      </c>
      <c r="AC654" s="17">
        <v>0.325312982680169</v>
      </c>
      <c r="AD654" s="17"/>
      <c r="AE654" s="17">
        <v>0.33915523550346299</v>
      </c>
      <c r="AF654" s="17">
        <v>0.21115592072732001</v>
      </c>
      <c r="AG654" s="17">
        <v>0.225409071794786</v>
      </c>
      <c r="AH654" s="17"/>
      <c r="AI654" s="17">
        <v>0.322869464587203</v>
      </c>
      <c r="AJ654" s="17">
        <v>0.22581494940195301</v>
      </c>
      <c r="AK654" s="17">
        <v>0.21026477266579999</v>
      </c>
      <c r="AL654" s="17">
        <v>0.23010619120711101</v>
      </c>
      <c r="AM654" s="17">
        <v>0.237241419241636</v>
      </c>
      <c r="AN654" s="17"/>
      <c r="AO654" s="17">
        <v>0.31086490314324899</v>
      </c>
      <c r="AP654" s="17">
        <v>0.20367877274214799</v>
      </c>
      <c r="AQ654" s="17">
        <v>0.224551080589902</v>
      </c>
      <c r="AR654" s="17"/>
      <c r="AS654" s="17">
        <v>0.29079175468747598</v>
      </c>
      <c r="AT654" s="17">
        <v>0.22588037805553099</v>
      </c>
      <c r="AU654" s="17">
        <v>0.22178511177674601</v>
      </c>
      <c r="AV654" s="17">
        <v>0.24158483135328801</v>
      </c>
      <c r="AW654" s="17">
        <v>4.6789747322064097E-2</v>
      </c>
    </row>
    <row r="655" spans="2:49" x14ac:dyDescent="0.25">
      <c r="B655" t="s">
        <v>402</v>
      </c>
      <c r="C655" s="17">
        <v>6.8175593888309002E-2</v>
      </c>
      <c r="D655" s="17">
        <v>6.3788153453243401E-2</v>
      </c>
      <c r="E655" s="17">
        <v>7.1682074871259896E-2</v>
      </c>
      <c r="F655" s="17"/>
      <c r="G655" s="17">
        <v>7.3435775900158706E-2</v>
      </c>
      <c r="H655" s="17">
        <v>5.9799167209587403E-2</v>
      </c>
      <c r="I655" s="17">
        <v>5.5236730211660902E-2</v>
      </c>
      <c r="J655" s="17">
        <v>6.7336447969899293E-2</v>
      </c>
      <c r="K655" s="17">
        <v>6.4179679082739596E-2</v>
      </c>
      <c r="L655" s="17">
        <v>8.4876994101131004E-2</v>
      </c>
      <c r="M655" s="17"/>
      <c r="N655" s="17">
        <v>8.6104982235970101E-2</v>
      </c>
      <c r="O655" s="17">
        <v>6.6789485144768596E-2</v>
      </c>
      <c r="P655" s="17">
        <v>5.8369309587302597E-2</v>
      </c>
      <c r="Q655" s="17">
        <v>5.9969521773866198E-2</v>
      </c>
      <c r="R655" s="17"/>
      <c r="S655" s="17">
        <v>4.8302739423676598E-2</v>
      </c>
      <c r="T655" s="17">
        <v>7.9006048917612703E-2</v>
      </c>
      <c r="U655" s="17">
        <v>8.8012373969422394E-2</v>
      </c>
      <c r="V655" s="17">
        <v>4.4447154255158397E-2</v>
      </c>
      <c r="W655" s="17">
        <v>0.100386065546967</v>
      </c>
      <c r="X655" s="17">
        <v>7.7745671139385797E-2</v>
      </c>
      <c r="Y655" s="17">
        <v>8.3054644965861402E-2</v>
      </c>
      <c r="Z655" s="17">
        <v>9.2067695616035006E-2</v>
      </c>
      <c r="AA655" s="17">
        <v>5.4666557183491497E-2</v>
      </c>
      <c r="AB655" s="17">
        <v>5.2403238016706502E-2</v>
      </c>
      <c r="AC655" s="17">
        <v>6.11003774561336E-2</v>
      </c>
      <c r="AD655" s="17"/>
      <c r="AE655" s="17">
        <v>8.9224115214075694E-2</v>
      </c>
      <c r="AF655" s="17">
        <v>5.5343631907182597E-2</v>
      </c>
      <c r="AG655" s="17">
        <v>6.8211413375876495E-2</v>
      </c>
      <c r="AH655" s="17"/>
      <c r="AI655" s="17">
        <v>9.9065869641190102E-2</v>
      </c>
      <c r="AJ655" s="17">
        <v>4.8125252065888698E-2</v>
      </c>
      <c r="AK655" s="17">
        <v>6.4618738039701307E-2</v>
      </c>
      <c r="AL655" s="17">
        <v>0.170349499004083</v>
      </c>
      <c r="AM655" s="17">
        <v>5.0549120515361402E-2</v>
      </c>
      <c r="AN655" s="17"/>
      <c r="AO655" s="17">
        <v>0.102386648230841</v>
      </c>
      <c r="AP655" s="17">
        <v>4.6132607923251703E-2</v>
      </c>
      <c r="AQ655" s="17">
        <v>5.24710331419381E-2</v>
      </c>
      <c r="AR655" s="17"/>
      <c r="AS655" s="17">
        <v>8.1282383854121801E-2</v>
      </c>
      <c r="AT655" s="17">
        <v>6.4717956541434002E-2</v>
      </c>
      <c r="AU655" s="17">
        <v>5.0043933543983503E-2</v>
      </c>
      <c r="AV655" s="17">
        <v>6.8108025475433903E-2</v>
      </c>
      <c r="AW655" s="17">
        <v>0.13886220542239</v>
      </c>
    </row>
    <row r="656" spans="2:49" x14ac:dyDescent="0.25">
      <c r="B656" t="s">
        <v>403</v>
      </c>
      <c r="C656" s="17">
        <v>2.9510003767824901E-2</v>
      </c>
      <c r="D656" s="17">
        <v>2.6746829079856899E-2</v>
      </c>
      <c r="E656" s="17">
        <v>3.2427031890756297E-2</v>
      </c>
      <c r="F656" s="17"/>
      <c r="G656" s="17">
        <v>2.8734719641795501E-2</v>
      </c>
      <c r="H656" s="17">
        <v>1.51488212814047E-2</v>
      </c>
      <c r="I656" s="17">
        <v>3.2368554401723197E-2</v>
      </c>
      <c r="J656" s="17">
        <v>2.9756276721981001E-2</v>
      </c>
      <c r="K656" s="17">
        <v>5.64002980031863E-2</v>
      </c>
      <c r="L656" s="17">
        <v>2.03060625648726E-2</v>
      </c>
      <c r="M656" s="17"/>
      <c r="N656" s="17">
        <v>2.7241344983010701E-2</v>
      </c>
      <c r="O656" s="17">
        <v>1.5210957248101301E-2</v>
      </c>
      <c r="P656" s="17">
        <v>5.1353500179147402E-2</v>
      </c>
      <c r="Q656" s="17">
        <v>2.99077997847365E-2</v>
      </c>
      <c r="R656" s="17"/>
      <c r="S656" s="17">
        <v>2.0064342712464201E-2</v>
      </c>
      <c r="T656" s="17">
        <v>2.7668284700479901E-2</v>
      </c>
      <c r="U656" s="17">
        <v>3.1853389472116203E-2</v>
      </c>
      <c r="V656" s="17">
        <v>4.9870531251684398E-2</v>
      </c>
      <c r="W656" s="17">
        <v>2.9675307263243099E-2</v>
      </c>
      <c r="X656" s="17">
        <v>2.83127419278985E-2</v>
      </c>
      <c r="Y656" s="17">
        <v>2.71136068894046E-2</v>
      </c>
      <c r="Z656" s="17">
        <v>1.9435409069131E-2</v>
      </c>
      <c r="AA656" s="17">
        <v>3.3150209072925103E-2</v>
      </c>
      <c r="AB656" s="17">
        <v>4.54607643370449E-2</v>
      </c>
      <c r="AC656" s="17">
        <v>0</v>
      </c>
      <c r="AD656" s="17"/>
      <c r="AE656" s="17">
        <v>5.7889571004030499E-2</v>
      </c>
      <c r="AF656" s="17">
        <v>1.2001209465171799E-2</v>
      </c>
      <c r="AG656" s="17">
        <v>1.7368354241999E-2</v>
      </c>
      <c r="AH656" s="17"/>
      <c r="AI656" s="17">
        <v>4.9282423130041303E-2</v>
      </c>
      <c r="AJ656" s="17">
        <v>8.1150721539522495E-3</v>
      </c>
      <c r="AK656" s="17">
        <v>2.2964532336774202E-2</v>
      </c>
      <c r="AL656" s="17">
        <v>0</v>
      </c>
      <c r="AM656" s="17">
        <v>3.4056411284774497E-2</v>
      </c>
      <c r="AN656" s="17"/>
      <c r="AO656" s="17">
        <v>3.6630541839171797E-2</v>
      </c>
      <c r="AP656" s="17">
        <v>8.6913741457476709E-3</v>
      </c>
      <c r="AQ656" s="17">
        <v>2.1648493587382599E-2</v>
      </c>
      <c r="AR656" s="17"/>
      <c r="AS656" s="17">
        <v>3.3647110648085198E-2</v>
      </c>
      <c r="AT656" s="17">
        <v>3.9866690574989802E-2</v>
      </c>
      <c r="AU656" s="17">
        <v>1.24871691557782E-2</v>
      </c>
      <c r="AV656" s="17">
        <v>3.3073424395218098E-2</v>
      </c>
      <c r="AW656" s="17">
        <v>7.0466491512985396E-2</v>
      </c>
    </row>
    <row r="657" spans="2:49" x14ac:dyDescent="0.25">
      <c r="B657" t="s">
        <v>104</v>
      </c>
      <c r="C657" s="17">
        <v>5.1416027799378698E-2</v>
      </c>
      <c r="D657" s="17">
        <v>3.8613663482991702E-2</v>
      </c>
      <c r="E657" s="17">
        <v>6.4195825737460493E-2</v>
      </c>
      <c r="F657" s="17"/>
      <c r="G657" s="17">
        <v>7.1186402341799099E-2</v>
      </c>
      <c r="H657" s="17">
        <v>5.8965255704593197E-2</v>
      </c>
      <c r="I657" s="17">
        <v>3.8042937082485302E-2</v>
      </c>
      <c r="J657" s="17">
        <v>7.2391498702471205E-2</v>
      </c>
      <c r="K657" s="17">
        <v>4.7949732482046703E-2</v>
      </c>
      <c r="L657" s="17">
        <v>2.48614022701635E-2</v>
      </c>
      <c r="M657" s="17"/>
      <c r="N657" s="17">
        <v>2.9644000342280201E-2</v>
      </c>
      <c r="O657" s="17">
        <v>6.2179673888640298E-2</v>
      </c>
      <c r="P657" s="17">
        <v>4.1106072984015099E-2</v>
      </c>
      <c r="Q657" s="17">
        <v>7.3000809065795494E-2</v>
      </c>
      <c r="R657" s="17"/>
      <c r="S657" s="17">
        <v>4.0156129428892198E-2</v>
      </c>
      <c r="T657" s="17">
        <v>5.41809152487394E-2</v>
      </c>
      <c r="U657" s="17">
        <v>3.2474380052727202E-2</v>
      </c>
      <c r="V657" s="17">
        <v>7.7264852517324803E-2</v>
      </c>
      <c r="W657" s="17">
        <v>7.0842405392757504E-2</v>
      </c>
      <c r="X657" s="17">
        <v>5.4697347112417E-2</v>
      </c>
      <c r="Y657" s="17">
        <v>7.3665059299026198E-2</v>
      </c>
      <c r="Z657" s="17">
        <v>1.60649765937123E-2</v>
      </c>
      <c r="AA657" s="17">
        <v>2.5929084335567398E-2</v>
      </c>
      <c r="AB657" s="17">
        <v>7.9157723287668597E-2</v>
      </c>
      <c r="AC657" s="17">
        <v>3.0581064440167598E-2</v>
      </c>
      <c r="AD657" s="17"/>
      <c r="AE657" s="17">
        <v>3.8499755235156398E-2</v>
      </c>
      <c r="AF657" s="17">
        <v>4.3407849014607598E-2</v>
      </c>
      <c r="AG657" s="17">
        <v>7.9456215609967101E-2</v>
      </c>
      <c r="AH657" s="17"/>
      <c r="AI657" s="17">
        <v>4.1609131221594299E-2</v>
      </c>
      <c r="AJ657" s="17">
        <v>2.85746273325517E-2</v>
      </c>
      <c r="AK657" s="17">
        <v>2.1806364142326201E-2</v>
      </c>
      <c r="AL657" s="17">
        <v>6.6725080536973805E-2</v>
      </c>
      <c r="AM657" s="17">
        <v>0.114394297441038</v>
      </c>
      <c r="AN657" s="17"/>
      <c r="AO657" s="17">
        <v>3.7716489473433902E-2</v>
      </c>
      <c r="AP657" s="17">
        <v>2.7175130554022001E-2</v>
      </c>
      <c r="AQ657" s="17">
        <v>3.2444814921458301E-2</v>
      </c>
      <c r="AR657" s="17"/>
      <c r="AS657" s="17">
        <v>7.84898783398226E-2</v>
      </c>
      <c r="AT657" s="17">
        <v>5.1979305361601703E-2</v>
      </c>
      <c r="AU657" s="17">
        <v>2.8031293812005701E-2</v>
      </c>
      <c r="AV657" s="17">
        <v>1.5701285709300499E-2</v>
      </c>
      <c r="AW657" s="17">
        <v>5.7688870681810098E-2</v>
      </c>
    </row>
    <row r="658" spans="2:49" x14ac:dyDescent="0.25">
      <c r="B658" t="s">
        <v>404</v>
      </c>
      <c r="C658" s="17">
        <v>0.59587977624760202</v>
      </c>
      <c r="D658" s="17">
        <v>0.60414453855049199</v>
      </c>
      <c r="E658" s="17">
        <v>0.58574108383352597</v>
      </c>
      <c r="F658" s="17"/>
      <c r="G658" s="17">
        <v>0.64791333939636597</v>
      </c>
      <c r="H658" s="17">
        <v>0.66035483998668099</v>
      </c>
      <c r="I658" s="17">
        <v>0.65383929728067902</v>
      </c>
      <c r="J658" s="17">
        <v>0.54049081287123402</v>
      </c>
      <c r="K658" s="17">
        <v>0.52931963983485197</v>
      </c>
      <c r="L658" s="17">
        <v>0.555922134305046</v>
      </c>
      <c r="M658" s="17"/>
      <c r="N658" s="17">
        <v>0.60024587232466298</v>
      </c>
      <c r="O658" s="17">
        <v>0.60349429599914295</v>
      </c>
      <c r="P658" s="17">
        <v>0.58983190411832298</v>
      </c>
      <c r="Q658" s="17">
        <v>0.58263236200858104</v>
      </c>
      <c r="R658" s="17"/>
      <c r="S658" s="17">
        <v>0.68497795398534</v>
      </c>
      <c r="T658" s="17">
        <v>0.63315666411028504</v>
      </c>
      <c r="U658" s="17">
        <v>0.58536311575878297</v>
      </c>
      <c r="V658" s="17">
        <v>0.55588816727481205</v>
      </c>
      <c r="W658" s="17">
        <v>0.51757255404709201</v>
      </c>
      <c r="X658" s="17">
        <v>0.585736452291442</v>
      </c>
      <c r="Y658" s="17">
        <v>0.63521434785210595</v>
      </c>
      <c r="Z658" s="17">
        <v>0.50932272851094396</v>
      </c>
      <c r="AA658" s="17">
        <v>0.62250941405518301</v>
      </c>
      <c r="AB658" s="17">
        <v>0.49781590027176897</v>
      </c>
      <c r="AC658" s="17">
        <v>0.58300557542352904</v>
      </c>
      <c r="AD658" s="17"/>
      <c r="AE658" s="17">
        <v>0.47523132304327398</v>
      </c>
      <c r="AF658" s="17">
        <v>0.67809138888571796</v>
      </c>
      <c r="AG658" s="17">
        <v>0.60955494497737095</v>
      </c>
      <c r="AH658" s="17"/>
      <c r="AI658" s="17">
        <v>0.48717311141997099</v>
      </c>
      <c r="AJ658" s="17">
        <v>0.68937009904565405</v>
      </c>
      <c r="AK658" s="17">
        <v>0.68034559281539797</v>
      </c>
      <c r="AL658" s="17">
        <v>0.53281922925183201</v>
      </c>
      <c r="AM658" s="17">
        <v>0.56375875151719002</v>
      </c>
      <c r="AN658" s="17"/>
      <c r="AO658" s="17">
        <v>0.51240141731330402</v>
      </c>
      <c r="AP658" s="17">
        <v>0.71432211463483097</v>
      </c>
      <c r="AQ658" s="17">
        <v>0.66888457775931898</v>
      </c>
      <c r="AR658" s="17"/>
      <c r="AS658" s="17">
        <v>0.51578887247049399</v>
      </c>
      <c r="AT658" s="17">
        <v>0.61755566946644302</v>
      </c>
      <c r="AU658" s="17">
        <v>0.68765249171148701</v>
      </c>
      <c r="AV658" s="17">
        <v>0.64153243306676</v>
      </c>
      <c r="AW658" s="17">
        <v>0.68619268506075004</v>
      </c>
    </row>
    <row r="659" spans="2:49" x14ac:dyDescent="0.25">
      <c r="B659" t="s">
        <v>405</v>
      </c>
      <c r="C659" s="17">
        <v>9.7685597656133896E-2</v>
      </c>
      <c r="D659" s="17">
        <v>9.05349825331003E-2</v>
      </c>
      <c r="E659" s="17">
        <v>0.104109106762016</v>
      </c>
      <c r="F659" s="17"/>
      <c r="G659" s="17">
        <v>0.102170495541954</v>
      </c>
      <c r="H659" s="17">
        <v>7.4947988490992198E-2</v>
      </c>
      <c r="I659" s="17">
        <v>8.7605284613384099E-2</v>
      </c>
      <c r="J659" s="17">
        <v>9.7092724691880294E-2</v>
      </c>
      <c r="K659" s="17">
        <v>0.12057997708592599</v>
      </c>
      <c r="L659" s="17">
        <v>0.105183056666004</v>
      </c>
      <c r="M659" s="17"/>
      <c r="N659" s="17">
        <v>0.113346327218981</v>
      </c>
      <c r="O659" s="17">
        <v>8.2000442392869896E-2</v>
      </c>
      <c r="P659" s="17">
        <v>0.10972280976645001</v>
      </c>
      <c r="Q659" s="17">
        <v>8.9877321558602702E-2</v>
      </c>
      <c r="R659" s="17"/>
      <c r="S659" s="17">
        <v>6.8367082136140803E-2</v>
      </c>
      <c r="T659" s="17">
        <v>0.106674333618093</v>
      </c>
      <c r="U659" s="17">
        <v>0.119865763441539</v>
      </c>
      <c r="V659" s="17">
        <v>9.4317685506842802E-2</v>
      </c>
      <c r="W659" s="17">
        <v>0.13006137281021099</v>
      </c>
      <c r="X659" s="17">
        <v>0.106058413067284</v>
      </c>
      <c r="Y659" s="17">
        <v>0.11016825185526601</v>
      </c>
      <c r="Z659" s="17">
        <v>0.111503104685166</v>
      </c>
      <c r="AA659" s="17">
        <v>8.7816766256416601E-2</v>
      </c>
      <c r="AB659" s="17">
        <v>9.7864002353751395E-2</v>
      </c>
      <c r="AC659" s="17">
        <v>6.11003774561336E-2</v>
      </c>
      <c r="AD659" s="17"/>
      <c r="AE659" s="17">
        <v>0.147113686218106</v>
      </c>
      <c r="AF659" s="17">
        <v>6.73448413723544E-2</v>
      </c>
      <c r="AG659" s="17">
        <v>8.5579767617875502E-2</v>
      </c>
      <c r="AH659" s="17"/>
      <c r="AI659" s="17">
        <v>0.14834829277123099</v>
      </c>
      <c r="AJ659" s="17">
        <v>5.6240324219841001E-2</v>
      </c>
      <c r="AK659" s="17">
        <v>8.7583270376475397E-2</v>
      </c>
      <c r="AL659" s="17">
        <v>0.170349499004083</v>
      </c>
      <c r="AM659" s="17">
        <v>8.46055318001359E-2</v>
      </c>
      <c r="AN659" s="17"/>
      <c r="AO659" s="17">
        <v>0.13901719007001301</v>
      </c>
      <c r="AP659" s="17">
        <v>5.4823982068999397E-2</v>
      </c>
      <c r="AQ659" s="17">
        <v>7.4119526729320706E-2</v>
      </c>
      <c r="AR659" s="17"/>
      <c r="AS659" s="17">
        <v>0.11492949450220701</v>
      </c>
      <c r="AT659" s="17">
        <v>0.104584647116424</v>
      </c>
      <c r="AU659" s="17">
        <v>6.2531102699761698E-2</v>
      </c>
      <c r="AV659" s="17">
        <v>0.101181449870652</v>
      </c>
      <c r="AW659" s="17">
        <v>0.20932869693537601</v>
      </c>
    </row>
    <row r="660" spans="2:49" x14ac:dyDescent="0.25">
      <c r="B660" t="s">
        <v>179</v>
      </c>
      <c r="C660" s="17">
        <v>0.49819417859146797</v>
      </c>
      <c r="D660" s="17">
        <v>0.513609556017392</v>
      </c>
      <c r="E660" s="17">
        <v>0.48163197707151001</v>
      </c>
      <c r="F660" s="17"/>
      <c r="G660" s="17">
        <v>0.54574284385441196</v>
      </c>
      <c r="H660" s="17">
        <v>0.58540685149568805</v>
      </c>
      <c r="I660" s="17">
        <v>0.56623401266729501</v>
      </c>
      <c r="J660" s="17">
        <v>0.443398088179354</v>
      </c>
      <c r="K660" s="17">
        <v>0.40873966274892598</v>
      </c>
      <c r="L660" s="17">
        <v>0.45073907763904197</v>
      </c>
      <c r="M660" s="17"/>
      <c r="N660" s="17">
        <v>0.48689954510568201</v>
      </c>
      <c r="O660" s="17">
        <v>0.52149385360627298</v>
      </c>
      <c r="P660" s="17">
        <v>0.48010909435187299</v>
      </c>
      <c r="Q660" s="17">
        <v>0.49275504044997898</v>
      </c>
      <c r="R660" s="17"/>
      <c r="S660" s="17">
        <v>0.61661087184919905</v>
      </c>
      <c r="T660" s="17">
        <v>0.52648233049219195</v>
      </c>
      <c r="U660" s="17">
        <v>0.46549735231724398</v>
      </c>
      <c r="V660" s="17">
        <v>0.461570481767969</v>
      </c>
      <c r="W660" s="17">
        <v>0.387511181236881</v>
      </c>
      <c r="X660" s="17">
        <v>0.47967803922415803</v>
      </c>
      <c r="Y660" s="17">
        <v>0.52504609599684005</v>
      </c>
      <c r="Z660" s="17">
        <v>0.39781962382577801</v>
      </c>
      <c r="AA660" s="17">
        <v>0.53469264779876702</v>
      </c>
      <c r="AB660" s="17">
        <v>0.399951897918018</v>
      </c>
      <c r="AC660" s="17">
        <v>0.52190519796739598</v>
      </c>
      <c r="AD660" s="17"/>
      <c r="AE660" s="17">
        <v>0.32811763682516798</v>
      </c>
      <c r="AF660" s="17">
        <v>0.61074654751336299</v>
      </c>
      <c r="AG660" s="17">
        <v>0.52397517735949595</v>
      </c>
      <c r="AH660" s="17"/>
      <c r="AI660" s="17">
        <v>0.33882481864873998</v>
      </c>
      <c r="AJ660" s="17">
        <v>0.63312977482581301</v>
      </c>
      <c r="AK660" s="17">
        <v>0.59276232243892302</v>
      </c>
      <c r="AL660" s="17">
        <v>0.36246973024774998</v>
      </c>
      <c r="AM660" s="17">
        <v>0.47915321971705499</v>
      </c>
      <c r="AN660" s="17"/>
      <c r="AO660" s="17">
        <v>0.37338422724329101</v>
      </c>
      <c r="AP660" s="17">
        <v>0.65949813256583101</v>
      </c>
      <c r="AQ660" s="17">
        <v>0.59476505102999899</v>
      </c>
      <c r="AR660" s="17"/>
      <c r="AS660" s="17">
        <v>0.40085937796828702</v>
      </c>
      <c r="AT660" s="17">
        <v>0.51297102235001901</v>
      </c>
      <c r="AU660" s="17">
        <v>0.62512138901172498</v>
      </c>
      <c r="AV660" s="17">
        <v>0.54035098319610797</v>
      </c>
      <c r="AW660" s="17">
        <v>0.47686398812537401</v>
      </c>
    </row>
    <row r="661" spans="2:49" x14ac:dyDescent="0.25">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row>
    <row r="662" spans="2:49" x14ac:dyDescent="0.25">
      <c r="B662" s="6" t="s">
        <v>413</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row>
    <row r="663" spans="2:49" x14ac:dyDescent="0.25">
      <c r="B663" s="24" t="s">
        <v>407</v>
      </c>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row>
    <row r="664" spans="2:49" x14ac:dyDescent="0.25">
      <c r="B664" t="s">
        <v>399</v>
      </c>
      <c r="C664" s="17">
        <v>0.24923663877789501</v>
      </c>
      <c r="D664" s="17">
        <v>0.294279576385024</v>
      </c>
      <c r="E664" s="17">
        <v>0.20494934635554299</v>
      </c>
      <c r="F664" s="17"/>
      <c r="G664" s="17">
        <v>0.231837859380184</v>
      </c>
      <c r="H664" s="17">
        <v>0.205953164564842</v>
      </c>
      <c r="I664" s="17">
        <v>0.25984973056507099</v>
      </c>
      <c r="J664" s="17">
        <v>0.24445709696072801</v>
      </c>
      <c r="K664" s="17">
        <v>0.26154157225956698</v>
      </c>
      <c r="L664" s="17">
        <v>0.28463291942152302</v>
      </c>
      <c r="M664" s="17"/>
      <c r="N664" s="17">
        <v>0.32062210076312803</v>
      </c>
      <c r="O664" s="17">
        <v>0.20909428909724401</v>
      </c>
      <c r="P664" s="17">
        <v>0.26155579171458299</v>
      </c>
      <c r="Q664" s="17">
        <v>0.21105679070331501</v>
      </c>
      <c r="R664" s="17"/>
      <c r="S664" s="17">
        <v>0.24532978364077501</v>
      </c>
      <c r="T664" s="17">
        <v>0.28216882822873302</v>
      </c>
      <c r="U664" s="17">
        <v>0.31890721345684703</v>
      </c>
      <c r="V664" s="17">
        <v>0.245391842126781</v>
      </c>
      <c r="W664" s="17">
        <v>0.235678000153967</v>
      </c>
      <c r="X664" s="17">
        <v>0.241802582981093</v>
      </c>
      <c r="Y664" s="17">
        <v>0.27240429257841398</v>
      </c>
      <c r="Z664" s="17">
        <v>0.11011865999652901</v>
      </c>
      <c r="AA664" s="17">
        <v>0.24494741573086501</v>
      </c>
      <c r="AB664" s="17">
        <v>0.25232871654779299</v>
      </c>
      <c r="AC664" s="17">
        <v>0.180118744396016</v>
      </c>
      <c r="AD664" s="17"/>
      <c r="AE664" s="17">
        <v>0.202485684189946</v>
      </c>
      <c r="AF664" s="17">
        <v>0.29950122232466603</v>
      </c>
      <c r="AG664" s="17">
        <v>0.21329440340056599</v>
      </c>
      <c r="AH664" s="17"/>
      <c r="AI664" s="17">
        <v>0.21544576798739201</v>
      </c>
      <c r="AJ664" s="17">
        <v>0.25984693398613001</v>
      </c>
      <c r="AK664" s="17">
        <v>0.37843448032263799</v>
      </c>
      <c r="AL664" s="17">
        <v>0.322740335928975</v>
      </c>
      <c r="AM664" s="17">
        <v>0.167667037314638</v>
      </c>
      <c r="AN664" s="17"/>
      <c r="AO664" s="17">
        <v>0.20299255746968101</v>
      </c>
      <c r="AP664" s="17">
        <v>0.28174543468527802</v>
      </c>
      <c r="AQ664" s="17">
        <v>0.34405740207434199</v>
      </c>
      <c r="AR664" s="17"/>
      <c r="AS664" s="17">
        <v>0.21951083515772901</v>
      </c>
      <c r="AT664" s="17">
        <v>0.234981313309958</v>
      </c>
      <c r="AU664" s="17">
        <v>0.28229796415177699</v>
      </c>
      <c r="AV664" s="17">
        <v>0.32542282570061798</v>
      </c>
      <c r="AW664" s="17">
        <v>0.20947538079118</v>
      </c>
    </row>
    <row r="665" spans="2:49" x14ac:dyDescent="0.25">
      <c r="B665" t="s">
        <v>400</v>
      </c>
      <c r="C665" s="17">
        <v>0.36666118810439502</v>
      </c>
      <c r="D665" s="17">
        <v>0.34534806923971401</v>
      </c>
      <c r="E665" s="17">
        <v>0.38607996159557401</v>
      </c>
      <c r="F665" s="17"/>
      <c r="G665" s="17">
        <v>0.35968797422245402</v>
      </c>
      <c r="H665" s="17">
        <v>0.347928676514766</v>
      </c>
      <c r="I665" s="17">
        <v>0.361000906268028</v>
      </c>
      <c r="J665" s="17">
        <v>0.349005641501279</v>
      </c>
      <c r="K665" s="17">
        <v>0.38944724310472101</v>
      </c>
      <c r="L665" s="17">
        <v>0.39121355012776299</v>
      </c>
      <c r="M665" s="17"/>
      <c r="N665" s="17">
        <v>0.35488519189824802</v>
      </c>
      <c r="O665" s="17">
        <v>0.41564960990241501</v>
      </c>
      <c r="P665" s="17">
        <v>0.34008784766825101</v>
      </c>
      <c r="Q665" s="17">
        <v>0.34289122787680898</v>
      </c>
      <c r="R665" s="17"/>
      <c r="S665" s="17">
        <v>0.34967631770971203</v>
      </c>
      <c r="T665" s="17">
        <v>0.40024950701636902</v>
      </c>
      <c r="U665" s="17">
        <v>0.30064545276652699</v>
      </c>
      <c r="V665" s="17">
        <v>0.35528326955413903</v>
      </c>
      <c r="W665" s="17">
        <v>0.32841445697932498</v>
      </c>
      <c r="X665" s="17">
        <v>0.38737526225657598</v>
      </c>
      <c r="Y665" s="17">
        <v>0.34553204047317798</v>
      </c>
      <c r="Z665" s="17">
        <v>0.51657330228891896</v>
      </c>
      <c r="AA665" s="17">
        <v>0.35533148882788801</v>
      </c>
      <c r="AB665" s="17">
        <v>0.38304611879529299</v>
      </c>
      <c r="AC665" s="17">
        <v>0.38213541460757899</v>
      </c>
      <c r="AD665" s="17"/>
      <c r="AE665" s="17">
        <v>0.35235626826563998</v>
      </c>
      <c r="AF665" s="17">
        <v>0.39665199193206702</v>
      </c>
      <c r="AG665" s="17">
        <v>0.30506969707718901</v>
      </c>
      <c r="AH665" s="17"/>
      <c r="AI665" s="17">
        <v>0.38212450572753198</v>
      </c>
      <c r="AJ665" s="17">
        <v>0.40115966085439497</v>
      </c>
      <c r="AK665" s="17">
        <v>0.31696984731489403</v>
      </c>
      <c r="AL665" s="17">
        <v>0.20970142257171101</v>
      </c>
      <c r="AM665" s="17">
        <v>0.317134132885252</v>
      </c>
      <c r="AN665" s="17"/>
      <c r="AO665" s="17">
        <v>0.41044614239829902</v>
      </c>
      <c r="AP665" s="17">
        <v>0.40046862275387601</v>
      </c>
      <c r="AQ665" s="17">
        <v>0.36271436817843</v>
      </c>
      <c r="AR665" s="17"/>
      <c r="AS665" s="17">
        <v>0.33707477794009899</v>
      </c>
      <c r="AT665" s="17">
        <v>0.41284062386609899</v>
      </c>
      <c r="AU665" s="17">
        <v>0.36621367877273098</v>
      </c>
      <c r="AV665" s="17">
        <v>0.389542635585516</v>
      </c>
      <c r="AW665" s="17">
        <v>0.30106586016952502</v>
      </c>
    </row>
    <row r="666" spans="2:49" x14ac:dyDescent="0.25">
      <c r="B666" t="s">
        <v>401</v>
      </c>
      <c r="C666" s="17">
        <v>0.25684250714813001</v>
      </c>
      <c r="D666" s="17">
        <v>0.24483341268751099</v>
      </c>
      <c r="E666" s="17">
        <v>0.26931971635340002</v>
      </c>
      <c r="F666" s="17"/>
      <c r="G666" s="17">
        <v>0.27239551600277501</v>
      </c>
      <c r="H666" s="17">
        <v>0.28125038778563399</v>
      </c>
      <c r="I666" s="17">
        <v>0.23394721232226601</v>
      </c>
      <c r="J666" s="17">
        <v>0.256761323624497</v>
      </c>
      <c r="K666" s="17">
        <v>0.25251411750728803</v>
      </c>
      <c r="L666" s="17">
        <v>0.246571304952208</v>
      </c>
      <c r="M666" s="17"/>
      <c r="N666" s="17">
        <v>0.21235795888713199</v>
      </c>
      <c r="O666" s="17">
        <v>0.236665736838225</v>
      </c>
      <c r="P666" s="17">
        <v>0.301048511151631</v>
      </c>
      <c r="Q666" s="17">
        <v>0.292480774406285</v>
      </c>
      <c r="R666" s="17"/>
      <c r="S666" s="17">
        <v>0.241093796037262</v>
      </c>
      <c r="T666" s="17">
        <v>0.21645408998895699</v>
      </c>
      <c r="U666" s="17">
        <v>0.25003688031452997</v>
      </c>
      <c r="V666" s="17">
        <v>0.26538127961060498</v>
      </c>
      <c r="W666" s="17">
        <v>0.29078342989220102</v>
      </c>
      <c r="X666" s="17">
        <v>0.23621554577572701</v>
      </c>
      <c r="Y666" s="17">
        <v>0.26319954264398099</v>
      </c>
      <c r="Z666" s="17">
        <v>0.328225522785205</v>
      </c>
      <c r="AA666" s="17">
        <v>0.30425147053569301</v>
      </c>
      <c r="AB666" s="17">
        <v>0.21296008961417001</v>
      </c>
      <c r="AC666" s="17">
        <v>0.29727679407075502</v>
      </c>
      <c r="AD666" s="17"/>
      <c r="AE666" s="17">
        <v>0.29087784578389198</v>
      </c>
      <c r="AF666" s="17">
        <v>0.20983690090023899</v>
      </c>
      <c r="AG666" s="17">
        <v>0.32826159975633501</v>
      </c>
      <c r="AH666" s="17"/>
      <c r="AI666" s="17">
        <v>0.28742598683953702</v>
      </c>
      <c r="AJ666" s="17">
        <v>0.225906134231142</v>
      </c>
      <c r="AK666" s="17">
        <v>0.213561573443146</v>
      </c>
      <c r="AL666" s="17">
        <v>0.33025228347479801</v>
      </c>
      <c r="AM666" s="17">
        <v>0.30739483149028402</v>
      </c>
      <c r="AN666" s="17"/>
      <c r="AO666" s="17">
        <v>0.27871012050476102</v>
      </c>
      <c r="AP666" s="17">
        <v>0.219005277402014</v>
      </c>
      <c r="AQ666" s="17">
        <v>0.223722419670706</v>
      </c>
      <c r="AR666" s="17"/>
      <c r="AS666" s="17">
        <v>0.29424678630253198</v>
      </c>
      <c r="AT666" s="17">
        <v>0.22209383010495201</v>
      </c>
      <c r="AU666" s="17">
        <v>0.23094404452289199</v>
      </c>
      <c r="AV666" s="17">
        <v>0.211413644868749</v>
      </c>
      <c r="AW666" s="17">
        <v>0.24205929115320299</v>
      </c>
    </row>
    <row r="667" spans="2:49" x14ac:dyDescent="0.25">
      <c r="B667" t="s">
        <v>402</v>
      </c>
      <c r="C667" s="17">
        <v>5.0081571830598998E-2</v>
      </c>
      <c r="D667" s="17">
        <v>5.0591423729614601E-2</v>
      </c>
      <c r="E667" s="17">
        <v>5.0021990393393903E-2</v>
      </c>
      <c r="F667" s="17"/>
      <c r="G667" s="17">
        <v>7.8668292595458905E-2</v>
      </c>
      <c r="H667" s="17">
        <v>4.3623513779806201E-2</v>
      </c>
      <c r="I667" s="17">
        <v>5.6562889127356603E-2</v>
      </c>
      <c r="J667" s="17">
        <v>5.34867899147147E-2</v>
      </c>
      <c r="K667" s="17">
        <v>3.18631621553623E-2</v>
      </c>
      <c r="L667" s="17">
        <v>3.8996655783237202E-2</v>
      </c>
      <c r="M667" s="17"/>
      <c r="N667" s="17">
        <v>6.3671298040623395E-2</v>
      </c>
      <c r="O667" s="17">
        <v>4.1817207806802099E-2</v>
      </c>
      <c r="P667" s="17">
        <v>4.65396296074626E-2</v>
      </c>
      <c r="Q667" s="17">
        <v>4.8817755291532199E-2</v>
      </c>
      <c r="R667" s="17"/>
      <c r="S667" s="17">
        <v>8.5950723908990098E-2</v>
      </c>
      <c r="T667" s="17">
        <v>3.55447555820987E-2</v>
      </c>
      <c r="U667" s="17">
        <v>3.73767998957866E-2</v>
      </c>
      <c r="V667" s="17">
        <v>3.7466310852650203E-2</v>
      </c>
      <c r="W667" s="17">
        <v>4.9546343960386402E-2</v>
      </c>
      <c r="X667" s="17">
        <v>2.0097234180420202E-2</v>
      </c>
      <c r="Y667" s="17">
        <v>4.5869874393549698E-2</v>
      </c>
      <c r="Z667" s="17">
        <v>1.3114165299809201E-2</v>
      </c>
      <c r="AA667" s="17">
        <v>3.0921211939869402E-2</v>
      </c>
      <c r="AB667" s="17">
        <v>8.8172185312034398E-2</v>
      </c>
      <c r="AC667" s="17">
        <v>8.4707522927135903E-2</v>
      </c>
      <c r="AD667" s="17"/>
      <c r="AE667" s="17">
        <v>6.4336487042772394E-2</v>
      </c>
      <c r="AF667" s="17">
        <v>3.9876228044550099E-2</v>
      </c>
      <c r="AG667" s="17">
        <v>4.8617533373444301E-2</v>
      </c>
      <c r="AH667" s="17"/>
      <c r="AI667" s="17">
        <v>5.5131793561855102E-2</v>
      </c>
      <c r="AJ667" s="17">
        <v>5.5258215931080198E-2</v>
      </c>
      <c r="AK667" s="17">
        <v>3.3598210765707598E-2</v>
      </c>
      <c r="AL667" s="17">
        <v>0</v>
      </c>
      <c r="AM667" s="17">
        <v>5.34591869631569E-2</v>
      </c>
      <c r="AN667" s="17"/>
      <c r="AO667" s="17">
        <v>5.2866673065106E-2</v>
      </c>
      <c r="AP667" s="17">
        <v>4.6612936942331797E-2</v>
      </c>
      <c r="AQ667" s="17">
        <v>2.9004448175962299E-2</v>
      </c>
      <c r="AR667" s="17"/>
      <c r="AS667" s="17">
        <v>4.8612330999079398E-2</v>
      </c>
      <c r="AT667" s="17">
        <v>4.6315211391830001E-2</v>
      </c>
      <c r="AU667" s="17">
        <v>6.3164650017170407E-2</v>
      </c>
      <c r="AV667" s="17">
        <v>4.38417135017833E-2</v>
      </c>
      <c r="AW667" s="17">
        <v>0.119244105691296</v>
      </c>
    </row>
    <row r="668" spans="2:49" x14ac:dyDescent="0.25">
      <c r="B668" t="s">
        <v>403</v>
      </c>
      <c r="C668" s="17">
        <v>2.4048382670267199E-2</v>
      </c>
      <c r="D668" s="17">
        <v>3.0074829432277801E-2</v>
      </c>
      <c r="E668" s="17">
        <v>1.8448502367106601E-2</v>
      </c>
      <c r="F668" s="17"/>
      <c r="G668" s="17">
        <v>5.8199872838058204E-3</v>
      </c>
      <c r="H668" s="17">
        <v>5.6545579820525299E-2</v>
      </c>
      <c r="I668" s="17">
        <v>1.53300114024802E-2</v>
      </c>
      <c r="J668" s="17">
        <v>3.1725309306984799E-2</v>
      </c>
      <c r="K668" s="17">
        <v>1.9137662155098E-2</v>
      </c>
      <c r="L668" s="17">
        <v>1.4448127786007899E-2</v>
      </c>
      <c r="M668" s="17"/>
      <c r="N668" s="17">
        <v>3.02838370174956E-2</v>
      </c>
      <c r="O668" s="17">
        <v>2.121073230247E-2</v>
      </c>
      <c r="P668" s="17">
        <v>1.89765815791865E-2</v>
      </c>
      <c r="Q668" s="17">
        <v>2.2556321129385701E-2</v>
      </c>
      <c r="R668" s="17"/>
      <c r="S668" s="17">
        <v>4.3603288308594799E-2</v>
      </c>
      <c r="T668" s="17">
        <v>1.06549217679232E-2</v>
      </c>
      <c r="U668" s="17">
        <v>1.7194432245367999E-2</v>
      </c>
      <c r="V668" s="17">
        <v>1.9014709997615301E-2</v>
      </c>
      <c r="W668" s="17">
        <v>2.679944145315E-2</v>
      </c>
      <c r="X668" s="17">
        <v>5.7818559833500399E-2</v>
      </c>
      <c r="Y668" s="17">
        <v>9.71074596181324E-3</v>
      </c>
      <c r="Z668" s="17">
        <v>1.5903373035825698E-2</v>
      </c>
      <c r="AA668" s="17">
        <v>2.0980093832097899E-2</v>
      </c>
      <c r="AB668" s="17">
        <v>1.6246088071996099E-2</v>
      </c>
      <c r="AC668" s="17">
        <v>1.2392974371051999E-2</v>
      </c>
      <c r="AD668" s="17"/>
      <c r="AE668" s="17">
        <v>4.4050844759016897E-2</v>
      </c>
      <c r="AF668" s="17">
        <v>1.74084341591049E-2</v>
      </c>
      <c r="AG668" s="17">
        <v>8.8032583886977298E-3</v>
      </c>
      <c r="AH668" s="17"/>
      <c r="AI668" s="17">
        <v>2.7797177961326899E-2</v>
      </c>
      <c r="AJ668" s="17">
        <v>2.2297466884851801E-2</v>
      </c>
      <c r="AK668" s="17">
        <v>2.3318545802320099E-2</v>
      </c>
      <c r="AL668" s="17">
        <v>7.0580877487542298E-2</v>
      </c>
      <c r="AM668" s="17">
        <v>1.97779952585471E-2</v>
      </c>
      <c r="AN668" s="17"/>
      <c r="AO668" s="17">
        <v>2.9227791817768099E-2</v>
      </c>
      <c r="AP668" s="17">
        <v>1.63131625939976E-2</v>
      </c>
      <c r="AQ668" s="17">
        <v>2.1614819664836998E-2</v>
      </c>
      <c r="AR668" s="17"/>
      <c r="AS668" s="17">
        <v>1.95316885890289E-2</v>
      </c>
      <c r="AT668" s="17">
        <v>3.7859946866910701E-2</v>
      </c>
      <c r="AU668" s="17">
        <v>1.87330881448564E-2</v>
      </c>
      <c r="AV668" s="17">
        <v>2.0883042495457398E-2</v>
      </c>
      <c r="AW668" s="17">
        <v>7.0466491512985396E-2</v>
      </c>
    </row>
    <row r="669" spans="2:49" x14ac:dyDescent="0.25">
      <c r="B669" t="s">
        <v>104</v>
      </c>
      <c r="C669" s="17">
        <v>5.31297114687138E-2</v>
      </c>
      <c r="D669" s="17">
        <v>3.4872688525858002E-2</v>
      </c>
      <c r="E669" s="17">
        <v>7.1180482934983094E-2</v>
      </c>
      <c r="F669" s="17"/>
      <c r="G669" s="17">
        <v>5.15903705153219E-2</v>
      </c>
      <c r="H669" s="17">
        <v>6.4698677534427096E-2</v>
      </c>
      <c r="I669" s="17">
        <v>7.3309250314798499E-2</v>
      </c>
      <c r="J669" s="17">
        <v>6.4563838691796202E-2</v>
      </c>
      <c r="K669" s="17">
        <v>4.5496242817964203E-2</v>
      </c>
      <c r="L669" s="17">
        <v>2.4137441929261001E-2</v>
      </c>
      <c r="M669" s="17"/>
      <c r="N669" s="17">
        <v>1.8179613393373598E-2</v>
      </c>
      <c r="O669" s="17">
        <v>7.5562424052843594E-2</v>
      </c>
      <c r="P669" s="17">
        <v>3.1791638278885898E-2</v>
      </c>
      <c r="Q669" s="17">
        <v>8.2197130592674E-2</v>
      </c>
      <c r="R669" s="17"/>
      <c r="S669" s="17">
        <v>3.4346090394665803E-2</v>
      </c>
      <c r="T669" s="17">
        <v>5.4927897415918497E-2</v>
      </c>
      <c r="U669" s="17">
        <v>7.5839221320941397E-2</v>
      </c>
      <c r="V669" s="17">
        <v>7.7462587858210002E-2</v>
      </c>
      <c r="W669" s="17">
        <v>6.8778327560970298E-2</v>
      </c>
      <c r="X669" s="17">
        <v>5.6690814972684203E-2</v>
      </c>
      <c r="Y669" s="17">
        <v>6.3283503949064304E-2</v>
      </c>
      <c r="Z669" s="17">
        <v>1.60649765937123E-2</v>
      </c>
      <c r="AA669" s="17">
        <v>4.3568319133585998E-2</v>
      </c>
      <c r="AB669" s="17">
        <v>4.7246801658713297E-2</v>
      </c>
      <c r="AC669" s="17">
        <v>4.3368549627462297E-2</v>
      </c>
      <c r="AD669" s="17"/>
      <c r="AE669" s="17">
        <v>4.5892869958733297E-2</v>
      </c>
      <c r="AF669" s="17">
        <v>3.6725222639374097E-2</v>
      </c>
      <c r="AG669" s="17">
        <v>9.5953508003767493E-2</v>
      </c>
      <c r="AH669" s="17"/>
      <c r="AI669" s="17">
        <v>3.2074767922356501E-2</v>
      </c>
      <c r="AJ669" s="17">
        <v>3.55315881124008E-2</v>
      </c>
      <c r="AK669" s="17">
        <v>3.4117342351295002E-2</v>
      </c>
      <c r="AL669" s="17">
        <v>6.6725080536973805E-2</v>
      </c>
      <c r="AM669" s="17">
        <v>0.13456681608812199</v>
      </c>
      <c r="AN669" s="17"/>
      <c r="AO669" s="17">
        <v>2.5756714744384401E-2</v>
      </c>
      <c r="AP669" s="17">
        <v>3.5854565622502499E-2</v>
      </c>
      <c r="AQ669" s="17">
        <v>1.8886542235722802E-2</v>
      </c>
      <c r="AR669" s="17"/>
      <c r="AS669" s="17">
        <v>8.1023581011531301E-2</v>
      </c>
      <c r="AT669" s="17">
        <v>4.5909074460250103E-2</v>
      </c>
      <c r="AU669" s="17">
        <v>3.8646574390573799E-2</v>
      </c>
      <c r="AV669" s="17">
        <v>8.8961378478762503E-3</v>
      </c>
      <c r="AW669" s="17">
        <v>5.7688870681810098E-2</v>
      </c>
    </row>
    <row r="670" spans="2:49" x14ac:dyDescent="0.25">
      <c r="B670" t="s">
        <v>404</v>
      </c>
      <c r="C670" s="17">
        <v>0.61589782688229</v>
      </c>
      <c r="D670" s="17">
        <v>0.63962764562473895</v>
      </c>
      <c r="E670" s="17">
        <v>0.59102930795111597</v>
      </c>
      <c r="F670" s="17"/>
      <c r="G670" s="17">
        <v>0.591525833602638</v>
      </c>
      <c r="H670" s="17">
        <v>0.55388184107960703</v>
      </c>
      <c r="I670" s="17">
        <v>0.62085063683309905</v>
      </c>
      <c r="J670" s="17">
        <v>0.59346273846200703</v>
      </c>
      <c r="K670" s="17">
        <v>0.65098881536428699</v>
      </c>
      <c r="L670" s="17">
        <v>0.67584646954928596</v>
      </c>
      <c r="M670" s="17"/>
      <c r="N670" s="17">
        <v>0.67550729266137599</v>
      </c>
      <c r="O670" s="17">
        <v>0.62474389899965999</v>
      </c>
      <c r="P670" s="17">
        <v>0.60164363938283405</v>
      </c>
      <c r="Q670" s="17">
        <v>0.55394801858012399</v>
      </c>
      <c r="R670" s="17"/>
      <c r="S670" s="17">
        <v>0.59500610135048704</v>
      </c>
      <c r="T670" s="17">
        <v>0.68241833524510198</v>
      </c>
      <c r="U670" s="17">
        <v>0.61955266622337402</v>
      </c>
      <c r="V670" s="17">
        <v>0.60067511168092003</v>
      </c>
      <c r="W670" s="17">
        <v>0.56409245713329204</v>
      </c>
      <c r="X670" s="17">
        <v>0.62917784523766895</v>
      </c>
      <c r="Y670" s="17">
        <v>0.61793633305159201</v>
      </c>
      <c r="Z670" s="17">
        <v>0.62669196228544799</v>
      </c>
      <c r="AA670" s="17">
        <v>0.60027890455875299</v>
      </c>
      <c r="AB670" s="17">
        <v>0.63537483534308603</v>
      </c>
      <c r="AC670" s="17">
        <v>0.56225415900359499</v>
      </c>
      <c r="AD670" s="17"/>
      <c r="AE670" s="17">
        <v>0.55484195245558499</v>
      </c>
      <c r="AF670" s="17">
        <v>0.69615321425673204</v>
      </c>
      <c r="AG670" s="17">
        <v>0.51836410047775505</v>
      </c>
      <c r="AH670" s="17"/>
      <c r="AI670" s="17">
        <v>0.59757027371492399</v>
      </c>
      <c r="AJ670" s="17">
        <v>0.66100659484052504</v>
      </c>
      <c r="AK670" s="17">
        <v>0.69540432763753202</v>
      </c>
      <c r="AL670" s="17">
        <v>0.53244175850068598</v>
      </c>
      <c r="AM670" s="17">
        <v>0.48480117019989</v>
      </c>
      <c r="AN670" s="17"/>
      <c r="AO670" s="17">
        <v>0.61343869986798005</v>
      </c>
      <c r="AP670" s="17">
        <v>0.68221405743915398</v>
      </c>
      <c r="AQ670" s="17">
        <v>0.70677177025277105</v>
      </c>
      <c r="AR670" s="17"/>
      <c r="AS670" s="17">
        <v>0.55658561309782795</v>
      </c>
      <c r="AT670" s="17">
        <v>0.64782193717605696</v>
      </c>
      <c r="AU670" s="17">
        <v>0.64851164292450802</v>
      </c>
      <c r="AV670" s="17">
        <v>0.71496546128613403</v>
      </c>
      <c r="AW670" s="17">
        <v>0.51054124096070597</v>
      </c>
    </row>
    <row r="671" spans="2:49" x14ac:dyDescent="0.25">
      <c r="B671" t="s">
        <v>405</v>
      </c>
      <c r="C671" s="17">
        <v>7.4129954500866194E-2</v>
      </c>
      <c r="D671" s="17">
        <v>8.0666253161892396E-2</v>
      </c>
      <c r="E671" s="17">
        <v>6.8470492760500504E-2</v>
      </c>
      <c r="F671" s="17"/>
      <c r="G671" s="17">
        <v>8.4488279879264702E-2</v>
      </c>
      <c r="H671" s="17">
        <v>0.10016909360033099</v>
      </c>
      <c r="I671" s="17">
        <v>7.1892900529836795E-2</v>
      </c>
      <c r="J671" s="17">
        <v>8.5212099221699505E-2</v>
      </c>
      <c r="K671" s="17">
        <v>5.1000824310460303E-2</v>
      </c>
      <c r="L671" s="17">
        <v>5.3444783569245098E-2</v>
      </c>
      <c r="M671" s="17"/>
      <c r="N671" s="17">
        <v>9.3955135058119005E-2</v>
      </c>
      <c r="O671" s="17">
        <v>6.3027940109272096E-2</v>
      </c>
      <c r="P671" s="17">
        <v>6.5516211186649201E-2</v>
      </c>
      <c r="Q671" s="17">
        <v>7.1374076420918003E-2</v>
      </c>
      <c r="R671" s="17"/>
      <c r="S671" s="17">
        <v>0.129554012217585</v>
      </c>
      <c r="T671" s="17">
        <v>4.6199677350021902E-2</v>
      </c>
      <c r="U671" s="17">
        <v>5.4571232141154599E-2</v>
      </c>
      <c r="V671" s="17">
        <v>5.6481020850265601E-2</v>
      </c>
      <c r="W671" s="17">
        <v>7.6345785413536399E-2</v>
      </c>
      <c r="X671" s="17">
        <v>7.79157940139205E-2</v>
      </c>
      <c r="Y671" s="17">
        <v>5.5580620355363E-2</v>
      </c>
      <c r="Z671" s="17">
        <v>2.9017538335634901E-2</v>
      </c>
      <c r="AA671" s="17">
        <v>5.1901305771967297E-2</v>
      </c>
      <c r="AB671" s="17">
        <v>0.10441827338402999</v>
      </c>
      <c r="AC671" s="17">
        <v>9.7100497298187802E-2</v>
      </c>
      <c r="AD671" s="17"/>
      <c r="AE671" s="17">
        <v>0.108387331801789</v>
      </c>
      <c r="AF671" s="17">
        <v>5.7284662203655003E-2</v>
      </c>
      <c r="AG671" s="17">
        <v>5.7420791762142001E-2</v>
      </c>
      <c r="AH671" s="17"/>
      <c r="AI671" s="17">
        <v>8.2928971523182002E-2</v>
      </c>
      <c r="AJ671" s="17">
        <v>7.7555682815932003E-2</v>
      </c>
      <c r="AK671" s="17">
        <v>5.69167565680277E-2</v>
      </c>
      <c r="AL671" s="17">
        <v>7.0580877487542298E-2</v>
      </c>
      <c r="AM671" s="17">
        <v>7.3237182221704E-2</v>
      </c>
      <c r="AN671" s="17"/>
      <c r="AO671" s="17">
        <v>8.2094464882874099E-2</v>
      </c>
      <c r="AP671" s="17">
        <v>6.2926099536329494E-2</v>
      </c>
      <c r="AQ671" s="17">
        <v>5.0619267840799301E-2</v>
      </c>
      <c r="AR671" s="17"/>
      <c r="AS671" s="17">
        <v>6.8144019588108201E-2</v>
      </c>
      <c r="AT671" s="17">
        <v>8.4175158258740695E-2</v>
      </c>
      <c r="AU671" s="17">
        <v>8.1897738162026806E-2</v>
      </c>
      <c r="AV671" s="17">
        <v>6.4724755997240702E-2</v>
      </c>
      <c r="AW671" s="17">
        <v>0.18971059720428099</v>
      </c>
    </row>
    <row r="672" spans="2:49" x14ac:dyDescent="0.25">
      <c r="B672" t="s">
        <v>179</v>
      </c>
      <c r="C672" s="17">
        <v>0.54176787238142399</v>
      </c>
      <c r="D672" s="17">
        <v>0.55896139246284604</v>
      </c>
      <c r="E672" s="17">
        <v>0.52255881519061598</v>
      </c>
      <c r="F672" s="17"/>
      <c r="G672" s="17">
        <v>0.507037553723374</v>
      </c>
      <c r="H672" s="17">
        <v>0.45371274747927598</v>
      </c>
      <c r="I672" s="17">
        <v>0.54895773630326195</v>
      </c>
      <c r="J672" s="17">
        <v>0.508250639240308</v>
      </c>
      <c r="K672" s="17">
        <v>0.59998799105382705</v>
      </c>
      <c r="L672" s="17">
        <v>0.62240168598003998</v>
      </c>
      <c r="M672" s="17"/>
      <c r="N672" s="17">
        <v>0.58155215760325696</v>
      </c>
      <c r="O672" s="17">
        <v>0.56171595889038795</v>
      </c>
      <c r="P672" s="17">
        <v>0.53612742819618497</v>
      </c>
      <c r="Q672" s="17">
        <v>0.48257394215920602</v>
      </c>
      <c r="R672" s="17"/>
      <c r="S672" s="17">
        <v>0.46545208913290298</v>
      </c>
      <c r="T672" s="17">
        <v>0.63621865789508003</v>
      </c>
      <c r="U672" s="17">
        <v>0.56498143408221901</v>
      </c>
      <c r="V672" s="17">
        <v>0.54419409083065395</v>
      </c>
      <c r="W672" s="17">
        <v>0.487746671719756</v>
      </c>
      <c r="X672" s="17">
        <v>0.55126205122374805</v>
      </c>
      <c r="Y672" s="17">
        <v>0.56235571269622897</v>
      </c>
      <c r="Z672" s="17">
        <v>0.59767442394981296</v>
      </c>
      <c r="AA672" s="17">
        <v>0.54837759878678605</v>
      </c>
      <c r="AB672" s="17">
        <v>0.53095656195905605</v>
      </c>
      <c r="AC672" s="17">
        <v>0.46515366170540701</v>
      </c>
      <c r="AD672" s="17"/>
      <c r="AE672" s="17">
        <v>0.44645462065379599</v>
      </c>
      <c r="AF672" s="17">
        <v>0.63886855205307702</v>
      </c>
      <c r="AG672" s="17">
        <v>0.46094330871561301</v>
      </c>
      <c r="AH672" s="17"/>
      <c r="AI672" s="17">
        <v>0.51464130219174198</v>
      </c>
      <c r="AJ672" s="17">
        <v>0.58345091202459298</v>
      </c>
      <c r="AK672" s="17">
        <v>0.63848757106950405</v>
      </c>
      <c r="AL672" s="17">
        <v>0.46186088101314399</v>
      </c>
      <c r="AM672" s="17">
        <v>0.411563987978186</v>
      </c>
      <c r="AN672" s="17"/>
      <c r="AO672" s="17">
        <v>0.53134423498510597</v>
      </c>
      <c r="AP672" s="17">
        <v>0.61928795790282498</v>
      </c>
      <c r="AQ672" s="17">
        <v>0.65615250241197198</v>
      </c>
      <c r="AR672" s="17"/>
      <c r="AS672" s="17">
        <v>0.48844159350972</v>
      </c>
      <c r="AT672" s="17">
        <v>0.56364677891731696</v>
      </c>
      <c r="AU672" s="17">
        <v>0.56661390476248097</v>
      </c>
      <c r="AV672" s="17">
        <v>0.650240705288893</v>
      </c>
      <c r="AW672" s="17">
        <v>0.32083064375642401</v>
      </c>
    </row>
    <row r="673" spans="2:49" x14ac:dyDescent="0.25">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row>
    <row r="674" spans="2:49" x14ac:dyDescent="0.25">
      <c r="B674" s="6" t="s">
        <v>414</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row>
    <row r="675" spans="2:49" x14ac:dyDescent="0.25">
      <c r="B675" s="24" t="s">
        <v>407</v>
      </c>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row>
    <row r="676" spans="2:49" x14ac:dyDescent="0.25">
      <c r="B676" t="s">
        <v>399</v>
      </c>
      <c r="C676" s="17">
        <v>0.11656154672821099</v>
      </c>
      <c r="D676" s="17">
        <v>0.146857512910681</v>
      </c>
      <c r="E676" s="17">
        <v>8.8372643907511705E-2</v>
      </c>
      <c r="F676" s="17"/>
      <c r="G676" s="17">
        <v>0.15592879215973399</v>
      </c>
      <c r="H676" s="17">
        <v>0.16947393270483099</v>
      </c>
      <c r="I676" s="17">
        <v>0.112497604487831</v>
      </c>
      <c r="J676" s="17">
        <v>8.5548392349958396E-2</v>
      </c>
      <c r="K676" s="17">
        <v>0.11848886881321</v>
      </c>
      <c r="L676" s="17">
        <v>7.3878717875251895E-2</v>
      </c>
      <c r="M676" s="17"/>
      <c r="N676" s="17">
        <v>0.13218110735232999</v>
      </c>
      <c r="O676" s="17">
        <v>7.8189919162807903E-2</v>
      </c>
      <c r="P676" s="17">
        <v>0.12878392164866201</v>
      </c>
      <c r="Q676" s="17">
        <v>0.12923578890420001</v>
      </c>
      <c r="R676" s="17"/>
      <c r="S676" s="17">
        <v>0.16661586681797</v>
      </c>
      <c r="T676" s="17">
        <v>8.9081090924518505E-2</v>
      </c>
      <c r="U676" s="17">
        <v>0.152823798228994</v>
      </c>
      <c r="V676" s="17">
        <v>0.111087802621162</v>
      </c>
      <c r="W676" s="17">
        <v>0.11210190356418701</v>
      </c>
      <c r="X676" s="17">
        <v>9.9696176891801894E-2</v>
      </c>
      <c r="Y676" s="17">
        <v>0.118157994343738</v>
      </c>
      <c r="Z676" s="17">
        <v>8.91252251985378E-2</v>
      </c>
      <c r="AA676" s="17">
        <v>9.1384757268504299E-2</v>
      </c>
      <c r="AB676" s="17">
        <v>0.101789256554528</v>
      </c>
      <c r="AC676" s="17">
        <v>0.140030813159569</v>
      </c>
      <c r="AD676" s="17"/>
      <c r="AE676" s="17">
        <v>9.6238401567806497E-2</v>
      </c>
      <c r="AF676" s="17">
        <v>0.128737403669066</v>
      </c>
      <c r="AG676" s="17">
        <v>0.124897058342727</v>
      </c>
      <c r="AH676" s="17"/>
      <c r="AI676" s="17">
        <v>8.3542503275244498E-2</v>
      </c>
      <c r="AJ676" s="17">
        <v>0.14534627203379999</v>
      </c>
      <c r="AK676" s="17">
        <v>0.154616467666123</v>
      </c>
      <c r="AL676" s="17">
        <v>0.15760315707675801</v>
      </c>
      <c r="AM676" s="17">
        <v>7.5208147443189793E-2</v>
      </c>
      <c r="AN676" s="17"/>
      <c r="AO676" s="17">
        <v>8.7506258402219594E-2</v>
      </c>
      <c r="AP676" s="17">
        <v>0.136040259111888</v>
      </c>
      <c r="AQ676" s="17">
        <v>0.121219574421277</v>
      </c>
      <c r="AR676" s="17"/>
      <c r="AS676" s="17">
        <v>0.101984148965304</v>
      </c>
      <c r="AT676" s="17">
        <v>0.11623684248333201</v>
      </c>
      <c r="AU676" s="17">
        <v>0.139615108971442</v>
      </c>
      <c r="AV676" s="17">
        <v>0.14584894478604199</v>
      </c>
      <c r="AW676" s="17">
        <v>0.20940956177223499</v>
      </c>
    </row>
    <row r="677" spans="2:49" x14ac:dyDescent="0.25">
      <c r="B677" t="s">
        <v>400</v>
      </c>
      <c r="C677" s="17">
        <v>0.28574928954797602</v>
      </c>
      <c r="D677" s="17">
        <v>0.31835188190110397</v>
      </c>
      <c r="E677" s="17">
        <v>0.25381360548910398</v>
      </c>
      <c r="F677" s="17"/>
      <c r="G677" s="17">
        <v>0.35877441561940498</v>
      </c>
      <c r="H677" s="17">
        <v>0.317037701870725</v>
      </c>
      <c r="I677" s="17">
        <v>0.307133821385841</v>
      </c>
      <c r="J677" s="17">
        <v>0.27717134287238998</v>
      </c>
      <c r="K677" s="17">
        <v>0.241070257745505</v>
      </c>
      <c r="L677" s="17">
        <v>0.228774177478443</v>
      </c>
      <c r="M677" s="17"/>
      <c r="N677" s="17">
        <v>0.28181124896413501</v>
      </c>
      <c r="O677" s="17">
        <v>0.33118450163327101</v>
      </c>
      <c r="P677" s="17">
        <v>0.29353793187023702</v>
      </c>
      <c r="Q677" s="17">
        <v>0.23268670540695099</v>
      </c>
      <c r="R677" s="17"/>
      <c r="S677" s="17">
        <v>0.282115762786392</v>
      </c>
      <c r="T677" s="17">
        <v>0.30411048002489699</v>
      </c>
      <c r="U677" s="17">
        <v>0.25163945149045502</v>
      </c>
      <c r="V677" s="17">
        <v>0.27121051829732801</v>
      </c>
      <c r="W677" s="17">
        <v>0.27685509517527601</v>
      </c>
      <c r="X677" s="17">
        <v>0.27664464087209001</v>
      </c>
      <c r="Y677" s="17">
        <v>0.28850057375486399</v>
      </c>
      <c r="Z677" s="17">
        <v>0.339460553756806</v>
      </c>
      <c r="AA677" s="17">
        <v>0.32357235765466902</v>
      </c>
      <c r="AB677" s="17">
        <v>0.27006694854200403</v>
      </c>
      <c r="AC677" s="17">
        <v>0.24776791495417699</v>
      </c>
      <c r="AD677" s="17"/>
      <c r="AE677" s="17">
        <v>0.25450600488860697</v>
      </c>
      <c r="AF677" s="17">
        <v>0.312955393088508</v>
      </c>
      <c r="AG677" s="17">
        <v>0.26781340720199198</v>
      </c>
      <c r="AH677" s="17"/>
      <c r="AI677" s="17">
        <v>0.26627941777328601</v>
      </c>
      <c r="AJ677" s="17">
        <v>0.32939487876693901</v>
      </c>
      <c r="AK677" s="17">
        <v>0.28951632139309202</v>
      </c>
      <c r="AL677" s="17">
        <v>0.15793906862408499</v>
      </c>
      <c r="AM677" s="17">
        <v>0.26552832047596198</v>
      </c>
      <c r="AN677" s="17"/>
      <c r="AO677" s="17">
        <v>0.31315956128366901</v>
      </c>
      <c r="AP677" s="17">
        <v>0.34945492643422099</v>
      </c>
      <c r="AQ677" s="17">
        <v>0.31506106064387701</v>
      </c>
      <c r="AR677" s="17"/>
      <c r="AS677" s="17">
        <v>0.240730781352965</v>
      </c>
      <c r="AT677" s="17">
        <v>0.30347339039137899</v>
      </c>
      <c r="AU677" s="17">
        <v>0.32169494928307302</v>
      </c>
      <c r="AV677" s="17">
        <v>0.36618845542935602</v>
      </c>
      <c r="AW677" s="17">
        <v>0.17782441459259701</v>
      </c>
    </row>
    <row r="678" spans="2:49" x14ac:dyDescent="0.25">
      <c r="B678" t="s">
        <v>401</v>
      </c>
      <c r="C678" s="17">
        <v>0.39206001403226098</v>
      </c>
      <c r="D678" s="17">
        <v>0.35016173716119697</v>
      </c>
      <c r="E678" s="17">
        <v>0.43148480901147601</v>
      </c>
      <c r="F678" s="17"/>
      <c r="G678" s="17">
        <v>0.30185072295443299</v>
      </c>
      <c r="H678" s="17">
        <v>0.34107221294831302</v>
      </c>
      <c r="I678" s="17">
        <v>0.38595026836629898</v>
      </c>
      <c r="J678" s="17">
        <v>0.40177572929663602</v>
      </c>
      <c r="K678" s="17">
        <v>0.42368013626088302</v>
      </c>
      <c r="L678" s="17">
        <v>0.47401786539871898</v>
      </c>
      <c r="M678" s="17"/>
      <c r="N678" s="17">
        <v>0.35482333939197502</v>
      </c>
      <c r="O678" s="17">
        <v>0.39262212859380402</v>
      </c>
      <c r="P678" s="17">
        <v>0.40736144470367902</v>
      </c>
      <c r="Q678" s="17">
        <v>0.41980673501258697</v>
      </c>
      <c r="R678" s="17"/>
      <c r="S678" s="17">
        <v>0.36934955800186597</v>
      </c>
      <c r="T678" s="17">
        <v>0.38417598062754299</v>
      </c>
      <c r="U678" s="17">
        <v>0.39205106555677599</v>
      </c>
      <c r="V678" s="17">
        <v>0.476675136947808</v>
      </c>
      <c r="W678" s="17">
        <v>0.41263874735455502</v>
      </c>
      <c r="X678" s="17">
        <v>0.41901423294111301</v>
      </c>
      <c r="Y678" s="17">
        <v>0.39237485793391103</v>
      </c>
      <c r="Z678" s="17">
        <v>0.37695788877178199</v>
      </c>
      <c r="AA678" s="17">
        <v>0.369081883022778</v>
      </c>
      <c r="AB678" s="17">
        <v>0.32879428210545097</v>
      </c>
      <c r="AC678" s="17">
        <v>0.43968636311467502</v>
      </c>
      <c r="AD678" s="17"/>
      <c r="AE678" s="17">
        <v>0.43491867032650899</v>
      </c>
      <c r="AF678" s="17">
        <v>0.370495123047133</v>
      </c>
      <c r="AG678" s="17">
        <v>0.37450057423458</v>
      </c>
      <c r="AH678" s="17"/>
      <c r="AI678" s="17">
        <v>0.42097668184596498</v>
      </c>
      <c r="AJ678" s="17">
        <v>0.38287501733163998</v>
      </c>
      <c r="AK678" s="17">
        <v>0.34780523997233798</v>
      </c>
      <c r="AL678" s="17">
        <v>0.61773269376218298</v>
      </c>
      <c r="AM678" s="17">
        <v>0.425637412476632</v>
      </c>
      <c r="AN678" s="17"/>
      <c r="AO678" s="17">
        <v>0.42342930860168398</v>
      </c>
      <c r="AP678" s="17">
        <v>0.36969213578622501</v>
      </c>
      <c r="AQ678" s="17">
        <v>0.36596624670971201</v>
      </c>
      <c r="AR678" s="17"/>
      <c r="AS678" s="17">
        <v>0.44857704661516301</v>
      </c>
      <c r="AT678" s="17">
        <v>0.332043472905931</v>
      </c>
      <c r="AU678" s="17">
        <v>0.34626757800676</v>
      </c>
      <c r="AV678" s="17">
        <v>0.33717788155677803</v>
      </c>
      <c r="AW678" s="17">
        <v>0.34574845601798199</v>
      </c>
    </row>
    <row r="679" spans="2:49" x14ac:dyDescent="0.25">
      <c r="B679" t="s">
        <v>402</v>
      </c>
      <c r="C679" s="17">
        <v>8.1964211792821304E-2</v>
      </c>
      <c r="D679" s="17">
        <v>7.8632871000900398E-2</v>
      </c>
      <c r="E679" s="17">
        <v>8.5880907738112702E-2</v>
      </c>
      <c r="F679" s="17"/>
      <c r="G679" s="17">
        <v>6.0071963309668797E-2</v>
      </c>
      <c r="H679" s="17">
        <v>5.2900183706330602E-2</v>
      </c>
      <c r="I679" s="17">
        <v>6.3635836550639202E-2</v>
      </c>
      <c r="J679" s="17">
        <v>8.8500280610037396E-2</v>
      </c>
      <c r="K679" s="17">
        <v>8.9821097800469096E-2</v>
      </c>
      <c r="L679" s="17">
        <v>0.124850460754688</v>
      </c>
      <c r="M679" s="17"/>
      <c r="N679" s="17">
        <v>0.115600014843039</v>
      </c>
      <c r="O679" s="17">
        <v>6.5326662372973396E-2</v>
      </c>
      <c r="P679" s="17">
        <v>7.1101453154479993E-2</v>
      </c>
      <c r="Q679" s="17">
        <v>7.5442516834454604E-2</v>
      </c>
      <c r="R679" s="17"/>
      <c r="S679" s="17">
        <v>7.4843340816173706E-2</v>
      </c>
      <c r="T679" s="17">
        <v>0.105976244718555</v>
      </c>
      <c r="U679" s="17">
        <v>8.2371070124866802E-2</v>
      </c>
      <c r="V679" s="17">
        <v>2.03267988519629E-2</v>
      </c>
      <c r="W679" s="17">
        <v>6.8742268035238599E-2</v>
      </c>
      <c r="X679" s="17">
        <v>6.57093284935025E-2</v>
      </c>
      <c r="Y679" s="17">
        <v>6.7763591234360696E-2</v>
      </c>
      <c r="Z679" s="17">
        <v>0.15911755016791801</v>
      </c>
      <c r="AA679" s="17">
        <v>6.4759792461645899E-2</v>
      </c>
      <c r="AB679" s="17">
        <v>0.144183855845185</v>
      </c>
      <c r="AC679" s="17">
        <v>7.5303963132217003E-2</v>
      </c>
      <c r="AD679" s="17"/>
      <c r="AE679" s="17">
        <v>0.101367638962214</v>
      </c>
      <c r="AF679" s="17">
        <v>7.3826758857795896E-2</v>
      </c>
      <c r="AG679" s="17">
        <v>7.9976632225530697E-2</v>
      </c>
      <c r="AH679" s="17"/>
      <c r="AI679" s="17">
        <v>0.107704573299193</v>
      </c>
      <c r="AJ679" s="17">
        <v>6.2046162125359801E-2</v>
      </c>
      <c r="AK679" s="17">
        <v>8.3381150157269504E-2</v>
      </c>
      <c r="AL679" s="17">
        <v>0</v>
      </c>
      <c r="AM679" s="17">
        <v>6.8030450473200305E-2</v>
      </c>
      <c r="AN679" s="17"/>
      <c r="AO679" s="17">
        <v>7.8197482982042696E-2</v>
      </c>
      <c r="AP679" s="17">
        <v>5.7238319455884E-2</v>
      </c>
      <c r="AQ679" s="17">
        <v>0.121808636623206</v>
      </c>
      <c r="AR679" s="17"/>
      <c r="AS679" s="17">
        <v>7.7584066998302795E-2</v>
      </c>
      <c r="AT679" s="17">
        <v>0.111533346375912</v>
      </c>
      <c r="AU679" s="17">
        <v>8.3648959227422701E-2</v>
      </c>
      <c r="AV679" s="17">
        <v>6.0536030305202597E-2</v>
      </c>
      <c r="AW679" s="17">
        <v>7.2454358369231697E-2</v>
      </c>
    </row>
    <row r="680" spans="2:49" x14ac:dyDescent="0.25">
      <c r="B680" t="s">
        <v>403</v>
      </c>
      <c r="C680" s="17">
        <v>3.3378537192258501E-2</v>
      </c>
      <c r="D680" s="17">
        <v>3.9084348188060503E-2</v>
      </c>
      <c r="E680" s="17">
        <v>2.6859028342423201E-2</v>
      </c>
      <c r="F680" s="17"/>
      <c r="G680" s="17">
        <v>4.4536888595334501E-2</v>
      </c>
      <c r="H680" s="17">
        <v>2.4670481630386602E-2</v>
      </c>
      <c r="I680" s="17">
        <v>2.6345383294762E-2</v>
      </c>
      <c r="J680" s="17">
        <v>3.7121934013066397E-2</v>
      </c>
      <c r="K680" s="17">
        <v>5.3015624535752801E-2</v>
      </c>
      <c r="L680" s="17">
        <v>2.0529946004182901E-2</v>
      </c>
      <c r="M680" s="17"/>
      <c r="N680" s="17">
        <v>4.1588609852064098E-2</v>
      </c>
      <c r="O680" s="17">
        <v>2.9994901063003399E-2</v>
      </c>
      <c r="P680" s="17">
        <v>3.4630423335370197E-2</v>
      </c>
      <c r="Q680" s="17">
        <v>2.7779529936772501E-2</v>
      </c>
      <c r="R680" s="17"/>
      <c r="S680" s="17">
        <v>4.3485883548734297E-2</v>
      </c>
      <c r="T680" s="17">
        <v>4.3398086435648103E-2</v>
      </c>
      <c r="U680" s="17">
        <v>3.8712674936386603E-2</v>
      </c>
      <c r="V680" s="17">
        <v>2.18825785824673E-2</v>
      </c>
      <c r="W680" s="17">
        <v>3.6198979144887997E-2</v>
      </c>
      <c r="X680" s="17">
        <v>1.11244094593618E-2</v>
      </c>
      <c r="Y680" s="17">
        <v>2.1059283969204898E-2</v>
      </c>
      <c r="Z680" s="17">
        <v>1.5903373035825698E-2</v>
      </c>
      <c r="AA680" s="17">
        <v>4.8311248104792301E-2</v>
      </c>
      <c r="AB680" s="17">
        <v>2.5232490544561899E-2</v>
      </c>
      <c r="AC680" s="17">
        <v>2.9631198648196199E-2</v>
      </c>
      <c r="AD680" s="17"/>
      <c r="AE680" s="17">
        <v>4.7250155922770702E-2</v>
      </c>
      <c r="AF680" s="17">
        <v>2.2764506149967102E-2</v>
      </c>
      <c r="AG680" s="17">
        <v>2.93967137095511E-2</v>
      </c>
      <c r="AH680" s="17"/>
      <c r="AI680" s="17">
        <v>4.6712309115515202E-2</v>
      </c>
      <c r="AJ680" s="17">
        <v>1.7473338439006499E-2</v>
      </c>
      <c r="AK680" s="17">
        <v>6.07853132535306E-2</v>
      </c>
      <c r="AL680" s="17">
        <v>0</v>
      </c>
      <c r="AM680" s="17">
        <v>3.02129975146062E-2</v>
      </c>
      <c r="AN680" s="17"/>
      <c r="AO680" s="17">
        <v>3.5108019768774798E-2</v>
      </c>
      <c r="AP680" s="17">
        <v>2.06265178524901E-2</v>
      </c>
      <c r="AQ680" s="17">
        <v>1.7635898544579399E-2</v>
      </c>
      <c r="AR680" s="17"/>
      <c r="AS680" s="17">
        <v>3.3445709279151199E-2</v>
      </c>
      <c r="AT680" s="17">
        <v>4.5218158090034599E-2</v>
      </c>
      <c r="AU680" s="17">
        <v>2.0246675816823601E-2</v>
      </c>
      <c r="AV680" s="17">
        <v>3.2471509086244799E-2</v>
      </c>
      <c r="AW680" s="17">
        <v>7.0466491512985396E-2</v>
      </c>
    </row>
    <row r="681" spans="2:49" x14ac:dyDescent="0.25">
      <c r="B681" t="s">
        <v>104</v>
      </c>
      <c r="C681" s="17">
        <v>9.02864007064718E-2</v>
      </c>
      <c r="D681" s="17">
        <v>6.6911648838057905E-2</v>
      </c>
      <c r="E681" s="17">
        <v>0.11358900551137301</v>
      </c>
      <c r="F681" s="17"/>
      <c r="G681" s="17">
        <v>7.8837217361425196E-2</v>
      </c>
      <c r="H681" s="17">
        <v>9.4845487139414097E-2</v>
      </c>
      <c r="I681" s="17">
        <v>0.104437085914628</v>
      </c>
      <c r="J681" s="17">
        <v>0.109882320857912</v>
      </c>
      <c r="K681" s="17">
        <v>7.3924014844179806E-2</v>
      </c>
      <c r="L681" s="17">
        <v>7.7948832488714606E-2</v>
      </c>
      <c r="M681" s="17"/>
      <c r="N681" s="17">
        <v>7.3995679596457795E-2</v>
      </c>
      <c r="O681" s="17">
        <v>0.10268188717413999</v>
      </c>
      <c r="P681" s="17">
        <v>6.4584825287570799E-2</v>
      </c>
      <c r="Q681" s="17">
        <v>0.115048723905035</v>
      </c>
      <c r="R681" s="17"/>
      <c r="S681" s="17">
        <v>6.3589588028864302E-2</v>
      </c>
      <c r="T681" s="17">
        <v>7.3258117268837505E-2</v>
      </c>
      <c r="U681" s="17">
        <v>8.2401939662521406E-2</v>
      </c>
      <c r="V681" s="17">
        <v>9.8817164699272098E-2</v>
      </c>
      <c r="W681" s="17">
        <v>9.3463006725854794E-2</v>
      </c>
      <c r="X681" s="17">
        <v>0.127811211342131</v>
      </c>
      <c r="Y681" s="17">
        <v>0.112143698763922</v>
      </c>
      <c r="Z681" s="17">
        <v>1.9435409069131E-2</v>
      </c>
      <c r="AA681" s="17">
        <v>0.10288996148761</v>
      </c>
      <c r="AB681" s="17">
        <v>0.12993316640826999</v>
      </c>
      <c r="AC681" s="17">
        <v>6.7579746991165507E-2</v>
      </c>
      <c r="AD681" s="17"/>
      <c r="AE681" s="17">
        <v>6.5719128332092897E-2</v>
      </c>
      <c r="AF681" s="17">
        <v>9.1220815187529405E-2</v>
      </c>
      <c r="AG681" s="17">
        <v>0.12341561428561899</v>
      </c>
      <c r="AH681" s="17"/>
      <c r="AI681" s="17">
        <v>7.4784514690796305E-2</v>
      </c>
      <c r="AJ681" s="17">
        <v>6.2864331303254903E-2</v>
      </c>
      <c r="AK681" s="17">
        <v>6.3895507557647502E-2</v>
      </c>
      <c r="AL681" s="17">
        <v>6.6725080536973805E-2</v>
      </c>
      <c r="AM681" s="17">
        <v>0.13538267161640999</v>
      </c>
      <c r="AN681" s="17"/>
      <c r="AO681" s="17">
        <v>6.2599368961609794E-2</v>
      </c>
      <c r="AP681" s="17">
        <v>6.6947841359292395E-2</v>
      </c>
      <c r="AQ681" s="17">
        <v>5.8308583057348998E-2</v>
      </c>
      <c r="AR681" s="17"/>
      <c r="AS681" s="17">
        <v>9.7678246789115006E-2</v>
      </c>
      <c r="AT681" s="17">
        <v>9.1494789753410993E-2</v>
      </c>
      <c r="AU681" s="17">
        <v>8.8526728694477905E-2</v>
      </c>
      <c r="AV681" s="17">
        <v>5.7777178836377098E-2</v>
      </c>
      <c r="AW681" s="17">
        <v>0.124096717734969</v>
      </c>
    </row>
    <row r="682" spans="2:49" x14ac:dyDescent="0.25">
      <c r="B682" t="s">
        <v>404</v>
      </c>
      <c r="C682" s="17">
        <v>0.40231083627618702</v>
      </c>
      <c r="D682" s="17">
        <v>0.46520939481178403</v>
      </c>
      <c r="E682" s="17">
        <v>0.34218624939661502</v>
      </c>
      <c r="F682" s="17"/>
      <c r="G682" s="17">
        <v>0.51470320777913803</v>
      </c>
      <c r="H682" s="17">
        <v>0.48651163457555502</v>
      </c>
      <c r="I682" s="17">
        <v>0.41963142587367203</v>
      </c>
      <c r="J682" s="17">
        <v>0.36271973522234902</v>
      </c>
      <c r="K682" s="17">
        <v>0.35955912655871503</v>
      </c>
      <c r="L682" s="17">
        <v>0.302652895353695</v>
      </c>
      <c r="M682" s="17"/>
      <c r="N682" s="17">
        <v>0.41399235631646403</v>
      </c>
      <c r="O682" s="17">
        <v>0.409374420796079</v>
      </c>
      <c r="P682" s="17">
        <v>0.4223218535189</v>
      </c>
      <c r="Q682" s="17">
        <v>0.36192249431115098</v>
      </c>
      <c r="R682" s="17"/>
      <c r="S682" s="17">
        <v>0.44873162960436103</v>
      </c>
      <c r="T682" s="17">
        <v>0.39319157094941598</v>
      </c>
      <c r="U682" s="17">
        <v>0.40446324971944903</v>
      </c>
      <c r="V682" s="17">
        <v>0.38229832091848898</v>
      </c>
      <c r="W682" s="17">
        <v>0.38895699873946299</v>
      </c>
      <c r="X682" s="17">
        <v>0.376340817763891</v>
      </c>
      <c r="Y682" s="17">
        <v>0.40665856809860201</v>
      </c>
      <c r="Z682" s="17">
        <v>0.428585778955344</v>
      </c>
      <c r="AA682" s="17">
        <v>0.414957114923174</v>
      </c>
      <c r="AB682" s="17">
        <v>0.371856205096532</v>
      </c>
      <c r="AC682" s="17">
        <v>0.38779872811374699</v>
      </c>
      <c r="AD682" s="17"/>
      <c r="AE682" s="17">
        <v>0.35074440645641303</v>
      </c>
      <c r="AF682" s="17">
        <v>0.441692796757574</v>
      </c>
      <c r="AG682" s="17">
        <v>0.39271046554472</v>
      </c>
      <c r="AH682" s="17"/>
      <c r="AI682" s="17">
        <v>0.34982192104852999</v>
      </c>
      <c r="AJ682" s="17">
        <v>0.47474115080073898</v>
      </c>
      <c r="AK682" s="17">
        <v>0.44413278905921499</v>
      </c>
      <c r="AL682" s="17">
        <v>0.315542225700843</v>
      </c>
      <c r="AM682" s="17">
        <v>0.34073646791915202</v>
      </c>
      <c r="AN682" s="17"/>
      <c r="AO682" s="17">
        <v>0.40066581968588899</v>
      </c>
      <c r="AP682" s="17">
        <v>0.48549518554610899</v>
      </c>
      <c r="AQ682" s="17">
        <v>0.43628063506515402</v>
      </c>
      <c r="AR682" s="17"/>
      <c r="AS682" s="17">
        <v>0.342714930318268</v>
      </c>
      <c r="AT682" s="17">
        <v>0.41971023287471099</v>
      </c>
      <c r="AU682" s="17">
        <v>0.46131005825451499</v>
      </c>
      <c r="AV682" s="17">
        <v>0.51203740021539701</v>
      </c>
      <c r="AW682" s="17">
        <v>0.38723397636483198</v>
      </c>
    </row>
    <row r="683" spans="2:49" x14ac:dyDescent="0.25">
      <c r="B683" t="s">
        <v>405</v>
      </c>
      <c r="C683" s="17">
        <v>0.11534274898508</v>
      </c>
      <c r="D683" s="17">
        <v>0.117717219188961</v>
      </c>
      <c r="E683" s="17">
        <v>0.11273993608053599</v>
      </c>
      <c r="F683" s="17"/>
      <c r="G683" s="17">
        <v>0.10460885190500301</v>
      </c>
      <c r="H683" s="17">
        <v>7.7570665336717207E-2</v>
      </c>
      <c r="I683" s="17">
        <v>8.9981219845401195E-2</v>
      </c>
      <c r="J683" s="17">
        <v>0.12562221462310399</v>
      </c>
      <c r="K683" s="17">
        <v>0.14283672233622199</v>
      </c>
      <c r="L683" s="17">
        <v>0.14538040675887101</v>
      </c>
      <c r="M683" s="17"/>
      <c r="N683" s="17">
        <v>0.157188624695103</v>
      </c>
      <c r="O683" s="17">
        <v>9.5321563435976794E-2</v>
      </c>
      <c r="P683" s="17">
        <v>0.10573187648985</v>
      </c>
      <c r="Q683" s="17">
        <v>0.103222046771227</v>
      </c>
      <c r="R683" s="17"/>
      <c r="S683" s="17">
        <v>0.118329224364908</v>
      </c>
      <c r="T683" s="17">
        <v>0.14937433115420301</v>
      </c>
      <c r="U683" s="17">
        <v>0.121083745061253</v>
      </c>
      <c r="V683" s="17">
        <v>4.2209377434430199E-2</v>
      </c>
      <c r="W683" s="17">
        <v>0.104941247180127</v>
      </c>
      <c r="X683" s="17">
        <v>7.6833737952864301E-2</v>
      </c>
      <c r="Y683" s="17">
        <v>8.8822875203565604E-2</v>
      </c>
      <c r="Z683" s="17">
        <v>0.17502092320374299</v>
      </c>
      <c r="AA683" s="17">
        <v>0.11307104056643801</v>
      </c>
      <c r="AB683" s="17">
        <v>0.16941634638974701</v>
      </c>
      <c r="AC683" s="17">
        <v>0.104935161780413</v>
      </c>
      <c r="AD683" s="17"/>
      <c r="AE683" s="17">
        <v>0.148617794884985</v>
      </c>
      <c r="AF683" s="17">
        <v>9.6591265007762994E-2</v>
      </c>
      <c r="AG683" s="17">
        <v>0.10937334593508199</v>
      </c>
      <c r="AH683" s="17"/>
      <c r="AI683" s="17">
        <v>0.154416882414708</v>
      </c>
      <c r="AJ683" s="17">
        <v>7.9519500564366297E-2</v>
      </c>
      <c r="AK683" s="17">
        <v>0.1441664634108</v>
      </c>
      <c r="AL683" s="17">
        <v>0</v>
      </c>
      <c r="AM683" s="17">
        <v>9.8243447987806501E-2</v>
      </c>
      <c r="AN683" s="17"/>
      <c r="AO683" s="17">
        <v>0.11330550275081699</v>
      </c>
      <c r="AP683" s="17">
        <v>7.7864837308374193E-2</v>
      </c>
      <c r="AQ683" s="17">
        <v>0.13944453516778599</v>
      </c>
      <c r="AR683" s="17"/>
      <c r="AS683" s="17">
        <v>0.111029776277454</v>
      </c>
      <c r="AT683" s="17">
        <v>0.15675150446594699</v>
      </c>
      <c r="AU683" s="17">
        <v>0.103895635044246</v>
      </c>
      <c r="AV683" s="17">
        <v>9.3007539391447402E-2</v>
      </c>
      <c r="AW683" s="17">
        <v>0.14292084988221701</v>
      </c>
    </row>
    <row r="684" spans="2:49" x14ac:dyDescent="0.25">
      <c r="B684" t="s">
        <v>179</v>
      </c>
      <c r="C684" s="17">
        <v>0.28696808729110701</v>
      </c>
      <c r="D684" s="17">
        <v>0.34749217562282397</v>
      </c>
      <c r="E684" s="17">
        <v>0.22944631331607901</v>
      </c>
      <c r="F684" s="17"/>
      <c r="G684" s="17">
        <v>0.41009435587413501</v>
      </c>
      <c r="H684" s="17">
        <v>0.40894096923883799</v>
      </c>
      <c r="I684" s="17">
        <v>0.329650206028271</v>
      </c>
      <c r="J684" s="17">
        <v>0.23709752059924499</v>
      </c>
      <c r="K684" s="17">
        <v>0.216722404222493</v>
      </c>
      <c r="L684" s="17">
        <v>0.15727248859482401</v>
      </c>
      <c r="M684" s="17"/>
      <c r="N684" s="17">
        <v>0.256803731621361</v>
      </c>
      <c r="O684" s="17">
        <v>0.31405285736010202</v>
      </c>
      <c r="P684" s="17">
        <v>0.31658997702905001</v>
      </c>
      <c r="Q684" s="17">
        <v>0.25870044753992399</v>
      </c>
      <c r="R684" s="17"/>
      <c r="S684" s="17">
        <v>0.33040240523945302</v>
      </c>
      <c r="T684" s="17">
        <v>0.243817239795212</v>
      </c>
      <c r="U684" s="17">
        <v>0.283379504658196</v>
      </c>
      <c r="V684" s="17">
        <v>0.34008894348405899</v>
      </c>
      <c r="W684" s="17">
        <v>0.284015751559337</v>
      </c>
      <c r="X684" s="17">
        <v>0.29950707981102698</v>
      </c>
      <c r="Y684" s="17">
        <v>0.31783569289503599</v>
      </c>
      <c r="Z684" s="17">
        <v>0.25356485575160098</v>
      </c>
      <c r="AA684" s="17">
        <v>0.30188607435673498</v>
      </c>
      <c r="AB684" s="17">
        <v>0.20243985870678499</v>
      </c>
      <c r="AC684" s="17">
        <v>0.28286356633333298</v>
      </c>
      <c r="AD684" s="17"/>
      <c r="AE684" s="17">
        <v>0.202126611571429</v>
      </c>
      <c r="AF684" s="17">
        <v>0.34510153174981101</v>
      </c>
      <c r="AG684" s="17">
        <v>0.28333711960963798</v>
      </c>
      <c r="AH684" s="17"/>
      <c r="AI684" s="17">
        <v>0.195405038633822</v>
      </c>
      <c r="AJ684" s="17">
        <v>0.39522165023637201</v>
      </c>
      <c r="AK684" s="17">
        <v>0.29996632564841502</v>
      </c>
      <c r="AL684" s="17">
        <v>0.315542225700843</v>
      </c>
      <c r="AM684" s="17">
        <v>0.242493019931346</v>
      </c>
      <c r="AN684" s="17"/>
      <c r="AO684" s="17">
        <v>0.28736031693507202</v>
      </c>
      <c r="AP684" s="17">
        <v>0.40763034823773397</v>
      </c>
      <c r="AQ684" s="17">
        <v>0.29683609989736798</v>
      </c>
      <c r="AR684" s="17"/>
      <c r="AS684" s="17">
        <v>0.231685154040814</v>
      </c>
      <c r="AT684" s="17">
        <v>0.262958728408765</v>
      </c>
      <c r="AU684" s="17">
        <v>0.35741442321026901</v>
      </c>
      <c r="AV684" s="17">
        <v>0.41902986082395</v>
      </c>
      <c r="AW684" s="17">
        <v>0.244313126482615</v>
      </c>
    </row>
    <row r="685" spans="2:49" x14ac:dyDescent="0.25">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row>
    <row r="686" spans="2:49" x14ac:dyDescent="0.25">
      <c r="B686" s="6" t="s">
        <v>424</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row>
    <row r="687" spans="2:49" x14ac:dyDescent="0.25">
      <c r="B687" s="24" t="s">
        <v>407</v>
      </c>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row>
    <row r="688" spans="2:49" x14ac:dyDescent="0.25">
      <c r="B688" t="s">
        <v>399</v>
      </c>
      <c r="C688" s="17">
        <v>0.14937006812730899</v>
      </c>
      <c r="D688" s="17">
        <v>0.15508431035671399</v>
      </c>
      <c r="E688" s="17">
        <v>0.14208363467481799</v>
      </c>
      <c r="F688" s="17"/>
      <c r="G688" s="17">
        <v>0.189790620645088</v>
      </c>
      <c r="H688" s="17">
        <v>0.16856504364975</v>
      </c>
      <c r="I688" s="17">
        <v>0.16761475157248401</v>
      </c>
      <c r="J688" s="17">
        <v>0.151455708051737</v>
      </c>
      <c r="K688" s="17">
        <v>0.12214906551912701</v>
      </c>
      <c r="L688" s="17">
        <v>0.10526957222805899</v>
      </c>
      <c r="M688" s="17"/>
      <c r="N688" s="17">
        <v>0.181678426344454</v>
      </c>
      <c r="O688" s="17">
        <v>0.13035773057227401</v>
      </c>
      <c r="P688" s="17">
        <v>0.143197040809867</v>
      </c>
      <c r="Q688" s="17">
        <v>0.13624578113612401</v>
      </c>
      <c r="R688" s="17"/>
      <c r="S688" s="17">
        <v>0.22201909537836101</v>
      </c>
      <c r="T688" s="17">
        <v>0.115600016993421</v>
      </c>
      <c r="U688" s="17">
        <v>0.120756731216748</v>
      </c>
      <c r="V688" s="17">
        <v>0.172215574925599</v>
      </c>
      <c r="W688" s="17">
        <v>0.17738458321813599</v>
      </c>
      <c r="X688" s="17">
        <v>0.159439582353574</v>
      </c>
      <c r="Y688" s="17">
        <v>0.14172663153333701</v>
      </c>
      <c r="Z688" s="17">
        <v>7.7813880009355199E-2</v>
      </c>
      <c r="AA688" s="17">
        <v>0.112725186740708</v>
      </c>
      <c r="AB688" s="17">
        <v>0.12823080349872901</v>
      </c>
      <c r="AC688" s="17">
        <v>0.14878044231442</v>
      </c>
      <c r="AD688" s="17"/>
      <c r="AE688" s="17">
        <v>0.12968264067789201</v>
      </c>
      <c r="AF688" s="17">
        <v>0.16984596972114599</v>
      </c>
      <c r="AG688" s="17">
        <v>0.113896607408405</v>
      </c>
      <c r="AH688" s="17"/>
      <c r="AI688" s="17">
        <v>0.119179945810946</v>
      </c>
      <c r="AJ688" s="17">
        <v>0.19092195165748699</v>
      </c>
      <c r="AK688" s="17">
        <v>0.113169997276411</v>
      </c>
      <c r="AL688" s="17">
        <v>0.229390875759655</v>
      </c>
      <c r="AM688" s="17">
        <v>9.4327457326800701E-2</v>
      </c>
      <c r="AN688" s="17"/>
      <c r="AO688" s="17">
        <v>0.108728339761012</v>
      </c>
      <c r="AP688" s="17">
        <v>0.18263862409411</v>
      </c>
      <c r="AQ688" s="17">
        <v>0.149707333682154</v>
      </c>
      <c r="AR688" s="17"/>
      <c r="AS688" s="17">
        <v>0.13292789423512999</v>
      </c>
      <c r="AT688" s="17">
        <v>0.12553384788875699</v>
      </c>
      <c r="AU688" s="17">
        <v>0.15750155671543101</v>
      </c>
      <c r="AV688" s="17">
        <v>0.25313128211154901</v>
      </c>
      <c r="AW688" s="17">
        <v>0.20258266025744601</v>
      </c>
    </row>
    <row r="689" spans="2:49" x14ac:dyDescent="0.25">
      <c r="B689" t="s">
        <v>400</v>
      </c>
      <c r="C689" s="17">
        <v>0.34052136938758898</v>
      </c>
      <c r="D689" s="17">
        <v>0.34761009052514102</v>
      </c>
      <c r="E689" s="17">
        <v>0.33116715585737</v>
      </c>
      <c r="F689" s="17"/>
      <c r="G689" s="17">
        <v>0.30610517498931999</v>
      </c>
      <c r="H689" s="17">
        <v>0.34238170422603698</v>
      </c>
      <c r="I689" s="17">
        <v>0.31408190331637598</v>
      </c>
      <c r="J689" s="17">
        <v>0.35994686653751701</v>
      </c>
      <c r="K689" s="17">
        <v>0.35893420274141802</v>
      </c>
      <c r="L689" s="17">
        <v>0.35573515339867201</v>
      </c>
      <c r="M689" s="17"/>
      <c r="N689" s="17">
        <v>0.364999626977279</v>
      </c>
      <c r="O689" s="17">
        <v>0.36973818241376599</v>
      </c>
      <c r="P689" s="17">
        <v>0.28384462884088302</v>
      </c>
      <c r="Q689" s="17">
        <v>0.341360053165638</v>
      </c>
      <c r="R689" s="17"/>
      <c r="S689" s="17">
        <v>0.28156617524794603</v>
      </c>
      <c r="T689" s="17">
        <v>0.38086386694794</v>
      </c>
      <c r="U689" s="17">
        <v>0.31539915618284697</v>
      </c>
      <c r="V689" s="17">
        <v>0.37039604234583101</v>
      </c>
      <c r="W689" s="17">
        <v>0.38324352989266702</v>
      </c>
      <c r="X689" s="17">
        <v>0.335522718541026</v>
      </c>
      <c r="Y689" s="17">
        <v>0.29768208704942101</v>
      </c>
      <c r="Z689" s="17">
        <v>0.39296900405951202</v>
      </c>
      <c r="AA689" s="17">
        <v>0.34289693965263102</v>
      </c>
      <c r="AB689" s="17">
        <v>0.364245670544948</v>
      </c>
      <c r="AC689" s="17">
        <v>0.35240612923942</v>
      </c>
      <c r="AD689" s="17"/>
      <c r="AE689" s="17">
        <v>0.32193851298092002</v>
      </c>
      <c r="AF689" s="17">
        <v>0.389713828906329</v>
      </c>
      <c r="AG689" s="17">
        <v>0.28356011509322099</v>
      </c>
      <c r="AH689" s="17"/>
      <c r="AI689" s="17">
        <v>0.34662409835959201</v>
      </c>
      <c r="AJ689" s="17">
        <v>0.33804804728700399</v>
      </c>
      <c r="AK689" s="17">
        <v>0.51569144110672005</v>
      </c>
      <c r="AL689" s="17">
        <v>0.15120701942742301</v>
      </c>
      <c r="AM689" s="17">
        <v>0.30117166775142101</v>
      </c>
      <c r="AN689" s="17"/>
      <c r="AO689" s="17">
        <v>0.34625359690327001</v>
      </c>
      <c r="AP689" s="17">
        <v>0.35610681310908798</v>
      </c>
      <c r="AQ689" s="17">
        <v>0.459340681144632</v>
      </c>
      <c r="AR689" s="17"/>
      <c r="AS689" s="17">
        <v>0.319032141898207</v>
      </c>
      <c r="AT689" s="17">
        <v>0.34571133483953298</v>
      </c>
      <c r="AU689" s="17">
        <v>0.34880552214769001</v>
      </c>
      <c r="AV689" s="17">
        <v>0.346026468663853</v>
      </c>
      <c r="AW689" s="17">
        <v>0.42955735273021001</v>
      </c>
    </row>
    <row r="690" spans="2:49" x14ac:dyDescent="0.25">
      <c r="B690" t="s">
        <v>401</v>
      </c>
      <c r="C690" s="17">
        <v>0.29459707676696401</v>
      </c>
      <c r="D690" s="17">
        <v>0.28256274527684799</v>
      </c>
      <c r="E690" s="17">
        <v>0.309873331895966</v>
      </c>
      <c r="F690" s="17"/>
      <c r="G690" s="17">
        <v>0.24934602452941801</v>
      </c>
      <c r="H690" s="17">
        <v>0.27452178548158701</v>
      </c>
      <c r="I690" s="17">
        <v>0.283169100918651</v>
      </c>
      <c r="J690" s="17">
        <v>0.32010509950437199</v>
      </c>
      <c r="K690" s="17">
        <v>0.30393364022713798</v>
      </c>
      <c r="L690" s="17">
        <v>0.32408001365945799</v>
      </c>
      <c r="M690" s="17"/>
      <c r="N690" s="17">
        <v>0.25247756770976298</v>
      </c>
      <c r="O690" s="17">
        <v>0.28291584094919497</v>
      </c>
      <c r="P690" s="17">
        <v>0.37076135259342002</v>
      </c>
      <c r="Q690" s="17">
        <v>0.28842601845622101</v>
      </c>
      <c r="R690" s="17"/>
      <c r="S690" s="17">
        <v>0.25570306362596901</v>
      </c>
      <c r="T690" s="17">
        <v>0.30964654468195602</v>
      </c>
      <c r="U690" s="17">
        <v>0.31517590380254501</v>
      </c>
      <c r="V690" s="17">
        <v>0.281352526136466</v>
      </c>
      <c r="W690" s="17">
        <v>0.28002160167620699</v>
      </c>
      <c r="X690" s="17">
        <v>0.32254565257915502</v>
      </c>
      <c r="Y690" s="17">
        <v>0.29556897061978199</v>
      </c>
      <c r="Z690" s="17">
        <v>0.30796934614145799</v>
      </c>
      <c r="AA690" s="17">
        <v>0.318182741196054</v>
      </c>
      <c r="AB690" s="17">
        <v>0.262232691289914</v>
      </c>
      <c r="AC690" s="17">
        <v>0.31084604941640298</v>
      </c>
      <c r="AD690" s="17"/>
      <c r="AE690" s="17">
        <v>0.320449414577546</v>
      </c>
      <c r="AF690" s="17">
        <v>0.26751848597248001</v>
      </c>
      <c r="AG690" s="17">
        <v>0.33296306817928301</v>
      </c>
      <c r="AH690" s="17"/>
      <c r="AI690" s="17">
        <v>0.32080466729865298</v>
      </c>
      <c r="AJ690" s="17">
        <v>0.29185068385539897</v>
      </c>
      <c r="AK690" s="17">
        <v>0.25882656609983401</v>
      </c>
      <c r="AL690" s="17">
        <v>0.18301440376734099</v>
      </c>
      <c r="AM690" s="17">
        <v>0.332382089899462</v>
      </c>
      <c r="AN690" s="17"/>
      <c r="AO690" s="17">
        <v>0.33288230194389201</v>
      </c>
      <c r="AP690" s="17">
        <v>0.28925931624082002</v>
      </c>
      <c r="AQ690" s="17">
        <v>0.23926625355212799</v>
      </c>
      <c r="AR690" s="17"/>
      <c r="AS690" s="17">
        <v>0.36062060249752298</v>
      </c>
      <c r="AT690" s="17">
        <v>0.31246374852803399</v>
      </c>
      <c r="AU690" s="17">
        <v>0.25104311245073302</v>
      </c>
      <c r="AV690" s="17">
        <v>0.232940118328999</v>
      </c>
      <c r="AW690" s="17">
        <v>0.20462281873532301</v>
      </c>
    </row>
    <row r="691" spans="2:49" x14ac:dyDescent="0.25">
      <c r="B691" t="s">
        <v>402</v>
      </c>
      <c r="C691" s="17">
        <v>7.3783411258770304E-2</v>
      </c>
      <c r="D691" s="17">
        <v>8.1217136779352397E-2</v>
      </c>
      <c r="E691" s="17">
        <v>6.7143893397090801E-2</v>
      </c>
      <c r="F691" s="17"/>
      <c r="G691" s="17">
        <v>8.0500786531362195E-2</v>
      </c>
      <c r="H691" s="17">
        <v>6.4687021078845205E-2</v>
      </c>
      <c r="I691" s="17">
        <v>0.103095931730214</v>
      </c>
      <c r="J691" s="17">
        <v>5.1937585838695198E-2</v>
      </c>
      <c r="K691" s="17">
        <v>4.33231322791158E-2</v>
      </c>
      <c r="L691" s="17">
        <v>9.2995717070550404E-2</v>
      </c>
      <c r="M691" s="17"/>
      <c r="N691" s="17">
        <v>7.5841473498538606E-2</v>
      </c>
      <c r="O691" s="17">
        <v>7.9451905740348994E-2</v>
      </c>
      <c r="P691" s="17">
        <v>5.9985834512380598E-2</v>
      </c>
      <c r="Q691" s="17">
        <v>7.4423190312172496E-2</v>
      </c>
      <c r="R691" s="17"/>
      <c r="S691" s="17">
        <v>9.0543207556285102E-2</v>
      </c>
      <c r="T691" s="17">
        <v>4.24969106856408E-2</v>
      </c>
      <c r="U691" s="17">
        <v>8.0169137272060195E-2</v>
      </c>
      <c r="V691" s="17">
        <v>6.9332978459009098E-2</v>
      </c>
      <c r="W691" s="17">
        <v>4.0001841731686603E-2</v>
      </c>
      <c r="X691" s="17">
        <v>6.6747526972699603E-2</v>
      </c>
      <c r="Y691" s="17">
        <v>0.14569121665835399</v>
      </c>
      <c r="Z691" s="17">
        <v>9.6377838385297301E-2</v>
      </c>
      <c r="AA691" s="17">
        <v>6.5305462673604597E-2</v>
      </c>
      <c r="AB691" s="17">
        <v>7.9837066894723502E-2</v>
      </c>
      <c r="AC691" s="17">
        <v>2.57613982621329E-2</v>
      </c>
      <c r="AD691" s="17"/>
      <c r="AE691" s="17">
        <v>8.2047775492883404E-2</v>
      </c>
      <c r="AF691" s="17">
        <v>6.0192192293878802E-2</v>
      </c>
      <c r="AG691" s="17">
        <v>9.5159002400153403E-2</v>
      </c>
      <c r="AH691" s="17"/>
      <c r="AI691" s="17">
        <v>9.1752652423539194E-2</v>
      </c>
      <c r="AJ691" s="17">
        <v>6.50320848100754E-2</v>
      </c>
      <c r="AK691" s="17">
        <v>2.1278026026259601E-2</v>
      </c>
      <c r="AL691" s="17">
        <v>0.14114687884048299</v>
      </c>
      <c r="AM691" s="17">
        <v>6.4277784405018898E-2</v>
      </c>
      <c r="AN691" s="17"/>
      <c r="AO691" s="17">
        <v>0.102563192126019</v>
      </c>
      <c r="AP691" s="17">
        <v>5.7965807803862103E-2</v>
      </c>
      <c r="AQ691" s="17">
        <v>4.1948430284554299E-2</v>
      </c>
      <c r="AR691" s="17"/>
      <c r="AS691" s="17">
        <v>4.2332342537016197E-2</v>
      </c>
      <c r="AT691" s="17">
        <v>7.76515414377279E-2</v>
      </c>
      <c r="AU691" s="17">
        <v>9.0397261859608696E-2</v>
      </c>
      <c r="AV691" s="17">
        <v>5.1834119485993903E-2</v>
      </c>
      <c r="AW691" s="17">
        <v>6.9801939139593802E-2</v>
      </c>
    </row>
    <row r="692" spans="2:49" x14ac:dyDescent="0.25">
      <c r="B692" t="s">
        <v>403</v>
      </c>
      <c r="C692" s="17">
        <v>5.7224936351580401E-2</v>
      </c>
      <c r="D692" s="17">
        <v>8.6070001800555199E-2</v>
      </c>
      <c r="E692" s="17">
        <v>2.8956633197649899E-2</v>
      </c>
      <c r="F692" s="17"/>
      <c r="G692" s="17">
        <v>6.8168587705664904E-2</v>
      </c>
      <c r="H692" s="17">
        <v>6.3784654063789498E-2</v>
      </c>
      <c r="I692" s="17">
        <v>6.11509824719806E-2</v>
      </c>
      <c r="J692" s="17">
        <v>5.0923032602384198E-2</v>
      </c>
      <c r="K692" s="17">
        <v>8.0643798570480194E-2</v>
      </c>
      <c r="L692" s="17">
        <v>2.77629696886783E-2</v>
      </c>
      <c r="M692" s="17"/>
      <c r="N692" s="17">
        <v>6.0368472425715497E-2</v>
      </c>
      <c r="O692" s="17">
        <v>5.0586182217155599E-2</v>
      </c>
      <c r="P692" s="17">
        <v>5.7830504039097903E-2</v>
      </c>
      <c r="Q692" s="17">
        <v>5.77158343599437E-2</v>
      </c>
      <c r="R692" s="17"/>
      <c r="S692" s="17">
        <v>7.9091830688511805E-2</v>
      </c>
      <c r="T692" s="17">
        <v>5.98212954389441E-2</v>
      </c>
      <c r="U692" s="17">
        <v>2.69818938388026E-2</v>
      </c>
      <c r="V692" s="17">
        <v>5.49058380461728E-2</v>
      </c>
      <c r="W692" s="17">
        <v>6.4072339551473595E-2</v>
      </c>
      <c r="X692" s="17">
        <v>5.3075244472592098E-2</v>
      </c>
      <c r="Y692" s="17">
        <v>3.3846902821376201E-2</v>
      </c>
      <c r="Z692" s="17">
        <v>7.31393635625886E-2</v>
      </c>
      <c r="AA692" s="17">
        <v>5.33976927796578E-2</v>
      </c>
      <c r="AB692" s="17">
        <v>6.8658067654268795E-2</v>
      </c>
      <c r="AC692" s="17">
        <v>5.6895822098551103E-2</v>
      </c>
      <c r="AD692" s="17"/>
      <c r="AE692" s="17">
        <v>7.87610557887784E-2</v>
      </c>
      <c r="AF692" s="17">
        <v>3.77404709914715E-2</v>
      </c>
      <c r="AG692" s="17">
        <v>5.8817275232665701E-2</v>
      </c>
      <c r="AH692" s="17"/>
      <c r="AI692" s="17">
        <v>6.1990260418956097E-2</v>
      </c>
      <c r="AJ692" s="17">
        <v>4.2341636613915101E-2</v>
      </c>
      <c r="AK692" s="17">
        <v>3.1686269655150402E-2</v>
      </c>
      <c r="AL692" s="17">
        <v>0.29524082220509801</v>
      </c>
      <c r="AM692" s="17">
        <v>6.67858083011936E-2</v>
      </c>
      <c r="AN692" s="17"/>
      <c r="AO692" s="17">
        <v>5.4134800046296998E-2</v>
      </c>
      <c r="AP692" s="17">
        <v>4.09195324409177E-2</v>
      </c>
      <c r="AQ692" s="17">
        <v>5.3666037179538703E-2</v>
      </c>
      <c r="AR692" s="17"/>
      <c r="AS692" s="17">
        <v>4.5799691460328203E-2</v>
      </c>
      <c r="AT692" s="17">
        <v>5.1128498282107297E-2</v>
      </c>
      <c r="AU692" s="17">
        <v>7.1205384964295695E-2</v>
      </c>
      <c r="AV692" s="17">
        <v>6.4404909766546697E-2</v>
      </c>
      <c r="AW692" s="17">
        <v>9.3435229137427495E-2</v>
      </c>
    </row>
    <row r="693" spans="2:49" x14ac:dyDescent="0.25">
      <c r="B693" t="s">
        <v>104</v>
      </c>
      <c r="C693" s="17">
        <v>8.4503138107787201E-2</v>
      </c>
      <c r="D693" s="17">
        <v>4.7455715261389302E-2</v>
      </c>
      <c r="E693" s="17">
        <v>0.120775350977105</v>
      </c>
      <c r="F693" s="17"/>
      <c r="G693" s="17">
        <v>0.106088805599147</v>
      </c>
      <c r="H693" s="17">
        <v>8.6059791499990601E-2</v>
      </c>
      <c r="I693" s="17">
        <v>7.0887329990293901E-2</v>
      </c>
      <c r="J693" s="17">
        <v>6.5631707465294301E-2</v>
      </c>
      <c r="K693" s="17">
        <v>9.1016160662720599E-2</v>
      </c>
      <c r="L693" s="17">
        <v>9.4156573954582504E-2</v>
      </c>
      <c r="M693" s="17"/>
      <c r="N693" s="17">
        <v>6.4634433044250095E-2</v>
      </c>
      <c r="O693" s="17">
        <v>8.69501581072602E-2</v>
      </c>
      <c r="P693" s="17">
        <v>8.4380639204351196E-2</v>
      </c>
      <c r="Q693" s="17">
        <v>0.1018291225699</v>
      </c>
      <c r="R693" s="17"/>
      <c r="S693" s="17">
        <v>7.1076627502927897E-2</v>
      </c>
      <c r="T693" s="17">
        <v>9.1571365252098094E-2</v>
      </c>
      <c r="U693" s="17">
        <v>0.14151717768699701</v>
      </c>
      <c r="V693" s="17">
        <v>5.1797040086922298E-2</v>
      </c>
      <c r="W693" s="17">
        <v>5.5276103929829498E-2</v>
      </c>
      <c r="X693" s="17">
        <v>6.2669275080953005E-2</v>
      </c>
      <c r="Y693" s="17">
        <v>8.5484191317729094E-2</v>
      </c>
      <c r="Z693" s="17">
        <v>5.1730567841788602E-2</v>
      </c>
      <c r="AA693" s="17">
        <v>0.107491976957345</v>
      </c>
      <c r="AB693" s="17">
        <v>9.6795700117415895E-2</v>
      </c>
      <c r="AC693" s="17">
        <v>0.10531015866907199</v>
      </c>
      <c r="AD693" s="17"/>
      <c r="AE693" s="17">
        <v>6.7120600481980305E-2</v>
      </c>
      <c r="AF693" s="17">
        <v>7.4989052114694602E-2</v>
      </c>
      <c r="AG693" s="17">
        <v>0.115603931686272</v>
      </c>
      <c r="AH693" s="17"/>
      <c r="AI693" s="17">
        <v>5.9648375688314E-2</v>
      </c>
      <c r="AJ693" s="17">
        <v>7.1805595776120099E-2</v>
      </c>
      <c r="AK693" s="17">
        <v>5.9347699835625198E-2</v>
      </c>
      <c r="AL693" s="17">
        <v>0</v>
      </c>
      <c r="AM693" s="17">
        <v>0.141055192316103</v>
      </c>
      <c r="AN693" s="17"/>
      <c r="AO693" s="17">
        <v>5.5437769219509901E-2</v>
      </c>
      <c r="AP693" s="17">
        <v>7.3109906311202899E-2</v>
      </c>
      <c r="AQ693" s="17">
        <v>5.6071264156992602E-2</v>
      </c>
      <c r="AR693" s="17"/>
      <c r="AS693" s="17">
        <v>9.9287327371795797E-2</v>
      </c>
      <c r="AT693" s="17">
        <v>8.75110290238411E-2</v>
      </c>
      <c r="AU693" s="17">
        <v>8.1047161862242104E-2</v>
      </c>
      <c r="AV693" s="17">
        <v>5.1663101643059102E-2</v>
      </c>
      <c r="AW693" s="17">
        <v>0</v>
      </c>
    </row>
    <row r="694" spans="2:49" x14ac:dyDescent="0.25">
      <c r="B694" t="s">
        <v>404</v>
      </c>
      <c r="C694" s="17">
        <v>0.489891437514898</v>
      </c>
      <c r="D694" s="17">
        <v>0.50269440088185602</v>
      </c>
      <c r="E694" s="17">
        <v>0.47325079053218799</v>
      </c>
      <c r="F694" s="17"/>
      <c r="G694" s="17">
        <v>0.495895795634409</v>
      </c>
      <c r="H694" s="17">
        <v>0.51094674787578698</v>
      </c>
      <c r="I694" s="17">
        <v>0.48169665488885999</v>
      </c>
      <c r="J694" s="17">
        <v>0.51140257458925398</v>
      </c>
      <c r="K694" s="17">
        <v>0.48108326826054498</v>
      </c>
      <c r="L694" s="17">
        <v>0.461004725626731</v>
      </c>
      <c r="M694" s="17"/>
      <c r="N694" s="17">
        <v>0.54667805332173303</v>
      </c>
      <c r="O694" s="17">
        <v>0.50009591298603995</v>
      </c>
      <c r="P694" s="17">
        <v>0.42704166965075002</v>
      </c>
      <c r="Q694" s="17">
        <v>0.47760583430176201</v>
      </c>
      <c r="R694" s="17"/>
      <c r="S694" s="17">
        <v>0.50358527062630598</v>
      </c>
      <c r="T694" s="17">
        <v>0.49646388394136098</v>
      </c>
      <c r="U694" s="17">
        <v>0.43615588739959599</v>
      </c>
      <c r="V694" s="17">
        <v>0.54261161727143004</v>
      </c>
      <c r="W694" s="17">
        <v>0.56062811311080396</v>
      </c>
      <c r="X694" s="17">
        <v>0.49496230089460103</v>
      </c>
      <c r="Y694" s="17">
        <v>0.43940871858275798</v>
      </c>
      <c r="Z694" s="17">
        <v>0.47078288406886698</v>
      </c>
      <c r="AA694" s="17">
        <v>0.45562212639333899</v>
      </c>
      <c r="AB694" s="17">
        <v>0.492476474043677</v>
      </c>
      <c r="AC694" s="17">
        <v>0.50118657155384105</v>
      </c>
      <c r="AD694" s="17"/>
      <c r="AE694" s="17">
        <v>0.451621153658812</v>
      </c>
      <c r="AF694" s="17">
        <v>0.55955979862747496</v>
      </c>
      <c r="AG694" s="17">
        <v>0.397456722501626</v>
      </c>
      <c r="AH694" s="17"/>
      <c r="AI694" s="17">
        <v>0.465804044170538</v>
      </c>
      <c r="AJ694" s="17">
        <v>0.52896999894449004</v>
      </c>
      <c r="AK694" s="17">
        <v>0.62886143838313102</v>
      </c>
      <c r="AL694" s="17">
        <v>0.38059789518707898</v>
      </c>
      <c r="AM694" s="17">
        <v>0.39549912507822199</v>
      </c>
      <c r="AN694" s="17"/>
      <c r="AO694" s="17">
        <v>0.45498193666428199</v>
      </c>
      <c r="AP694" s="17">
        <v>0.53874543720319801</v>
      </c>
      <c r="AQ694" s="17">
        <v>0.60904801482678605</v>
      </c>
      <c r="AR694" s="17"/>
      <c r="AS694" s="17">
        <v>0.45196003613333602</v>
      </c>
      <c r="AT694" s="17">
        <v>0.47124518272829002</v>
      </c>
      <c r="AU694" s="17">
        <v>0.50630707886311999</v>
      </c>
      <c r="AV694" s="17">
        <v>0.59915775077540201</v>
      </c>
      <c r="AW694" s="17">
        <v>0.63214001298765599</v>
      </c>
    </row>
    <row r="695" spans="2:49" x14ac:dyDescent="0.25">
      <c r="B695" t="s">
        <v>405</v>
      </c>
      <c r="C695" s="17">
        <v>0.13100834761035099</v>
      </c>
      <c r="D695" s="17">
        <v>0.16728713857990801</v>
      </c>
      <c r="E695" s="17">
        <v>9.6100526594740707E-2</v>
      </c>
      <c r="F695" s="17"/>
      <c r="G695" s="17">
        <v>0.148669374237027</v>
      </c>
      <c r="H695" s="17">
        <v>0.12847167514263499</v>
      </c>
      <c r="I695" s="17">
        <v>0.164246914202195</v>
      </c>
      <c r="J695" s="17">
        <v>0.10286061844107899</v>
      </c>
      <c r="K695" s="17">
        <v>0.12396693084959599</v>
      </c>
      <c r="L695" s="17">
        <v>0.120758686759229</v>
      </c>
      <c r="M695" s="17"/>
      <c r="N695" s="17">
        <v>0.13620994592425401</v>
      </c>
      <c r="O695" s="17">
        <v>0.13003808795750499</v>
      </c>
      <c r="P695" s="17">
        <v>0.11781633855147899</v>
      </c>
      <c r="Q695" s="17">
        <v>0.132139024672116</v>
      </c>
      <c r="R695" s="17"/>
      <c r="S695" s="17">
        <v>0.169635038244797</v>
      </c>
      <c r="T695" s="17">
        <v>0.102318206124585</v>
      </c>
      <c r="U695" s="17">
        <v>0.10715103111086299</v>
      </c>
      <c r="V695" s="17">
        <v>0.124238816505182</v>
      </c>
      <c r="W695" s="17">
        <v>0.10407418128316</v>
      </c>
      <c r="X695" s="17">
        <v>0.11982277144529201</v>
      </c>
      <c r="Y695" s="17">
        <v>0.17953811947973</v>
      </c>
      <c r="Z695" s="17">
        <v>0.169517201947886</v>
      </c>
      <c r="AA695" s="17">
        <v>0.118703155453262</v>
      </c>
      <c r="AB695" s="17">
        <v>0.14849513454899199</v>
      </c>
      <c r="AC695" s="17">
        <v>8.2657220360684E-2</v>
      </c>
      <c r="AD695" s="17"/>
      <c r="AE695" s="17">
        <v>0.16080883128166201</v>
      </c>
      <c r="AF695" s="17">
        <v>9.7932663285350302E-2</v>
      </c>
      <c r="AG695" s="17">
        <v>0.15397627763281899</v>
      </c>
      <c r="AH695" s="17"/>
      <c r="AI695" s="17">
        <v>0.153742912842495</v>
      </c>
      <c r="AJ695" s="17">
        <v>0.107373721423991</v>
      </c>
      <c r="AK695" s="17">
        <v>5.2964295681409999E-2</v>
      </c>
      <c r="AL695" s="17">
        <v>0.436387701045581</v>
      </c>
      <c r="AM695" s="17">
        <v>0.13106359270621201</v>
      </c>
      <c r="AN695" s="17"/>
      <c r="AO695" s="17">
        <v>0.156697992172316</v>
      </c>
      <c r="AP695" s="17">
        <v>9.8885340244779796E-2</v>
      </c>
      <c r="AQ695" s="17">
        <v>9.5614467464093106E-2</v>
      </c>
      <c r="AR695" s="17"/>
      <c r="AS695" s="17">
        <v>8.81320339973444E-2</v>
      </c>
      <c r="AT695" s="17">
        <v>0.12878003971983501</v>
      </c>
      <c r="AU695" s="17">
        <v>0.16160264682390399</v>
      </c>
      <c r="AV695" s="17">
        <v>0.116239029252541</v>
      </c>
      <c r="AW695" s="17">
        <v>0.16323716827702101</v>
      </c>
    </row>
    <row r="696" spans="2:49" x14ac:dyDescent="0.25">
      <c r="B696" t="s">
        <v>179</v>
      </c>
      <c r="C696" s="17">
        <v>0.35888308990454698</v>
      </c>
      <c r="D696" s="17">
        <v>0.33540726230194801</v>
      </c>
      <c r="E696" s="17">
        <v>0.37715026393744799</v>
      </c>
      <c r="F696" s="17"/>
      <c r="G696" s="17">
        <v>0.34722642139738102</v>
      </c>
      <c r="H696" s="17">
        <v>0.38247507273315301</v>
      </c>
      <c r="I696" s="17">
        <v>0.31744974068666498</v>
      </c>
      <c r="J696" s="17">
        <v>0.40854195614817501</v>
      </c>
      <c r="K696" s="17">
        <v>0.357116337410949</v>
      </c>
      <c r="L696" s="17">
        <v>0.34024603886750199</v>
      </c>
      <c r="M696" s="17"/>
      <c r="N696" s="17">
        <v>0.41046810739747902</v>
      </c>
      <c r="O696" s="17">
        <v>0.37005782502853601</v>
      </c>
      <c r="P696" s="17">
        <v>0.30922533109927203</v>
      </c>
      <c r="Q696" s="17">
        <v>0.34546680962964599</v>
      </c>
      <c r="R696" s="17"/>
      <c r="S696" s="17">
        <v>0.333950232381509</v>
      </c>
      <c r="T696" s="17">
        <v>0.39414567781677701</v>
      </c>
      <c r="U696" s="17">
        <v>0.32900485628873299</v>
      </c>
      <c r="V696" s="17">
        <v>0.418372800766248</v>
      </c>
      <c r="W696" s="17">
        <v>0.45655393182764298</v>
      </c>
      <c r="X696" s="17">
        <v>0.37513952944930901</v>
      </c>
      <c r="Y696" s="17">
        <v>0.25987059910302801</v>
      </c>
      <c r="Z696" s="17">
        <v>0.30126568212098098</v>
      </c>
      <c r="AA696" s="17">
        <v>0.336918970940077</v>
      </c>
      <c r="AB696" s="17">
        <v>0.34398133949468501</v>
      </c>
      <c r="AC696" s="17">
        <v>0.41852935119315698</v>
      </c>
      <c r="AD696" s="17"/>
      <c r="AE696" s="17">
        <v>0.29081232237714999</v>
      </c>
      <c r="AF696" s="17">
        <v>0.46162713534212502</v>
      </c>
      <c r="AG696" s="17">
        <v>0.24348044486880699</v>
      </c>
      <c r="AH696" s="17"/>
      <c r="AI696" s="17">
        <v>0.31206113132804297</v>
      </c>
      <c r="AJ696" s="17">
        <v>0.4215962775205</v>
      </c>
      <c r="AK696" s="17">
        <v>0.57589714270172099</v>
      </c>
      <c r="AL696" s="17">
        <v>-5.5789805858502003E-2</v>
      </c>
      <c r="AM696" s="17">
        <v>0.26443553237200901</v>
      </c>
      <c r="AN696" s="17"/>
      <c r="AO696" s="17">
        <v>0.29828394449196599</v>
      </c>
      <c r="AP696" s="17">
        <v>0.43986009695841799</v>
      </c>
      <c r="AQ696" s="17">
        <v>0.51343354736269298</v>
      </c>
      <c r="AR696" s="17"/>
      <c r="AS696" s="17">
        <v>0.36382800213599198</v>
      </c>
      <c r="AT696" s="17">
        <v>0.34246514300845499</v>
      </c>
      <c r="AU696" s="17">
        <v>0.34470443203921602</v>
      </c>
      <c r="AV696" s="17">
        <v>0.48291872152286103</v>
      </c>
      <c r="AW696" s="17">
        <v>0.46890284471063498</v>
      </c>
    </row>
    <row r="697" spans="2:49" x14ac:dyDescent="0.25">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row>
    <row r="698" spans="2:49" x14ac:dyDescent="0.25">
      <c r="B698" s="6" t="s">
        <v>425</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row>
    <row r="699" spans="2:49" x14ac:dyDescent="0.25">
      <c r="B699" s="24" t="s">
        <v>407</v>
      </c>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row>
    <row r="700" spans="2:49" x14ac:dyDescent="0.25">
      <c r="B700" t="s">
        <v>399</v>
      </c>
      <c r="C700" s="17">
        <v>0.15005005766422799</v>
      </c>
      <c r="D700" s="17">
        <v>0.15657599487902599</v>
      </c>
      <c r="E700" s="17">
        <v>0.14356140372888199</v>
      </c>
      <c r="F700" s="17"/>
      <c r="G700" s="17">
        <v>0.123604378081396</v>
      </c>
      <c r="H700" s="17">
        <v>0.156682792042316</v>
      </c>
      <c r="I700" s="17">
        <v>0.20434818590125101</v>
      </c>
      <c r="J700" s="17">
        <v>0.15491062217621199</v>
      </c>
      <c r="K700" s="17">
        <v>9.7075234364376706E-2</v>
      </c>
      <c r="L700" s="17">
        <v>0.14563564405017701</v>
      </c>
      <c r="M700" s="17"/>
      <c r="N700" s="17">
        <v>0.17408055634588501</v>
      </c>
      <c r="O700" s="17">
        <v>0.13616761265288899</v>
      </c>
      <c r="P700" s="17">
        <v>0.14438089127247</v>
      </c>
      <c r="Q700" s="17">
        <v>0.14325718735715101</v>
      </c>
      <c r="R700" s="17"/>
      <c r="S700" s="17">
        <v>0.14071926213842001</v>
      </c>
      <c r="T700" s="17">
        <v>0.155765421087595</v>
      </c>
      <c r="U700" s="17">
        <v>0.161711461945829</v>
      </c>
      <c r="V700" s="17">
        <v>0.17906333666629701</v>
      </c>
      <c r="W700" s="17">
        <v>0.161118334480853</v>
      </c>
      <c r="X700" s="17">
        <v>0.141765368371046</v>
      </c>
      <c r="Y700" s="17">
        <v>0.16052282909120399</v>
      </c>
      <c r="Z700" s="17">
        <v>0.117314621816028</v>
      </c>
      <c r="AA700" s="17">
        <v>0.15885687148434699</v>
      </c>
      <c r="AB700" s="17">
        <v>0.115056006051568</v>
      </c>
      <c r="AC700" s="17">
        <v>0.13658124393791701</v>
      </c>
      <c r="AD700" s="17"/>
      <c r="AE700" s="17">
        <v>0.15672783481514699</v>
      </c>
      <c r="AF700" s="17">
        <v>0.15843874331182101</v>
      </c>
      <c r="AG700" s="17">
        <v>0.12519574868757599</v>
      </c>
      <c r="AH700" s="17"/>
      <c r="AI700" s="17">
        <v>0.12304776328122601</v>
      </c>
      <c r="AJ700" s="17">
        <v>0.21330248110661401</v>
      </c>
      <c r="AK700" s="17">
        <v>0.12843394025118501</v>
      </c>
      <c r="AL700" s="17">
        <v>5.1298270953188799E-2</v>
      </c>
      <c r="AM700" s="17">
        <v>0.103744681678653</v>
      </c>
      <c r="AN700" s="17"/>
      <c r="AO700" s="17">
        <v>9.6058788918228694E-2</v>
      </c>
      <c r="AP700" s="17">
        <v>0.18013007425925001</v>
      </c>
      <c r="AQ700" s="17">
        <v>0.170792798189391</v>
      </c>
      <c r="AR700" s="17"/>
      <c r="AS700" s="17">
        <v>0.124823788547436</v>
      </c>
      <c r="AT700" s="17">
        <v>0.157636026931569</v>
      </c>
      <c r="AU700" s="17">
        <v>0.15777185950921399</v>
      </c>
      <c r="AV700" s="17">
        <v>0.21364292036729601</v>
      </c>
      <c r="AW700" s="17">
        <v>0.114464444246464</v>
      </c>
    </row>
    <row r="701" spans="2:49" x14ac:dyDescent="0.25">
      <c r="B701" t="s">
        <v>400</v>
      </c>
      <c r="C701" s="17">
        <v>0.26269166632483298</v>
      </c>
      <c r="D701" s="17">
        <v>0.28085345662120598</v>
      </c>
      <c r="E701" s="17">
        <v>0.24139448832091601</v>
      </c>
      <c r="F701" s="17"/>
      <c r="G701" s="17">
        <v>0.259081171869948</v>
      </c>
      <c r="H701" s="17">
        <v>0.31568469058577903</v>
      </c>
      <c r="I701" s="17">
        <v>0.24653118595578299</v>
      </c>
      <c r="J701" s="17">
        <v>0.26862168050906499</v>
      </c>
      <c r="K701" s="17">
        <v>0.26495129945936102</v>
      </c>
      <c r="L701" s="17">
        <v>0.22495328151842101</v>
      </c>
      <c r="M701" s="17"/>
      <c r="N701" s="17">
        <v>0.25010990697747398</v>
      </c>
      <c r="O701" s="17">
        <v>0.26943051644869997</v>
      </c>
      <c r="P701" s="17">
        <v>0.26775890868508501</v>
      </c>
      <c r="Q701" s="17">
        <v>0.27024173583599698</v>
      </c>
      <c r="R701" s="17"/>
      <c r="S701" s="17">
        <v>0.28375839731242303</v>
      </c>
      <c r="T701" s="17">
        <v>0.247562074067359</v>
      </c>
      <c r="U701" s="17">
        <v>0.19385374853982201</v>
      </c>
      <c r="V701" s="17">
        <v>0.23752731805577601</v>
      </c>
      <c r="W701" s="17">
        <v>0.33655392162569803</v>
      </c>
      <c r="X701" s="17">
        <v>0.27479714281338802</v>
      </c>
      <c r="Y701" s="17">
        <v>0.322106269937732</v>
      </c>
      <c r="Z701" s="17">
        <v>0.22257738717112799</v>
      </c>
      <c r="AA701" s="17">
        <v>0.23616278974125501</v>
      </c>
      <c r="AB701" s="17">
        <v>0.22028166180236</v>
      </c>
      <c r="AC701" s="17">
        <v>0.33062391958005</v>
      </c>
      <c r="AD701" s="17"/>
      <c r="AE701" s="17">
        <v>0.30105596453779598</v>
      </c>
      <c r="AF701" s="17">
        <v>0.26146354691858698</v>
      </c>
      <c r="AG701" s="17">
        <v>0.189186029927086</v>
      </c>
      <c r="AH701" s="17"/>
      <c r="AI701" s="17">
        <v>0.271917659392234</v>
      </c>
      <c r="AJ701" s="17">
        <v>0.28539005243697002</v>
      </c>
      <c r="AK701" s="17">
        <v>0.30686775149609802</v>
      </c>
      <c r="AL701" s="17">
        <v>0.105384978070129</v>
      </c>
      <c r="AM701" s="17">
        <v>0.18412957018057499</v>
      </c>
      <c r="AN701" s="17"/>
      <c r="AO701" s="17">
        <v>0.26155857134988297</v>
      </c>
      <c r="AP701" s="17">
        <v>0.284693639122237</v>
      </c>
      <c r="AQ701" s="17">
        <v>0.26785290859864902</v>
      </c>
      <c r="AR701" s="17"/>
      <c r="AS701" s="17">
        <v>0.231379035359213</v>
      </c>
      <c r="AT701" s="17">
        <v>0.267403359007369</v>
      </c>
      <c r="AU701" s="17">
        <v>0.29577537071745702</v>
      </c>
      <c r="AV701" s="17">
        <v>0.21413564463597201</v>
      </c>
      <c r="AW701" s="17">
        <v>0.264389720914255</v>
      </c>
    </row>
    <row r="702" spans="2:49" x14ac:dyDescent="0.25">
      <c r="B702" t="s">
        <v>401</v>
      </c>
      <c r="C702" s="17">
        <v>0.26883462787725698</v>
      </c>
      <c r="D702" s="17">
        <v>0.25189429282412001</v>
      </c>
      <c r="E702" s="17">
        <v>0.28874350361832402</v>
      </c>
      <c r="F702" s="17"/>
      <c r="G702" s="17">
        <v>0.29739612783865699</v>
      </c>
      <c r="H702" s="17">
        <v>0.196049487756732</v>
      </c>
      <c r="I702" s="17">
        <v>0.27409499802505299</v>
      </c>
      <c r="J702" s="17">
        <v>0.27353211690728901</v>
      </c>
      <c r="K702" s="17">
        <v>0.30738657255609902</v>
      </c>
      <c r="L702" s="17">
        <v>0.27677771520632599</v>
      </c>
      <c r="M702" s="17"/>
      <c r="N702" s="17">
        <v>0.24992052481684099</v>
      </c>
      <c r="O702" s="17">
        <v>0.25727715738158002</v>
      </c>
      <c r="P702" s="17">
        <v>0.27532163761015799</v>
      </c>
      <c r="Q702" s="17">
        <v>0.29404231002078302</v>
      </c>
      <c r="R702" s="17"/>
      <c r="S702" s="17">
        <v>0.23450182729743299</v>
      </c>
      <c r="T702" s="17">
        <v>0.25094438585454398</v>
      </c>
      <c r="U702" s="17">
        <v>0.31325829235674701</v>
      </c>
      <c r="V702" s="17">
        <v>0.29870118196272799</v>
      </c>
      <c r="W702" s="17">
        <v>0.25188741247217999</v>
      </c>
      <c r="X702" s="17">
        <v>0.27810274300756099</v>
      </c>
      <c r="Y702" s="17">
        <v>0.25744492480363301</v>
      </c>
      <c r="Z702" s="17">
        <v>0.31200438802728397</v>
      </c>
      <c r="AA702" s="17">
        <v>0.26146489327781097</v>
      </c>
      <c r="AB702" s="17">
        <v>0.29022081712481501</v>
      </c>
      <c r="AC702" s="17">
        <v>0.26394132530763398</v>
      </c>
      <c r="AD702" s="17"/>
      <c r="AE702" s="17">
        <v>0.24696804604221201</v>
      </c>
      <c r="AF702" s="17">
        <v>0.27458566625278802</v>
      </c>
      <c r="AG702" s="17">
        <v>0.29726140680374002</v>
      </c>
      <c r="AH702" s="17"/>
      <c r="AI702" s="17">
        <v>0.25528056911777902</v>
      </c>
      <c r="AJ702" s="17">
        <v>0.27127283874152203</v>
      </c>
      <c r="AK702" s="17">
        <v>0.32055037667400599</v>
      </c>
      <c r="AL702" s="17">
        <v>0.27446722981480298</v>
      </c>
      <c r="AM702" s="17">
        <v>0.30681502424229501</v>
      </c>
      <c r="AN702" s="17"/>
      <c r="AO702" s="17">
        <v>0.25608945410879302</v>
      </c>
      <c r="AP702" s="17">
        <v>0.26574177882606298</v>
      </c>
      <c r="AQ702" s="17">
        <v>0.266651397684464</v>
      </c>
      <c r="AR702" s="17"/>
      <c r="AS702" s="17">
        <v>0.31701066849169701</v>
      </c>
      <c r="AT702" s="17">
        <v>0.27973406870814199</v>
      </c>
      <c r="AU702" s="17">
        <v>0.20585431073523799</v>
      </c>
      <c r="AV702" s="17">
        <v>0.24079139055881299</v>
      </c>
      <c r="AW702" s="17">
        <v>0.35967537642368602</v>
      </c>
    </row>
    <row r="703" spans="2:49" x14ac:dyDescent="0.25">
      <c r="B703" t="s">
        <v>402</v>
      </c>
      <c r="C703" s="17">
        <v>0.135777718161568</v>
      </c>
      <c r="D703" s="17">
        <v>0.130013174581254</v>
      </c>
      <c r="E703" s="17">
        <v>0.14127460417691901</v>
      </c>
      <c r="F703" s="17"/>
      <c r="G703" s="17">
        <v>0.132239522907309</v>
      </c>
      <c r="H703" s="17">
        <v>0.12033382993116799</v>
      </c>
      <c r="I703" s="17">
        <v>0.120655475057364</v>
      </c>
      <c r="J703" s="17">
        <v>0.11457459075408399</v>
      </c>
      <c r="K703" s="17">
        <v>0.14731650622238099</v>
      </c>
      <c r="L703" s="17">
        <v>0.17807108145852599</v>
      </c>
      <c r="M703" s="17"/>
      <c r="N703" s="17">
        <v>0.14541375365034201</v>
      </c>
      <c r="O703" s="17">
        <v>0.170011063457426</v>
      </c>
      <c r="P703" s="17">
        <v>0.131924892615565</v>
      </c>
      <c r="Q703" s="17">
        <v>9.9073514870901797E-2</v>
      </c>
      <c r="R703" s="17"/>
      <c r="S703" s="17">
        <v>0.12942941969345401</v>
      </c>
      <c r="T703" s="17">
        <v>0.13637967127051301</v>
      </c>
      <c r="U703" s="17">
        <v>0.128034980972625</v>
      </c>
      <c r="V703" s="17">
        <v>0.162542905009878</v>
      </c>
      <c r="W703" s="17">
        <v>0.13332853273166501</v>
      </c>
      <c r="X703" s="17">
        <v>0.150821483620136</v>
      </c>
      <c r="Y703" s="17">
        <v>0.12090923884183399</v>
      </c>
      <c r="Z703" s="17">
        <v>0.146170831313926</v>
      </c>
      <c r="AA703" s="17">
        <v>0.117651721165973</v>
      </c>
      <c r="AB703" s="17">
        <v>0.12290628830330701</v>
      </c>
      <c r="AC703" s="17">
        <v>0.17034387397473599</v>
      </c>
      <c r="AD703" s="17"/>
      <c r="AE703" s="17">
        <v>0.12172979208500601</v>
      </c>
      <c r="AF703" s="17">
        <v>0.155288529623825</v>
      </c>
      <c r="AG703" s="17">
        <v>0.123098827487475</v>
      </c>
      <c r="AH703" s="17"/>
      <c r="AI703" s="17">
        <v>0.16434207500016099</v>
      </c>
      <c r="AJ703" s="17">
        <v>0.106568542928048</v>
      </c>
      <c r="AK703" s="17">
        <v>0.108892729176266</v>
      </c>
      <c r="AL703" s="17">
        <v>0.27110036621641098</v>
      </c>
      <c r="AM703" s="17">
        <v>0.141052298147753</v>
      </c>
      <c r="AN703" s="17"/>
      <c r="AO703" s="17">
        <v>0.18172903623970399</v>
      </c>
      <c r="AP703" s="17">
        <v>0.12921582189591899</v>
      </c>
      <c r="AQ703" s="17">
        <v>0.12520698773108399</v>
      </c>
      <c r="AR703" s="17"/>
      <c r="AS703" s="17">
        <v>0.14310982146194101</v>
      </c>
      <c r="AT703" s="17">
        <v>0.121387642982777</v>
      </c>
      <c r="AU703" s="17">
        <v>0.138313589956328</v>
      </c>
      <c r="AV703" s="17">
        <v>0.16393794346375301</v>
      </c>
      <c r="AW703" s="17">
        <v>9.8339100610368393E-2</v>
      </c>
    </row>
    <row r="704" spans="2:49" x14ac:dyDescent="0.25">
      <c r="B704" t="s">
        <v>403</v>
      </c>
      <c r="C704" s="17">
        <v>9.5097536395643903E-2</v>
      </c>
      <c r="D704" s="17">
        <v>0.13231651432088201</v>
      </c>
      <c r="E704" s="17">
        <v>5.8855239153818198E-2</v>
      </c>
      <c r="F704" s="17"/>
      <c r="G704" s="17">
        <v>8.6024787415101195E-2</v>
      </c>
      <c r="H704" s="17">
        <v>8.1297815960281405E-2</v>
      </c>
      <c r="I704" s="17">
        <v>7.9879917303619097E-2</v>
      </c>
      <c r="J704" s="17">
        <v>9.1351444110132005E-2</v>
      </c>
      <c r="K704" s="17">
        <v>0.112279329324539</v>
      </c>
      <c r="L704" s="17">
        <v>0.119054388355468</v>
      </c>
      <c r="M704" s="17"/>
      <c r="N704" s="17">
        <v>0.122210904176281</v>
      </c>
      <c r="O704" s="17">
        <v>9.6265959443241206E-2</v>
      </c>
      <c r="P704" s="17">
        <v>7.95462129790801E-2</v>
      </c>
      <c r="Q704" s="17">
        <v>7.7878048550852494E-2</v>
      </c>
      <c r="R704" s="17"/>
      <c r="S704" s="17">
        <v>0.13471282410742499</v>
      </c>
      <c r="T704" s="17">
        <v>9.6828822797645195E-2</v>
      </c>
      <c r="U704" s="17">
        <v>7.0244803276725998E-2</v>
      </c>
      <c r="V704" s="17">
        <v>7.7863520166196395E-2</v>
      </c>
      <c r="W704" s="17">
        <v>5.9786625934684798E-2</v>
      </c>
      <c r="X704" s="17">
        <v>7.1173464595857897E-2</v>
      </c>
      <c r="Y704" s="17">
        <v>4.9044371583034901E-2</v>
      </c>
      <c r="Z704" s="17">
        <v>0.11757148751959499</v>
      </c>
      <c r="AA704" s="17">
        <v>0.13010553324758001</v>
      </c>
      <c r="AB704" s="17">
        <v>0.162658123064606</v>
      </c>
      <c r="AC704" s="17">
        <v>1.30782034124736E-2</v>
      </c>
      <c r="AD704" s="17"/>
      <c r="AE704" s="17">
        <v>0.117738468529167</v>
      </c>
      <c r="AF704" s="17">
        <v>7.3564896096157503E-2</v>
      </c>
      <c r="AG704" s="17">
        <v>0.108549498651724</v>
      </c>
      <c r="AH704" s="17"/>
      <c r="AI704" s="17">
        <v>0.127036971201264</v>
      </c>
      <c r="AJ704" s="17">
        <v>5.2456139955912598E-2</v>
      </c>
      <c r="AK704" s="17">
        <v>0.10429028239905</v>
      </c>
      <c r="AL704" s="17">
        <v>0.247247833002226</v>
      </c>
      <c r="AM704" s="17">
        <v>0.106646600460997</v>
      </c>
      <c r="AN704" s="17"/>
      <c r="AO704" s="17">
        <v>0.142791487645377</v>
      </c>
      <c r="AP704" s="17">
        <v>6.5093579769364904E-2</v>
      </c>
      <c r="AQ704" s="17">
        <v>0.119620845443145</v>
      </c>
      <c r="AR704" s="17"/>
      <c r="AS704" s="17">
        <v>7.9713607819733606E-2</v>
      </c>
      <c r="AT704" s="17">
        <v>7.5718768753513396E-2</v>
      </c>
      <c r="AU704" s="17">
        <v>0.113859652146117</v>
      </c>
      <c r="AV704" s="17">
        <v>0.105984145275053</v>
      </c>
      <c r="AW704" s="17">
        <v>0.12787861808263601</v>
      </c>
    </row>
    <row r="705" spans="2:49" x14ac:dyDescent="0.25">
      <c r="B705" t="s">
        <v>104</v>
      </c>
      <c r="C705" s="17">
        <v>8.7548393576469999E-2</v>
      </c>
      <c r="D705" s="17">
        <v>4.8346566773512199E-2</v>
      </c>
      <c r="E705" s="17">
        <v>0.12617076100114</v>
      </c>
      <c r="F705" s="17"/>
      <c r="G705" s="17">
        <v>0.101654011887589</v>
      </c>
      <c r="H705" s="17">
        <v>0.129951383723723</v>
      </c>
      <c r="I705" s="17">
        <v>7.44902377569297E-2</v>
      </c>
      <c r="J705" s="17">
        <v>9.7009545543217293E-2</v>
      </c>
      <c r="K705" s="17">
        <v>7.0991058073243601E-2</v>
      </c>
      <c r="L705" s="17">
        <v>5.5507889411081902E-2</v>
      </c>
      <c r="M705" s="17"/>
      <c r="N705" s="17">
        <v>5.8264354033178499E-2</v>
      </c>
      <c r="O705" s="17">
        <v>7.0847690616164194E-2</v>
      </c>
      <c r="P705" s="17">
        <v>0.101067456837641</v>
      </c>
      <c r="Q705" s="17">
        <v>0.115507203364315</v>
      </c>
      <c r="R705" s="17"/>
      <c r="S705" s="17">
        <v>7.6878269450846096E-2</v>
      </c>
      <c r="T705" s="17">
        <v>0.11251962492234401</v>
      </c>
      <c r="U705" s="17">
        <v>0.132896712908251</v>
      </c>
      <c r="V705" s="17">
        <v>4.4301738139124303E-2</v>
      </c>
      <c r="W705" s="17">
        <v>5.7325172754918802E-2</v>
      </c>
      <c r="X705" s="17">
        <v>8.3339797592010698E-2</v>
      </c>
      <c r="Y705" s="17">
        <v>8.9972365742562593E-2</v>
      </c>
      <c r="Z705" s="17">
        <v>8.4361284152038293E-2</v>
      </c>
      <c r="AA705" s="17">
        <v>9.5758191083033406E-2</v>
      </c>
      <c r="AB705" s="17">
        <v>8.8877103653344294E-2</v>
      </c>
      <c r="AC705" s="17">
        <v>8.5431433787188593E-2</v>
      </c>
      <c r="AD705" s="17"/>
      <c r="AE705" s="17">
        <v>5.5779893990672097E-2</v>
      </c>
      <c r="AF705" s="17">
        <v>7.6658617796821593E-2</v>
      </c>
      <c r="AG705" s="17">
        <v>0.15670848844239901</v>
      </c>
      <c r="AH705" s="17"/>
      <c r="AI705" s="17">
        <v>5.8374962007335697E-2</v>
      </c>
      <c r="AJ705" s="17">
        <v>7.1009944830933397E-2</v>
      </c>
      <c r="AK705" s="17">
        <v>3.0964920003394101E-2</v>
      </c>
      <c r="AL705" s="17">
        <v>5.0501321943242798E-2</v>
      </c>
      <c r="AM705" s="17">
        <v>0.157611825289727</v>
      </c>
      <c r="AN705" s="17"/>
      <c r="AO705" s="17">
        <v>6.1772661738014198E-2</v>
      </c>
      <c r="AP705" s="17">
        <v>7.51251061271659E-2</v>
      </c>
      <c r="AQ705" s="17">
        <v>4.9875062353266698E-2</v>
      </c>
      <c r="AR705" s="17"/>
      <c r="AS705" s="17">
        <v>0.10396307831998</v>
      </c>
      <c r="AT705" s="17">
        <v>9.8120133616629801E-2</v>
      </c>
      <c r="AU705" s="17">
        <v>8.8425216935645395E-2</v>
      </c>
      <c r="AV705" s="17">
        <v>6.1507955699113798E-2</v>
      </c>
      <c r="AW705" s="17">
        <v>3.52527397225905E-2</v>
      </c>
    </row>
    <row r="706" spans="2:49" x14ac:dyDescent="0.25">
      <c r="B706" t="s">
        <v>404</v>
      </c>
      <c r="C706" s="17">
        <v>0.412741723989061</v>
      </c>
      <c r="D706" s="17">
        <v>0.43742945150023199</v>
      </c>
      <c r="E706" s="17">
        <v>0.38495589204979802</v>
      </c>
      <c r="F706" s="17"/>
      <c r="G706" s="17">
        <v>0.38268554995134302</v>
      </c>
      <c r="H706" s="17">
        <v>0.47236748262809503</v>
      </c>
      <c r="I706" s="17">
        <v>0.45087937185703397</v>
      </c>
      <c r="J706" s="17">
        <v>0.42353230268527697</v>
      </c>
      <c r="K706" s="17">
        <v>0.36202653382373801</v>
      </c>
      <c r="L706" s="17">
        <v>0.37058892556859802</v>
      </c>
      <c r="M706" s="17"/>
      <c r="N706" s="17">
        <v>0.42419046332335802</v>
      </c>
      <c r="O706" s="17">
        <v>0.40559812910158899</v>
      </c>
      <c r="P706" s="17">
        <v>0.41213979995755501</v>
      </c>
      <c r="Q706" s="17">
        <v>0.41349892319314802</v>
      </c>
      <c r="R706" s="17"/>
      <c r="S706" s="17">
        <v>0.42447765945084198</v>
      </c>
      <c r="T706" s="17">
        <v>0.40332749515495397</v>
      </c>
      <c r="U706" s="17">
        <v>0.35556521048565198</v>
      </c>
      <c r="V706" s="17">
        <v>0.41659065472207302</v>
      </c>
      <c r="W706" s="17">
        <v>0.49767225610655103</v>
      </c>
      <c r="X706" s="17">
        <v>0.41656251118443399</v>
      </c>
      <c r="Y706" s="17">
        <v>0.48262909902893603</v>
      </c>
      <c r="Z706" s="17">
        <v>0.33989200898715599</v>
      </c>
      <c r="AA706" s="17">
        <v>0.395019661225602</v>
      </c>
      <c r="AB706" s="17">
        <v>0.33533766785392799</v>
      </c>
      <c r="AC706" s="17">
        <v>0.46720516351796798</v>
      </c>
      <c r="AD706" s="17"/>
      <c r="AE706" s="17">
        <v>0.457783799352943</v>
      </c>
      <c r="AF706" s="17">
        <v>0.41990229023040798</v>
      </c>
      <c r="AG706" s="17">
        <v>0.31438177861466199</v>
      </c>
      <c r="AH706" s="17"/>
      <c r="AI706" s="17">
        <v>0.39496542267346002</v>
      </c>
      <c r="AJ706" s="17">
        <v>0.498692533543584</v>
      </c>
      <c r="AK706" s="17">
        <v>0.435301691747283</v>
      </c>
      <c r="AL706" s="17">
        <v>0.15668324902331801</v>
      </c>
      <c r="AM706" s="17">
        <v>0.28787425185922899</v>
      </c>
      <c r="AN706" s="17"/>
      <c r="AO706" s="17">
        <v>0.35761736026811197</v>
      </c>
      <c r="AP706" s="17">
        <v>0.46482371338148698</v>
      </c>
      <c r="AQ706" s="17">
        <v>0.43864570678803999</v>
      </c>
      <c r="AR706" s="17"/>
      <c r="AS706" s="17">
        <v>0.35620282390664898</v>
      </c>
      <c r="AT706" s="17">
        <v>0.42503938593893797</v>
      </c>
      <c r="AU706" s="17">
        <v>0.45354723022667198</v>
      </c>
      <c r="AV706" s="17">
        <v>0.427778565003268</v>
      </c>
      <c r="AW706" s="17">
        <v>0.37885416516071901</v>
      </c>
    </row>
    <row r="707" spans="2:49" x14ac:dyDescent="0.25">
      <c r="B707" t="s">
        <v>405</v>
      </c>
      <c r="C707" s="17">
        <v>0.230875254557212</v>
      </c>
      <c r="D707" s="17">
        <v>0.26232968890213598</v>
      </c>
      <c r="E707" s="17">
        <v>0.200129843330737</v>
      </c>
      <c r="F707" s="17"/>
      <c r="G707" s="17">
        <v>0.21826431032241</v>
      </c>
      <c r="H707" s="17">
        <v>0.20163164589145</v>
      </c>
      <c r="I707" s="17">
        <v>0.200535392360983</v>
      </c>
      <c r="J707" s="17">
        <v>0.20592603486421601</v>
      </c>
      <c r="K707" s="17">
        <v>0.25959583554692001</v>
      </c>
      <c r="L707" s="17">
        <v>0.29712546981399401</v>
      </c>
      <c r="M707" s="17"/>
      <c r="N707" s="17">
        <v>0.26762465782662298</v>
      </c>
      <c r="O707" s="17">
        <v>0.26627702290066702</v>
      </c>
      <c r="P707" s="17">
        <v>0.21147110559464499</v>
      </c>
      <c r="Q707" s="17">
        <v>0.176951563421754</v>
      </c>
      <c r="R707" s="17"/>
      <c r="S707" s="17">
        <v>0.26414224380087897</v>
      </c>
      <c r="T707" s="17">
        <v>0.23320849406815899</v>
      </c>
      <c r="U707" s="17">
        <v>0.198279784249351</v>
      </c>
      <c r="V707" s="17">
        <v>0.24040642517607499</v>
      </c>
      <c r="W707" s="17">
        <v>0.19311515866635001</v>
      </c>
      <c r="X707" s="17">
        <v>0.221994948215994</v>
      </c>
      <c r="Y707" s="17">
        <v>0.16995361042486801</v>
      </c>
      <c r="Z707" s="17">
        <v>0.26374231883352101</v>
      </c>
      <c r="AA707" s="17">
        <v>0.24775725441355301</v>
      </c>
      <c r="AB707" s="17">
        <v>0.285564411367913</v>
      </c>
      <c r="AC707" s="17">
        <v>0.18342207738721</v>
      </c>
      <c r="AD707" s="17"/>
      <c r="AE707" s="17">
        <v>0.23946826061417301</v>
      </c>
      <c r="AF707" s="17">
        <v>0.22885342571998299</v>
      </c>
      <c r="AG707" s="17">
        <v>0.231648326139199</v>
      </c>
      <c r="AH707" s="17"/>
      <c r="AI707" s="17">
        <v>0.29137904620142502</v>
      </c>
      <c r="AJ707" s="17">
        <v>0.15902468288396099</v>
      </c>
      <c r="AK707" s="17">
        <v>0.21318301157531599</v>
      </c>
      <c r="AL707" s="17">
        <v>0.51834819921863595</v>
      </c>
      <c r="AM707" s="17">
        <v>0.24769889860875</v>
      </c>
      <c r="AN707" s="17"/>
      <c r="AO707" s="17">
        <v>0.32452052388508101</v>
      </c>
      <c r="AP707" s="17">
        <v>0.19430940166528399</v>
      </c>
      <c r="AQ707" s="17">
        <v>0.24482783317422999</v>
      </c>
      <c r="AR707" s="17"/>
      <c r="AS707" s="17">
        <v>0.22282342928167501</v>
      </c>
      <c r="AT707" s="17">
        <v>0.19710641173629001</v>
      </c>
      <c r="AU707" s="17">
        <v>0.25217324210244502</v>
      </c>
      <c r="AV707" s="17">
        <v>0.26992208873880502</v>
      </c>
      <c r="AW707" s="17">
        <v>0.226217718693005</v>
      </c>
    </row>
    <row r="708" spans="2:49" x14ac:dyDescent="0.25">
      <c r="B708" t="s">
        <v>179</v>
      </c>
      <c r="C708" s="17">
        <v>0.181866469431849</v>
      </c>
      <c r="D708" s="17">
        <v>0.17509976259809601</v>
      </c>
      <c r="E708" s="17">
        <v>0.184826048719061</v>
      </c>
      <c r="F708" s="17"/>
      <c r="G708" s="17">
        <v>0.16442123962893301</v>
      </c>
      <c r="H708" s="17">
        <v>0.27073583673664497</v>
      </c>
      <c r="I708" s="17">
        <v>0.25034397949605097</v>
      </c>
      <c r="J708" s="17">
        <v>0.21760626782106099</v>
      </c>
      <c r="K708" s="17">
        <v>0.102430698276818</v>
      </c>
      <c r="L708" s="17">
        <v>7.3463455754603293E-2</v>
      </c>
      <c r="M708" s="17"/>
      <c r="N708" s="17">
        <v>0.15656580549673599</v>
      </c>
      <c r="O708" s="17">
        <v>0.139321106200922</v>
      </c>
      <c r="P708" s="17">
        <v>0.20066869436290999</v>
      </c>
      <c r="Q708" s="17">
        <v>0.23654735977139399</v>
      </c>
      <c r="R708" s="17"/>
      <c r="S708" s="17">
        <v>0.16033541564996401</v>
      </c>
      <c r="T708" s="17">
        <v>0.17011900108679501</v>
      </c>
      <c r="U708" s="17">
        <v>0.15728542623630101</v>
      </c>
      <c r="V708" s="17">
        <v>0.17618422954599799</v>
      </c>
      <c r="W708" s="17">
        <v>0.30455709744020099</v>
      </c>
      <c r="X708" s="17">
        <v>0.19456756296843999</v>
      </c>
      <c r="Y708" s="17">
        <v>0.31267548860406702</v>
      </c>
      <c r="Z708" s="17">
        <v>7.61496901536345E-2</v>
      </c>
      <c r="AA708" s="17">
        <v>0.147262406812049</v>
      </c>
      <c r="AB708" s="17">
        <v>4.9773256486014703E-2</v>
      </c>
      <c r="AC708" s="17">
        <v>0.28378308613075798</v>
      </c>
      <c r="AD708" s="17"/>
      <c r="AE708" s="17">
        <v>0.21831553873876899</v>
      </c>
      <c r="AF708" s="17">
        <v>0.19104886451042499</v>
      </c>
      <c r="AG708" s="17">
        <v>8.2733452475462502E-2</v>
      </c>
      <c r="AH708" s="17"/>
      <c r="AI708" s="17">
        <v>0.103586376472036</v>
      </c>
      <c r="AJ708" s="17">
        <v>0.33966785065962302</v>
      </c>
      <c r="AK708" s="17">
        <v>0.22211868017196701</v>
      </c>
      <c r="AL708" s="17">
        <v>-0.36166495019531902</v>
      </c>
      <c r="AM708" s="17">
        <v>4.0175353250478697E-2</v>
      </c>
      <c r="AN708" s="17"/>
      <c r="AO708" s="17">
        <v>3.3096836383030598E-2</v>
      </c>
      <c r="AP708" s="17">
        <v>0.27051431171620299</v>
      </c>
      <c r="AQ708" s="17">
        <v>0.19381787361381</v>
      </c>
      <c r="AR708" s="17"/>
      <c r="AS708" s="17">
        <v>0.133379394624974</v>
      </c>
      <c r="AT708" s="17">
        <v>0.22793297420264799</v>
      </c>
      <c r="AU708" s="17">
        <v>0.20137398812422699</v>
      </c>
      <c r="AV708" s="17">
        <v>0.157856476264463</v>
      </c>
      <c r="AW708" s="17">
        <v>0.15263644646771399</v>
      </c>
    </row>
    <row r="709" spans="2:49" x14ac:dyDescent="0.25">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row>
    <row r="710" spans="2:49" x14ac:dyDescent="0.25">
      <c r="B710" s="6" t="s">
        <v>426</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row>
    <row r="711" spans="2:49" x14ac:dyDescent="0.25">
      <c r="B711" s="24" t="s">
        <v>407</v>
      </c>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row>
    <row r="712" spans="2:49" x14ac:dyDescent="0.25">
      <c r="B712" t="s">
        <v>399</v>
      </c>
      <c r="C712" s="17">
        <v>0.112563897616934</v>
      </c>
      <c r="D712" s="17">
        <v>0.14748021328712099</v>
      </c>
      <c r="E712" s="17">
        <v>7.7226714896934806E-2</v>
      </c>
      <c r="F712" s="17"/>
      <c r="G712" s="17">
        <v>0.19784972842318399</v>
      </c>
      <c r="H712" s="17">
        <v>0.13406820059855501</v>
      </c>
      <c r="I712" s="17">
        <v>0.13637233131249801</v>
      </c>
      <c r="J712" s="17">
        <v>0.103976349425476</v>
      </c>
      <c r="K712" s="17">
        <v>7.2536932698095399E-2</v>
      </c>
      <c r="L712" s="17">
        <v>4.9985057925767101E-2</v>
      </c>
      <c r="M712" s="17"/>
      <c r="N712" s="17">
        <v>0.14218629827078599</v>
      </c>
      <c r="O712" s="17">
        <v>8.2258029532135402E-2</v>
      </c>
      <c r="P712" s="17">
        <v>0.121671933151575</v>
      </c>
      <c r="Q712" s="17">
        <v>9.8740000751037199E-2</v>
      </c>
      <c r="R712" s="17"/>
      <c r="S712" s="17">
        <v>0.16755373174194499</v>
      </c>
      <c r="T712" s="17">
        <v>0.116158323133552</v>
      </c>
      <c r="U712" s="17">
        <v>9.8397217724844402E-2</v>
      </c>
      <c r="V712" s="17">
        <v>0.14237570269284899</v>
      </c>
      <c r="W712" s="17">
        <v>8.5330365640971406E-2</v>
      </c>
      <c r="X712" s="17">
        <v>7.4181558331927799E-2</v>
      </c>
      <c r="Y712" s="17">
        <v>0.100086210325916</v>
      </c>
      <c r="Z712" s="17">
        <v>6.3228593590546903E-2</v>
      </c>
      <c r="AA712" s="17">
        <v>0.11464066374638</v>
      </c>
      <c r="AB712" s="17">
        <v>9.0599016876351399E-2</v>
      </c>
      <c r="AC712" s="17">
        <v>0.10826115663191101</v>
      </c>
      <c r="AD712" s="17"/>
      <c r="AE712" s="17">
        <v>9.0419756793120004E-2</v>
      </c>
      <c r="AF712" s="17">
        <v>0.12375836951379</v>
      </c>
      <c r="AG712" s="17">
        <v>9.8818250950246406E-2</v>
      </c>
      <c r="AH712" s="17"/>
      <c r="AI712" s="17">
        <v>8.7393248968280199E-2</v>
      </c>
      <c r="AJ712" s="17">
        <v>0.154312405126727</v>
      </c>
      <c r="AK712" s="17">
        <v>0.115201972159083</v>
      </c>
      <c r="AL712" s="17">
        <v>5.1399282466351802E-2</v>
      </c>
      <c r="AM712" s="17">
        <v>5.7096516167243698E-2</v>
      </c>
      <c r="AN712" s="17"/>
      <c r="AO712" s="17">
        <v>6.4476692723071299E-2</v>
      </c>
      <c r="AP712" s="17">
        <v>0.15229518223935901</v>
      </c>
      <c r="AQ712" s="17">
        <v>0.113171435683891</v>
      </c>
      <c r="AR712" s="17"/>
      <c r="AS712" s="17">
        <v>9.7361823528011704E-2</v>
      </c>
      <c r="AT712" s="17">
        <v>0.106635374384213</v>
      </c>
      <c r="AU712" s="17">
        <v>0.12074866502485899</v>
      </c>
      <c r="AV712" s="17">
        <v>0.16547079545809301</v>
      </c>
      <c r="AW712" s="17">
        <v>0.16320437215498801</v>
      </c>
    </row>
    <row r="713" spans="2:49" x14ac:dyDescent="0.25">
      <c r="B713" t="s">
        <v>400</v>
      </c>
      <c r="C713" s="17">
        <v>0.240863505580176</v>
      </c>
      <c r="D713" s="17">
        <v>0.223236351852584</v>
      </c>
      <c r="E713" s="17">
        <v>0.25656558555303</v>
      </c>
      <c r="F713" s="17"/>
      <c r="G713" s="17">
        <v>0.30811289667483599</v>
      </c>
      <c r="H713" s="17">
        <v>0.28105884869070702</v>
      </c>
      <c r="I713" s="17">
        <v>0.27687360801483901</v>
      </c>
      <c r="J713" s="17">
        <v>0.26545134728773401</v>
      </c>
      <c r="K713" s="17">
        <v>0.20584799090484701</v>
      </c>
      <c r="L713" s="17">
        <v>0.12670083891935999</v>
      </c>
      <c r="M713" s="17"/>
      <c r="N713" s="17">
        <v>0.285290074516445</v>
      </c>
      <c r="O713" s="17">
        <v>0.21916403002413501</v>
      </c>
      <c r="P713" s="17">
        <v>0.207698865768605</v>
      </c>
      <c r="Q713" s="17">
        <v>0.24867361486728901</v>
      </c>
      <c r="R713" s="17"/>
      <c r="S713" s="17">
        <v>0.26897997193426598</v>
      </c>
      <c r="T713" s="17">
        <v>0.222436907340896</v>
      </c>
      <c r="U713" s="17">
        <v>0.14892678392570299</v>
      </c>
      <c r="V713" s="17">
        <v>0.20143082073847299</v>
      </c>
      <c r="W713" s="17">
        <v>0.35343913322710402</v>
      </c>
      <c r="X713" s="17">
        <v>0.31326671701340802</v>
      </c>
      <c r="Y713" s="17">
        <v>0.19885083908835799</v>
      </c>
      <c r="Z713" s="17">
        <v>0.27461634691022202</v>
      </c>
      <c r="AA713" s="17">
        <v>0.22657571510764801</v>
      </c>
      <c r="AB713" s="17">
        <v>0.23037806351524401</v>
      </c>
      <c r="AC713" s="17">
        <v>0.22718805566972899</v>
      </c>
      <c r="AD713" s="17"/>
      <c r="AE713" s="17">
        <v>0.20427494214008801</v>
      </c>
      <c r="AF713" s="17">
        <v>0.26235170234881999</v>
      </c>
      <c r="AG713" s="17">
        <v>0.263875341293622</v>
      </c>
      <c r="AH713" s="17"/>
      <c r="AI713" s="17">
        <v>0.190757563659674</v>
      </c>
      <c r="AJ713" s="17">
        <v>0.30969048756708001</v>
      </c>
      <c r="AK713" s="17">
        <v>0.198938726968307</v>
      </c>
      <c r="AL713" s="17">
        <v>0.18280329340788601</v>
      </c>
      <c r="AM713" s="17">
        <v>0.23075758000177399</v>
      </c>
      <c r="AN713" s="17"/>
      <c r="AO713" s="17">
        <v>0.20785489126130899</v>
      </c>
      <c r="AP713" s="17">
        <v>0.314857159987184</v>
      </c>
      <c r="AQ713" s="17">
        <v>0.22930576712905401</v>
      </c>
      <c r="AR713" s="17"/>
      <c r="AS713" s="17">
        <v>0.21501930551105</v>
      </c>
      <c r="AT713" s="17">
        <v>0.26890443665020602</v>
      </c>
      <c r="AU713" s="17">
        <v>0.25165811304240798</v>
      </c>
      <c r="AV713" s="17">
        <v>0.304190157341516</v>
      </c>
      <c r="AW713" s="17">
        <v>0.18140094163626899</v>
      </c>
    </row>
    <row r="714" spans="2:49" x14ac:dyDescent="0.25">
      <c r="B714" t="s">
        <v>401</v>
      </c>
      <c r="C714" s="17">
        <v>0.27881874139524898</v>
      </c>
      <c r="D714" s="17">
        <v>0.275529571232972</v>
      </c>
      <c r="E714" s="17">
        <v>0.28377423043299399</v>
      </c>
      <c r="F714" s="17"/>
      <c r="G714" s="17">
        <v>0.22837690357750501</v>
      </c>
      <c r="H714" s="17">
        <v>0.28363601851268</v>
      </c>
      <c r="I714" s="17">
        <v>0.28835586197375501</v>
      </c>
      <c r="J714" s="17">
        <v>0.24351530230607399</v>
      </c>
      <c r="K714" s="17">
        <v>0.27806942973201298</v>
      </c>
      <c r="L714" s="17">
        <v>0.33350638174556002</v>
      </c>
      <c r="M714" s="17"/>
      <c r="N714" s="17">
        <v>0.23141805279442901</v>
      </c>
      <c r="O714" s="17">
        <v>0.28250340693801101</v>
      </c>
      <c r="P714" s="17">
        <v>0.311985119036776</v>
      </c>
      <c r="Q714" s="17">
        <v>0.29642116528997198</v>
      </c>
      <c r="R714" s="17"/>
      <c r="S714" s="17">
        <v>0.25165331374885502</v>
      </c>
      <c r="T714" s="17">
        <v>0.33997208431274001</v>
      </c>
      <c r="U714" s="17">
        <v>0.37865160952854499</v>
      </c>
      <c r="V714" s="17">
        <v>0.27211736156717198</v>
      </c>
      <c r="W714" s="17">
        <v>0.22718277279599999</v>
      </c>
      <c r="X714" s="17">
        <v>0.24612685806994999</v>
      </c>
      <c r="Y714" s="17">
        <v>0.30863856996054401</v>
      </c>
      <c r="Z714" s="17">
        <v>0.25343916726254501</v>
      </c>
      <c r="AA714" s="17">
        <v>0.26034941468940598</v>
      </c>
      <c r="AB714" s="17">
        <v>0.24000459524450399</v>
      </c>
      <c r="AC714" s="17">
        <v>0.26092987900222397</v>
      </c>
      <c r="AD714" s="17"/>
      <c r="AE714" s="17">
        <v>0.26276978941163398</v>
      </c>
      <c r="AF714" s="17">
        <v>0.291183572528812</v>
      </c>
      <c r="AG714" s="17">
        <v>0.289439003094558</v>
      </c>
      <c r="AH714" s="17"/>
      <c r="AI714" s="17">
        <v>0.28001422828797001</v>
      </c>
      <c r="AJ714" s="17">
        <v>0.24753528107958001</v>
      </c>
      <c r="AK714" s="17">
        <v>0.37353950272196601</v>
      </c>
      <c r="AL714" s="17">
        <v>0.190493275665505</v>
      </c>
      <c r="AM714" s="17">
        <v>0.29403309568959402</v>
      </c>
      <c r="AN714" s="17"/>
      <c r="AO714" s="17">
        <v>0.276009667375328</v>
      </c>
      <c r="AP714" s="17">
        <v>0.26071717800662503</v>
      </c>
      <c r="AQ714" s="17">
        <v>0.326799938623339</v>
      </c>
      <c r="AR714" s="17"/>
      <c r="AS714" s="17">
        <v>0.30858227425343598</v>
      </c>
      <c r="AT714" s="17">
        <v>0.27753286125391002</v>
      </c>
      <c r="AU714" s="17">
        <v>0.21796787808802701</v>
      </c>
      <c r="AV714" s="17">
        <v>0.22782548228184399</v>
      </c>
      <c r="AW714" s="17">
        <v>0.38050281881515002</v>
      </c>
    </row>
    <row r="715" spans="2:49" x14ac:dyDescent="0.25">
      <c r="B715" t="s">
        <v>402</v>
      </c>
      <c r="C715" s="17">
        <v>0.15117480439254</v>
      </c>
      <c r="D715" s="17">
        <v>0.13827601557976801</v>
      </c>
      <c r="E715" s="17">
        <v>0.16574863376204599</v>
      </c>
      <c r="F715" s="17"/>
      <c r="G715" s="17">
        <v>0.11611720245893301</v>
      </c>
      <c r="H715" s="17">
        <v>0.110180809233835</v>
      </c>
      <c r="I715" s="17">
        <v>0.136348310069701</v>
      </c>
      <c r="J715" s="17">
        <v>0.177962905519639</v>
      </c>
      <c r="K715" s="17">
        <v>0.194294756483185</v>
      </c>
      <c r="L715" s="17">
        <v>0.16893429741086699</v>
      </c>
      <c r="M715" s="17"/>
      <c r="N715" s="17">
        <v>0.13694882819916401</v>
      </c>
      <c r="O715" s="17">
        <v>0.162205370251985</v>
      </c>
      <c r="P715" s="17">
        <v>0.15643136576872299</v>
      </c>
      <c r="Q715" s="17">
        <v>0.15115631125318099</v>
      </c>
      <c r="R715" s="17"/>
      <c r="S715" s="17">
        <v>0.10876030883457601</v>
      </c>
      <c r="T715" s="17">
        <v>0.113291895271559</v>
      </c>
      <c r="U715" s="17">
        <v>0.15485116416278</v>
      </c>
      <c r="V715" s="17">
        <v>0.17159261691368499</v>
      </c>
      <c r="W715" s="17">
        <v>0.16652464954219701</v>
      </c>
      <c r="X715" s="17">
        <v>0.17864603776777699</v>
      </c>
      <c r="Y715" s="17">
        <v>0.163716641041353</v>
      </c>
      <c r="Z715" s="17">
        <v>0.146475585052567</v>
      </c>
      <c r="AA715" s="17">
        <v>0.15502433149845399</v>
      </c>
      <c r="AB715" s="17">
        <v>0.172919332780686</v>
      </c>
      <c r="AC715" s="17">
        <v>0.195358342772532</v>
      </c>
      <c r="AD715" s="17"/>
      <c r="AE715" s="17">
        <v>0.194742646489834</v>
      </c>
      <c r="AF715" s="17">
        <v>0.13593037096443</v>
      </c>
      <c r="AG715" s="17">
        <v>9.6249572412316006E-2</v>
      </c>
      <c r="AH715" s="17"/>
      <c r="AI715" s="17">
        <v>0.19613216452246399</v>
      </c>
      <c r="AJ715" s="17">
        <v>0.13238847125002101</v>
      </c>
      <c r="AK715" s="17">
        <v>0.17507496338813899</v>
      </c>
      <c r="AL715" s="17">
        <v>0.229266004365698</v>
      </c>
      <c r="AM715" s="17">
        <v>9.4552232333050198E-2</v>
      </c>
      <c r="AN715" s="17"/>
      <c r="AO715" s="17">
        <v>0.20649209187477199</v>
      </c>
      <c r="AP715" s="17">
        <v>0.11480648192133699</v>
      </c>
      <c r="AQ715" s="17">
        <v>0.145983534082541</v>
      </c>
      <c r="AR715" s="17"/>
      <c r="AS715" s="17">
        <v>0.17101979514270499</v>
      </c>
      <c r="AT715" s="17">
        <v>0.14217557477642201</v>
      </c>
      <c r="AU715" s="17">
        <v>0.16080694108642099</v>
      </c>
      <c r="AV715" s="17">
        <v>0.13270353396494</v>
      </c>
      <c r="AW715" s="17">
        <v>0.13919200293038</v>
      </c>
    </row>
    <row r="716" spans="2:49" x14ac:dyDescent="0.25">
      <c r="B716" t="s">
        <v>403</v>
      </c>
      <c r="C716" s="17">
        <v>0.12262025868373801</v>
      </c>
      <c r="D716" s="17">
        <v>0.149799114497494</v>
      </c>
      <c r="E716" s="17">
        <v>9.5132689329061604E-2</v>
      </c>
      <c r="F716" s="17"/>
      <c r="G716" s="17">
        <v>4.6249668726377799E-2</v>
      </c>
      <c r="H716" s="17">
        <v>5.5518082416555099E-2</v>
      </c>
      <c r="I716" s="17">
        <v>7.9476015831120905E-2</v>
      </c>
      <c r="J716" s="17">
        <v>0.117351312684554</v>
      </c>
      <c r="K716" s="17">
        <v>0.17558947184327001</v>
      </c>
      <c r="L716" s="17">
        <v>0.24270976549767401</v>
      </c>
      <c r="M716" s="17"/>
      <c r="N716" s="17">
        <v>0.131284106807569</v>
      </c>
      <c r="O716" s="17">
        <v>0.14669904589670499</v>
      </c>
      <c r="P716" s="17">
        <v>0.112612339178722</v>
      </c>
      <c r="Q716" s="17">
        <v>0.10182038877699</v>
      </c>
      <c r="R716" s="17"/>
      <c r="S716" s="17">
        <v>8.9051229582988806E-2</v>
      </c>
      <c r="T716" s="17">
        <v>0.10755498193905801</v>
      </c>
      <c r="U716" s="17">
        <v>0.117603341617046</v>
      </c>
      <c r="V716" s="17">
        <v>0.11850866312898301</v>
      </c>
      <c r="W716" s="17">
        <v>0.11019790603881</v>
      </c>
      <c r="X716" s="17">
        <v>0.124390492319053</v>
      </c>
      <c r="Y716" s="17">
        <v>0.137492477179704</v>
      </c>
      <c r="Z716" s="17">
        <v>0.180239492503009</v>
      </c>
      <c r="AA716" s="17">
        <v>0.14705570737923099</v>
      </c>
      <c r="AB716" s="17">
        <v>0.16800437560365</v>
      </c>
      <c r="AC716" s="17">
        <v>9.3264039532709495E-2</v>
      </c>
      <c r="AD716" s="17"/>
      <c r="AE716" s="17">
        <v>0.20239613123380101</v>
      </c>
      <c r="AF716" s="17">
        <v>8.5040586860105197E-2</v>
      </c>
      <c r="AG716" s="17">
        <v>7.3402640767132502E-2</v>
      </c>
      <c r="AH716" s="17"/>
      <c r="AI716" s="17">
        <v>0.20413753077671801</v>
      </c>
      <c r="AJ716" s="17">
        <v>5.73510836214806E-2</v>
      </c>
      <c r="AK716" s="17">
        <v>6.6722403735873306E-2</v>
      </c>
      <c r="AL716" s="17">
        <v>0.34603814409455802</v>
      </c>
      <c r="AM716" s="17">
        <v>0.101560283452044</v>
      </c>
      <c r="AN716" s="17"/>
      <c r="AO716" s="17">
        <v>0.19388846708903801</v>
      </c>
      <c r="AP716" s="17">
        <v>6.4234258552006096E-2</v>
      </c>
      <c r="AQ716" s="17">
        <v>6.3792969037918104E-2</v>
      </c>
      <c r="AR716" s="17"/>
      <c r="AS716" s="17">
        <v>0.12922091699420599</v>
      </c>
      <c r="AT716" s="17">
        <v>0.10261904270720799</v>
      </c>
      <c r="AU716" s="17">
        <v>0.13225969898269899</v>
      </c>
      <c r="AV716" s="17">
        <v>7.6202333548792106E-2</v>
      </c>
      <c r="AW716" s="17">
        <v>0.10865550189745</v>
      </c>
    </row>
    <row r="717" spans="2:49" x14ac:dyDescent="0.25">
      <c r="B717" t="s">
        <v>104</v>
      </c>
      <c r="C717" s="17">
        <v>9.3958792331362895E-2</v>
      </c>
      <c r="D717" s="17">
        <v>6.5678733550059598E-2</v>
      </c>
      <c r="E717" s="17">
        <v>0.121552146025934</v>
      </c>
      <c r="F717" s="17"/>
      <c r="G717" s="17">
        <v>0.103293600139165</v>
      </c>
      <c r="H717" s="17">
        <v>0.13553804054766799</v>
      </c>
      <c r="I717" s="17">
        <v>8.2573872798085299E-2</v>
      </c>
      <c r="J717" s="17">
        <v>9.17427827765223E-2</v>
      </c>
      <c r="K717" s="17">
        <v>7.3661418338590606E-2</v>
      </c>
      <c r="L717" s="17">
        <v>7.8163658500771699E-2</v>
      </c>
      <c r="M717" s="17"/>
      <c r="N717" s="17">
        <v>7.2872639411606294E-2</v>
      </c>
      <c r="O717" s="17">
        <v>0.10717011735703</v>
      </c>
      <c r="P717" s="17">
        <v>8.9600377095600495E-2</v>
      </c>
      <c r="Q717" s="17">
        <v>0.10318851906153099</v>
      </c>
      <c r="R717" s="17"/>
      <c r="S717" s="17">
        <v>0.11400144415737</v>
      </c>
      <c r="T717" s="17">
        <v>0.10058580800219601</v>
      </c>
      <c r="U717" s="17">
        <v>0.101569883041081</v>
      </c>
      <c r="V717" s="17">
        <v>9.3974834958837294E-2</v>
      </c>
      <c r="W717" s="17">
        <v>5.7325172754918802E-2</v>
      </c>
      <c r="X717" s="17">
        <v>6.3388336497884001E-2</v>
      </c>
      <c r="Y717" s="17">
        <v>9.1215262404124406E-2</v>
      </c>
      <c r="Z717" s="17">
        <v>8.2000814681110201E-2</v>
      </c>
      <c r="AA717" s="17">
        <v>9.6354167578882002E-2</v>
      </c>
      <c r="AB717" s="17">
        <v>9.8094615979564898E-2</v>
      </c>
      <c r="AC717" s="17">
        <v>0.114998526390895</v>
      </c>
      <c r="AD717" s="17"/>
      <c r="AE717" s="17">
        <v>4.5396733931522902E-2</v>
      </c>
      <c r="AF717" s="17">
        <v>0.101735397784043</v>
      </c>
      <c r="AG717" s="17">
        <v>0.178215191482125</v>
      </c>
      <c r="AH717" s="17"/>
      <c r="AI717" s="17">
        <v>4.1565263784894398E-2</v>
      </c>
      <c r="AJ717" s="17">
        <v>9.8722271355112204E-2</v>
      </c>
      <c r="AK717" s="17">
        <v>7.0522431026631402E-2</v>
      </c>
      <c r="AL717" s="17">
        <v>0</v>
      </c>
      <c r="AM717" s="17">
        <v>0.22200029235629401</v>
      </c>
      <c r="AN717" s="17"/>
      <c r="AO717" s="17">
        <v>5.1278189676481803E-2</v>
      </c>
      <c r="AP717" s="17">
        <v>9.3089739293488002E-2</v>
      </c>
      <c r="AQ717" s="17">
        <v>0.12094635544325701</v>
      </c>
      <c r="AR717" s="17"/>
      <c r="AS717" s="17">
        <v>7.8795884570590294E-2</v>
      </c>
      <c r="AT717" s="17">
        <v>0.102132710228041</v>
      </c>
      <c r="AU717" s="17">
        <v>0.116558703775586</v>
      </c>
      <c r="AV717" s="17">
        <v>9.3607697404814796E-2</v>
      </c>
      <c r="AW717" s="17">
        <v>2.7044362565763098E-2</v>
      </c>
    </row>
    <row r="718" spans="2:49" x14ac:dyDescent="0.25">
      <c r="B718" t="s">
        <v>404</v>
      </c>
      <c r="C718" s="17">
        <v>0.35342740319711102</v>
      </c>
      <c r="D718" s="17">
        <v>0.37071656513970602</v>
      </c>
      <c r="E718" s="17">
        <v>0.333792300449965</v>
      </c>
      <c r="F718" s="17"/>
      <c r="G718" s="17">
        <v>0.50596262509802004</v>
      </c>
      <c r="H718" s="17">
        <v>0.41512704928926197</v>
      </c>
      <c r="I718" s="17">
        <v>0.413245939327337</v>
      </c>
      <c r="J718" s="17">
        <v>0.36942769671321102</v>
      </c>
      <c r="K718" s="17">
        <v>0.27838492360294198</v>
      </c>
      <c r="L718" s="17">
        <v>0.176685896845128</v>
      </c>
      <c r="M718" s="17"/>
      <c r="N718" s="17">
        <v>0.427476372787231</v>
      </c>
      <c r="O718" s="17">
        <v>0.30142205955626999</v>
      </c>
      <c r="P718" s="17">
        <v>0.32937079892017901</v>
      </c>
      <c r="Q718" s="17">
        <v>0.34741361561832601</v>
      </c>
      <c r="R718" s="17"/>
      <c r="S718" s="17">
        <v>0.43653370367621003</v>
      </c>
      <c r="T718" s="17">
        <v>0.33859523047444801</v>
      </c>
      <c r="U718" s="17">
        <v>0.24732400165054699</v>
      </c>
      <c r="V718" s="17">
        <v>0.34380652343132201</v>
      </c>
      <c r="W718" s="17">
        <v>0.43876949886807498</v>
      </c>
      <c r="X718" s="17">
        <v>0.38744827534533599</v>
      </c>
      <c r="Y718" s="17">
        <v>0.29893704941427401</v>
      </c>
      <c r="Z718" s="17">
        <v>0.33784494050076902</v>
      </c>
      <c r="AA718" s="17">
        <v>0.341216378854027</v>
      </c>
      <c r="AB718" s="17">
        <v>0.320977080391596</v>
      </c>
      <c r="AC718" s="17">
        <v>0.33544921230163899</v>
      </c>
      <c r="AD718" s="17"/>
      <c r="AE718" s="17">
        <v>0.29469469893320799</v>
      </c>
      <c r="AF718" s="17">
        <v>0.38611007186260998</v>
      </c>
      <c r="AG718" s="17">
        <v>0.36269359224386799</v>
      </c>
      <c r="AH718" s="17"/>
      <c r="AI718" s="17">
        <v>0.27815081262795399</v>
      </c>
      <c r="AJ718" s="17">
        <v>0.46400289269380701</v>
      </c>
      <c r="AK718" s="17">
        <v>0.31414069912739001</v>
      </c>
      <c r="AL718" s="17">
        <v>0.23420257587423801</v>
      </c>
      <c r="AM718" s="17">
        <v>0.28785409616901803</v>
      </c>
      <c r="AN718" s="17"/>
      <c r="AO718" s="17">
        <v>0.27233158398438101</v>
      </c>
      <c r="AP718" s="17">
        <v>0.467152342226543</v>
      </c>
      <c r="AQ718" s="17">
        <v>0.34247720281294403</v>
      </c>
      <c r="AR718" s="17"/>
      <c r="AS718" s="17">
        <v>0.31238112903906201</v>
      </c>
      <c r="AT718" s="17">
        <v>0.37553981103441902</v>
      </c>
      <c r="AU718" s="17">
        <v>0.37240677806726702</v>
      </c>
      <c r="AV718" s="17">
        <v>0.46966095279960901</v>
      </c>
      <c r="AW718" s="17">
        <v>0.34460531379125697</v>
      </c>
    </row>
    <row r="719" spans="2:49" x14ac:dyDescent="0.25">
      <c r="B719" t="s">
        <v>405</v>
      </c>
      <c r="C719" s="17">
        <v>0.27379506307627799</v>
      </c>
      <c r="D719" s="17">
        <v>0.28807513007726199</v>
      </c>
      <c r="E719" s="17">
        <v>0.26088132309110701</v>
      </c>
      <c r="F719" s="17"/>
      <c r="G719" s="17">
        <v>0.16236687118531001</v>
      </c>
      <c r="H719" s="17">
        <v>0.16569889165039001</v>
      </c>
      <c r="I719" s="17">
        <v>0.21582432590082201</v>
      </c>
      <c r="J719" s="17">
        <v>0.29531421820419301</v>
      </c>
      <c r="K719" s="17">
        <v>0.36988422832645501</v>
      </c>
      <c r="L719" s="17">
        <v>0.41164406290854</v>
      </c>
      <c r="M719" s="17"/>
      <c r="N719" s="17">
        <v>0.26823293500673301</v>
      </c>
      <c r="O719" s="17">
        <v>0.30890441614869002</v>
      </c>
      <c r="P719" s="17">
        <v>0.26904370494744501</v>
      </c>
      <c r="Q719" s="17">
        <v>0.25297670003017098</v>
      </c>
      <c r="R719" s="17"/>
      <c r="S719" s="17">
        <v>0.19781153841756399</v>
      </c>
      <c r="T719" s="17">
        <v>0.22084687721061699</v>
      </c>
      <c r="U719" s="17">
        <v>0.272454505779826</v>
      </c>
      <c r="V719" s="17">
        <v>0.290101280042668</v>
      </c>
      <c r="W719" s="17">
        <v>0.276722555581006</v>
      </c>
      <c r="X719" s="17">
        <v>0.30303653008683001</v>
      </c>
      <c r="Y719" s="17">
        <v>0.301209118221057</v>
      </c>
      <c r="Z719" s="17">
        <v>0.32671507755557599</v>
      </c>
      <c r="AA719" s="17">
        <v>0.30208003887768498</v>
      </c>
      <c r="AB719" s="17">
        <v>0.340923708384335</v>
      </c>
      <c r="AC719" s="17">
        <v>0.28862238230524201</v>
      </c>
      <c r="AD719" s="17"/>
      <c r="AE719" s="17">
        <v>0.39713877772363498</v>
      </c>
      <c r="AF719" s="17">
        <v>0.22097095782453499</v>
      </c>
      <c r="AG719" s="17">
        <v>0.16965221317944801</v>
      </c>
      <c r="AH719" s="17"/>
      <c r="AI719" s="17">
        <v>0.40026969529918199</v>
      </c>
      <c r="AJ719" s="17">
        <v>0.18973955487150099</v>
      </c>
      <c r="AK719" s="17">
        <v>0.24179736712401301</v>
      </c>
      <c r="AL719" s="17">
        <v>0.57530414846025602</v>
      </c>
      <c r="AM719" s="17">
        <v>0.196112515785094</v>
      </c>
      <c r="AN719" s="17"/>
      <c r="AO719" s="17">
        <v>0.40038055896380897</v>
      </c>
      <c r="AP719" s="17">
        <v>0.17904074047334301</v>
      </c>
      <c r="AQ719" s="17">
        <v>0.20977650312045901</v>
      </c>
      <c r="AR719" s="17"/>
      <c r="AS719" s="17">
        <v>0.300240712136912</v>
      </c>
      <c r="AT719" s="17">
        <v>0.24479461748362899</v>
      </c>
      <c r="AU719" s="17">
        <v>0.29306664006911998</v>
      </c>
      <c r="AV719" s="17">
        <v>0.208905867513732</v>
      </c>
      <c r="AW719" s="17">
        <v>0.24784750482783</v>
      </c>
    </row>
    <row r="720" spans="2:49" x14ac:dyDescent="0.25">
      <c r="B720" t="s">
        <v>179</v>
      </c>
      <c r="C720" s="17">
        <v>7.9632340120832895E-2</v>
      </c>
      <c r="D720" s="17">
        <v>8.2641435062443105E-2</v>
      </c>
      <c r="E720" s="17">
        <v>7.2910977358857196E-2</v>
      </c>
      <c r="F720" s="17"/>
      <c r="G720" s="17">
        <v>0.34359575391271002</v>
      </c>
      <c r="H720" s="17">
        <v>0.24942815763887199</v>
      </c>
      <c r="I720" s="17">
        <v>0.19742161342651501</v>
      </c>
      <c r="J720" s="17">
        <v>7.41134785090177E-2</v>
      </c>
      <c r="K720" s="17">
        <v>-9.1499304723512601E-2</v>
      </c>
      <c r="L720" s="17">
        <v>-0.23495816606341299</v>
      </c>
      <c r="M720" s="17"/>
      <c r="N720" s="17">
        <v>0.15924343778049799</v>
      </c>
      <c r="O720" s="17">
        <v>-7.48235659241919E-3</v>
      </c>
      <c r="P720" s="17">
        <v>6.0327093972734801E-2</v>
      </c>
      <c r="Q720" s="17">
        <v>9.4436915588155604E-2</v>
      </c>
      <c r="R720" s="17"/>
      <c r="S720" s="17">
        <v>0.23872216525864601</v>
      </c>
      <c r="T720" s="17">
        <v>0.117748353263831</v>
      </c>
      <c r="U720" s="17">
        <v>-2.5130504129278902E-2</v>
      </c>
      <c r="V720" s="17">
        <v>5.3705243388654199E-2</v>
      </c>
      <c r="W720" s="17">
        <v>0.16204694328706901</v>
      </c>
      <c r="X720" s="17">
        <v>8.4411745258505602E-2</v>
      </c>
      <c r="Y720" s="17">
        <v>-2.2720688067825998E-3</v>
      </c>
      <c r="Z720" s="17">
        <v>1.1129862945192401E-2</v>
      </c>
      <c r="AA720" s="17">
        <v>3.9136339976342499E-2</v>
      </c>
      <c r="AB720" s="17">
        <v>-1.9946627992739899E-2</v>
      </c>
      <c r="AC720" s="17">
        <v>4.6826829996397597E-2</v>
      </c>
      <c r="AD720" s="17"/>
      <c r="AE720" s="17">
        <v>-0.102444078790426</v>
      </c>
      <c r="AF720" s="17">
        <v>0.16513911403807499</v>
      </c>
      <c r="AG720" s="17">
        <v>0.19304137906442001</v>
      </c>
      <c r="AH720" s="17"/>
      <c r="AI720" s="17">
        <v>-0.122118882671227</v>
      </c>
      <c r="AJ720" s="17">
        <v>0.274263337822306</v>
      </c>
      <c r="AK720" s="17">
        <v>7.2343332003377406E-2</v>
      </c>
      <c r="AL720" s="17">
        <v>-0.34110157258601798</v>
      </c>
      <c r="AM720" s="17">
        <v>9.1741580383923604E-2</v>
      </c>
      <c r="AN720" s="17"/>
      <c r="AO720" s="17">
        <v>-0.12804897497942899</v>
      </c>
      <c r="AP720" s="17">
        <v>0.2881116017532</v>
      </c>
      <c r="AQ720" s="17">
        <v>0.13270069969248499</v>
      </c>
      <c r="AR720" s="17"/>
      <c r="AS720" s="17">
        <v>1.21404169021506E-2</v>
      </c>
      <c r="AT720" s="17">
        <v>0.13074519355079001</v>
      </c>
      <c r="AU720" s="17">
        <v>7.9340137998147597E-2</v>
      </c>
      <c r="AV720" s="17">
        <v>0.26075508528587599</v>
      </c>
      <c r="AW720" s="17">
        <v>9.6757808963426603E-2</v>
      </c>
    </row>
    <row r="721" spans="2:49" x14ac:dyDescent="0.25">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row>
    <row r="722" spans="2:49" x14ac:dyDescent="0.25">
      <c r="B722" s="6" t="s">
        <v>427</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row>
    <row r="723" spans="2:49" x14ac:dyDescent="0.25">
      <c r="B723" s="24" t="s">
        <v>407</v>
      </c>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row>
    <row r="724" spans="2:49" x14ac:dyDescent="0.25">
      <c r="B724" t="s">
        <v>399</v>
      </c>
      <c r="C724" s="17">
        <v>0.142597174454315</v>
      </c>
      <c r="D724" s="17">
        <v>0.167225315745579</v>
      </c>
      <c r="E724" s="17">
        <v>0.116216052903656</v>
      </c>
      <c r="F724" s="17"/>
      <c r="G724" s="17">
        <v>0.15935048095337501</v>
      </c>
      <c r="H724" s="17">
        <v>0.18828930675065</v>
      </c>
      <c r="I724" s="17">
        <v>0.17133948198436699</v>
      </c>
      <c r="J724" s="17">
        <v>0.128987932131373</v>
      </c>
      <c r="K724" s="17">
        <v>0.111157973536891</v>
      </c>
      <c r="L724" s="17">
        <v>9.8238145937314295E-2</v>
      </c>
      <c r="M724" s="17"/>
      <c r="N724" s="17">
        <v>0.180881400123172</v>
      </c>
      <c r="O724" s="17">
        <v>0.141919623701352</v>
      </c>
      <c r="P724" s="17">
        <v>0.137550823634042</v>
      </c>
      <c r="Q724" s="17">
        <v>0.107448158308609</v>
      </c>
      <c r="R724" s="17"/>
      <c r="S724" s="17">
        <v>0.19575072424759599</v>
      </c>
      <c r="T724" s="17">
        <v>0.175667862572289</v>
      </c>
      <c r="U724" s="17">
        <v>0.106049281289039</v>
      </c>
      <c r="V724" s="17">
        <v>0.16556845192439401</v>
      </c>
      <c r="W724" s="17">
        <v>0.152785403493087</v>
      </c>
      <c r="X724" s="17">
        <v>0.111706797426028</v>
      </c>
      <c r="Y724" s="17">
        <v>0.10835729544223099</v>
      </c>
      <c r="Z724" s="17">
        <v>0.18698102630688301</v>
      </c>
      <c r="AA724" s="17">
        <v>0.12509413575037001</v>
      </c>
      <c r="AB724" s="17">
        <v>8.4457653139317496E-2</v>
      </c>
      <c r="AC724" s="17">
        <v>0.12212157431777799</v>
      </c>
      <c r="AD724" s="17"/>
      <c r="AE724" s="17">
        <v>0.12206894103695699</v>
      </c>
      <c r="AF724" s="17">
        <v>0.16384798201261599</v>
      </c>
      <c r="AG724" s="17">
        <v>0.11615610443959</v>
      </c>
      <c r="AH724" s="17"/>
      <c r="AI724" s="17">
        <v>0.145228257251764</v>
      </c>
      <c r="AJ724" s="17">
        <v>0.17200397808878701</v>
      </c>
      <c r="AK724" s="17">
        <v>0.240258810769232</v>
      </c>
      <c r="AL724" s="17">
        <v>0</v>
      </c>
      <c r="AM724" s="17">
        <v>6.61328330773268E-2</v>
      </c>
      <c r="AN724" s="17"/>
      <c r="AO724" s="17">
        <v>0.124135694275004</v>
      </c>
      <c r="AP724" s="17">
        <v>0.167667465157262</v>
      </c>
      <c r="AQ724" s="17">
        <v>0.19194562178635899</v>
      </c>
      <c r="AR724" s="17"/>
      <c r="AS724" s="17">
        <v>0.10399077338679701</v>
      </c>
      <c r="AT724" s="17">
        <v>0.120569521432869</v>
      </c>
      <c r="AU724" s="17">
        <v>0.196442154908646</v>
      </c>
      <c r="AV724" s="17">
        <v>0.18295922821509999</v>
      </c>
      <c r="AW724" s="17">
        <v>0.196987709300876</v>
      </c>
    </row>
    <row r="725" spans="2:49" x14ac:dyDescent="0.25">
      <c r="B725" t="s">
        <v>400</v>
      </c>
      <c r="C725" s="17">
        <v>0.311329209986348</v>
      </c>
      <c r="D725" s="17">
        <v>0.34251827037579102</v>
      </c>
      <c r="E725" s="17">
        <v>0.28058071170631799</v>
      </c>
      <c r="F725" s="17"/>
      <c r="G725" s="17">
        <v>0.25910829696092302</v>
      </c>
      <c r="H725" s="17">
        <v>0.35045004100701399</v>
      </c>
      <c r="I725" s="17">
        <v>0.28814312380270002</v>
      </c>
      <c r="J725" s="17">
        <v>0.31633755226467503</v>
      </c>
      <c r="K725" s="17">
        <v>0.31112372267295302</v>
      </c>
      <c r="L725" s="17">
        <v>0.32930250465588801</v>
      </c>
      <c r="M725" s="17"/>
      <c r="N725" s="17">
        <v>0.389747386971876</v>
      </c>
      <c r="O725" s="17">
        <v>0.30759827659669697</v>
      </c>
      <c r="P725" s="17">
        <v>0.27653964475128401</v>
      </c>
      <c r="Q725" s="17">
        <v>0.26381238220654901</v>
      </c>
      <c r="R725" s="17"/>
      <c r="S725" s="17">
        <v>0.33044709312842302</v>
      </c>
      <c r="T725" s="17">
        <v>0.37417191034659603</v>
      </c>
      <c r="U725" s="17">
        <v>0.25136161806798601</v>
      </c>
      <c r="V725" s="17">
        <v>0.26614996195168</v>
      </c>
      <c r="W725" s="17">
        <v>0.30912345068540198</v>
      </c>
      <c r="X725" s="17">
        <v>0.369031964145625</v>
      </c>
      <c r="Y725" s="17">
        <v>0.22485089445492301</v>
      </c>
      <c r="Z725" s="17">
        <v>0.23310709957108899</v>
      </c>
      <c r="AA725" s="17">
        <v>0.30189422742698502</v>
      </c>
      <c r="AB725" s="17">
        <v>0.37388478988143198</v>
      </c>
      <c r="AC725" s="17">
        <v>0.29856921538970499</v>
      </c>
      <c r="AD725" s="17"/>
      <c r="AE725" s="17">
        <v>0.291056411192123</v>
      </c>
      <c r="AF725" s="17">
        <v>0.37844535810216801</v>
      </c>
      <c r="AG725" s="17">
        <v>0.230862202824441</v>
      </c>
      <c r="AH725" s="17"/>
      <c r="AI725" s="17">
        <v>0.31683280505163097</v>
      </c>
      <c r="AJ725" s="17">
        <v>0.33595020764852201</v>
      </c>
      <c r="AK725" s="17">
        <v>0.328248268161492</v>
      </c>
      <c r="AL725" s="17">
        <v>0.28345639146602603</v>
      </c>
      <c r="AM725" s="17">
        <v>0.25321894113181498</v>
      </c>
      <c r="AN725" s="17"/>
      <c r="AO725" s="17">
        <v>0.35487963825578001</v>
      </c>
      <c r="AP725" s="17">
        <v>0.34472336580631802</v>
      </c>
      <c r="AQ725" s="17">
        <v>0.40086407592268702</v>
      </c>
      <c r="AR725" s="17"/>
      <c r="AS725" s="17">
        <v>0.244962524180633</v>
      </c>
      <c r="AT725" s="17">
        <v>0.31360556153104002</v>
      </c>
      <c r="AU725" s="17">
        <v>0.29625734374560397</v>
      </c>
      <c r="AV725" s="17">
        <v>0.44252269366900798</v>
      </c>
      <c r="AW725" s="17">
        <v>0.47237924659730302</v>
      </c>
    </row>
    <row r="726" spans="2:49" x14ac:dyDescent="0.25">
      <c r="B726" t="s">
        <v>401</v>
      </c>
      <c r="C726" s="17">
        <v>0.316856368126824</v>
      </c>
      <c r="D726" s="17">
        <v>0.28340223206602799</v>
      </c>
      <c r="E726" s="17">
        <v>0.35084060094258901</v>
      </c>
      <c r="F726" s="17"/>
      <c r="G726" s="17">
        <v>0.29696595728095398</v>
      </c>
      <c r="H726" s="17">
        <v>0.235847943951494</v>
      </c>
      <c r="I726" s="17">
        <v>0.34502593670845</v>
      </c>
      <c r="J726" s="17">
        <v>0.336538069180504</v>
      </c>
      <c r="K726" s="17">
        <v>0.357427559978649</v>
      </c>
      <c r="L726" s="17">
        <v>0.32777943964546002</v>
      </c>
      <c r="M726" s="17"/>
      <c r="N726" s="17">
        <v>0.25150344014598802</v>
      </c>
      <c r="O726" s="17">
        <v>0.34879719971117701</v>
      </c>
      <c r="P726" s="17">
        <v>0.31397801926060398</v>
      </c>
      <c r="Q726" s="17">
        <v>0.36438890300681998</v>
      </c>
      <c r="R726" s="17"/>
      <c r="S726" s="17">
        <v>0.23608679809392299</v>
      </c>
      <c r="T726" s="17">
        <v>0.254073248692053</v>
      </c>
      <c r="U726" s="17">
        <v>0.38688636299127899</v>
      </c>
      <c r="V726" s="17">
        <v>0.347637723247126</v>
      </c>
      <c r="W726" s="17">
        <v>0.34968590692856</v>
      </c>
      <c r="X726" s="17">
        <v>0.31345686197030798</v>
      </c>
      <c r="Y726" s="17">
        <v>0.39685926373688202</v>
      </c>
      <c r="Z726" s="17">
        <v>0.28553342326718401</v>
      </c>
      <c r="AA726" s="17">
        <v>0.32809419540518697</v>
      </c>
      <c r="AB726" s="17">
        <v>0.29924656724312798</v>
      </c>
      <c r="AC726" s="17">
        <v>0.39890634875671299</v>
      </c>
      <c r="AD726" s="17"/>
      <c r="AE726" s="17">
        <v>0.32238761931565701</v>
      </c>
      <c r="AF726" s="17">
        <v>0.28217742417181202</v>
      </c>
      <c r="AG726" s="17">
        <v>0.396258523937498</v>
      </c>
      <c r="AH726" s="17"/>
      <c r="AI726" s="17">
        <v>0.31121650131519302</v>
      </c>
      <c r="AJ726" s="17">
        <v>0.31934436652225601</v>
      </c>
      <c r="AK726" s="17">
        <v>0.31875086046352402</v>
      </c>
      <c r="AL726" s="17">
        <v>0.28753787613333198</v>
      </c>
      <c r="AM726" s="17">
        <v>0.37843201923396402</v>
      </c>
      <c r="AN726" s="17"/>
      <c r="AO726" s="17">
        <v>0.300976681258113</v>
      </c>
      <c r="AP726" s="17">
        <v>0.30497657687560098</v>
      </c>
      <c r="AQ726" s="17">
        <v>0.259310690345535</v>
      </c>
      <c r="AR726" s="17"/>
      <c r="AS726" s="17">
        <v>0.374858954800944</v>
      </c>
      <c r="AT726" s="17">
        <v>0.33671040162424298</v>
      </c>
      <c r="AU726" s="17">
        <v>0.28645874049834402</v>
      </c>
      <c r="AV726" s="17">
        <v>0.22713158426761201</v>
      </c>
      <c r="AW726" s="17">
        <v>0.26449730854200798</v>
      </c>
    </row>
    <row r="727" spans="2:49" x14ac:dyDescent="0.25">
      <c r="B727" t="s">
        <v>402</v>
      </c>
      <c r="C727" s="17">
        <v>8.5017933684784094E-2</v>
      </c>
      <c r="D727" s="17">
        <v>8.2624647581825306E-2</v>
      </c>
      <c r="E727" s="17">
        <v>8.8344974044018407E-2</v>
      </c>
      <c r="F727" s="17"/>
      <c r="G727" s="17">
        <v>0.110812183519442</v>
      </c>
      <c r="H727" s="17">
        <v>7.8556259726068306E-2</v>
      </c>
      <c r="I727" s="17">
        <v>7.6733725659889201E-2</v>
      </c>
      <c r="J727" s="17">
        <v>6.2481012041703303E-2</v>
      </c>
      <c r="K727" s="17">
        <v>8.1566293505031598E-2</v>
      </c>
      <c r="L727" s="17">
        <v>0.105066976927102</v>
      </c>
      <c r="M727" s="17"/>
      <c r="N727" s="17">
        <v>7.9652659944158502E-2</v>
      </c>
      <c r="O727" s="17">
        <v>8.1048550013130299E-2</v>
      </c>
      <c r="P727" s="17">
        <v>0.100693003719641</v>
      </c>
      <c r="Q727" s="17">
        <v>7.93501883663289E-2</v>
      </c>
      <c r="R727" s="17"/>
      <c r="S727" s="17">
        <v>9.1141795781109702E-2</v>
      </c>
      <c r="T727" s="17">
        <v>6.6732624257401701E-2</v>
      </c>
      <c r="U727" s="17">
        <v>6.6602392856794895E-2</v>
      </c>
      <c r="V727" s="17">
        <v>6.6905010690266303E-2</v>
      </c>
      <c r="W727" s="17">
        <v>6.2962785148248906E-2</v>
      </c>
      <c r="X727" s="17">
        <v>0.12658357390157099</v>
      </c>
      <c r="Y727" s="17">
        <v>8.9889428841095007E-2</v>
      </c>
      <c r="Z727" s="17">
        <v>0.122532137486754</v>
      </c>
      <c r="AA727" s="17">
        <v>9.0211097141937202E-2</v>
      </c>
      <c r="AB727" s="17">
        <v>8.83171923899575E-2</v>
      </c>
      <c r="AC727" s="17">
        <v>6.5128769861773406E-2</v>
      </c>
      <c r="AD727" s="17"/>
      <c r="AE727" s="17">
        <v>0.100630227174574</v>
      </c>
      <c r="AF727" s="17">
        <v>7.5196537706404207E-2</v>
      </c>
      <c r="AG727" s="17">
        <v>8.7719034377943095E-2</v>
      </c>
      <c r="AH727" s="17"/>
      <c r="AI727" s="17">
        <v>0.101180720947287</v>
      </c>
      <c r="AJ727" s="17">
        <v>7.2061329289877699E-2</v>
      </c>
      <c r="AK727" s="17">
        <v>3.39483732694024E-2</v>
      </c>
      <c r="AL727" s="17">
        <v>0.241437555366326</v>
      </c>
      <c r="AM727" s="17">
        <v>8.5726722149335202E-2</v>
      </c>
      <c r="AN727" s="17"/>
      <c r="AO727" s="17">
        <v>0.11069475366598699</v>
      </c>
      <c r="AP727" s="17">
        <v>7.8134532210919996E-2</v>
      </c>
      <c r="AQ727" s="17">
        <v>5.1397571906624202E-2</v>
      </c>
      <c r="AR727" s="17"/>
      <c r="AS727" s="17">
        <v>9.0885146253499402E-2</v>
      </c>
      <c r="AT727" s="17">
        <v>8.6692217599440902E-2</v>
      </c>
      <c r="AU727" s="17">
        <v>8.7566551957062894E-2</v>
      </c>
      <c r="AV727" s="17">
        <v>5.5211723384295697E-2</v>
      </c>
      <c r="AW727" s="17">
        <v>3.1586536142809797E-2</v>
      </c>
    </row>
    <row r="728" spans="2:49" x14ac:dyDescent="0.25">
      <c r="B728" t="s">
        <v>403</v>
      </c>
      <c r="C728" s="17">
        <v>5.4689176147329099E-2</v>
      </c>
      <c r="D728" s="17">
        <v>7.0648873146570604E-2</v>
      </c>
      <c r="E728" s="17">
        <v>3.9300402952528901E-2</v>
      </c>
      <c r="F728" s="17"/>
      <c r="G728" s="17">
        <v>5.4013752265759898E-2</v>
      </c>
      <c r="H728" s="17">
        <v>3.61185266210622E-2</v>
      </c>
      <c r="I728" s="17">
        <v>5.7242928888121998E-2</v>
      </c>
      <c r="J728" s="17">
        <v>6.1482468700493099E-2</v>
      </c>
      <c r="K728" s="17">
        <v>7.4998413529181296E-2</v>
      </c>
      <c r="L728" s="17">
        <v>4.7699994372072702E-2</v>
      </c>
      <c r="M728" s="17"/>
      <c r="N728" s="17">
        <v>3.2485620724183803E-2</v>
      </c>
      <c r="O728" s="17">
        <v>3.9339825526414303E-2</v>
      </c>
      <c r="P728" s="17">
        <v>9.0537423464675304E-2</v>
      </c>
      <c r="Q728" s="17">
        <v>6.20349972757663E-2</v>
      </c>
      <c r="R728" s="17"/>
      <c r="S728" s="17">
        <v>5.9337995749791698E-2</v>
      </c>
      <c r="T728" s="17">
        <v>4.50363764536015E-2</v>
      </c>
      <c r="U728" s="17">
        <v>6.9538440361503598E-2</v>
      </c>
      <c r="V728" s="17">
        <v>6.97318597265702E-2</v>
      </c>
      <c r="W728" s="17">
        <v>7.01663498148732E-2</v>
      </c>
      <c r="X728" s="17">
        <v>2.3341288803280701E-2</v>
      </c>
      <c r="Y728" s="17">
        <v>7.3227397585097304E-2</v>
      </c>
      <c r="Z728" s="17">
        <v>8.7541835981302205E-2</v>
      </c>
      <c r="AA728" s="17">
        <v>2.9921460785188401E-2</v>
      </c>
      <c r="AB728" s="17">
        <v>7.3325771274497298E-2</v>
      </c>
      <c r="AC728" s="17">
        <v>2.7541444789364902E-2</v>
      </c>
      <c r="AD728" s="17"/>
      <c r="AE728" s="17">
        <v>0.10156838953688201</v>
      </c>
      <c r="AF728" s="17">
        <v>1.58642642614483E-2</v>
      </c>
      <c r="AG728" s="17">
        <v>5.0843420080361502E-2</v>
      </c>
      <c r="AH728" s="17"/>
      <c r="AI728" s="17">
        <v>7.0229040700750298E-2</v>
      </c>
      <c r="AJ728" s="17">
        <v>2.3476507478644701E-2</v>
      </c>
      <c r="AK728" s="17">
        <v>1.0153757889881199E-2</v>
      </c>
      <c r="AL728" s="17">
        <v>0.187568177034316</v>
      </c>
      <c r="AM728" s="17">
        <v>5.3540434642340699E-2</v>
      </c>
      <c r="AN728" s="17"/>
      <c r="AO728" s="17">
        <v>6.4379629552069703E-2</v>
      </c>
      <c r="AP728" s="17">
        <v>2.1395393762015699E-2</v>
      </c>
      <c r="AQ728" s="17">
        <v>3.0242094065532101E-2</v>
      </c>
      <c r="AR728" s="17"/>
      <c r="AS728" s="17">
        <v>7.2063847084323507E-2</v>
      </c>
      <c r="AT728" s="17">
        <v>5.0025130843707799E-2</v>
      </c>
      <c r="AU728" s="17">
        <v>3.9114666448230202E-2</v>
      </c>
      <c r="AV728" s="17">
        <v>4.4205930487168102E-2</v>
      </c>
      <c r="AW728" s="17">
        <v>3.4549199417003303E-2</v>
      </c>
    </row>
    <row r="729" spans="2:49" x14ac:dyDescent="0.25">
      <c r="B729" t="s">
        <v>104</v>
      </c>
      <c r="C729" s="17">
        <v>8.95101376003994E-2</v>
      </c>
      <c r="D729" s="17">
        <v>5.3580661084205901E-2</v>
      </c>
      <c r="E729" s="17">
        <v>0.12471725745089</v>
      </c>
      <c r="F729" s="17"/>
      <c r="G729" s="17">
        <v>0.11974932901954601</v>
      </c>
      <c r="H729" s="17">
        <v>0.110737921943711</v>
      </c>
      <c r="I729" s="17">
        <v>6.1514802956471999E-2</v>
      </c>
      <c r="J729" s="17">
        <v>9.4172965681251594E-2</v>
      </c>
      <c r="K729" s="17">
        <v>6.3726036777293896E-2</v>
      </c>
      <c r="L729" s="17">
        <v>9.1912938462162405E-2</v>
      </c>
      <c r="M729" s="17"/>
      <c r="N729" s="17">
        <v>6.57294920906214E-2</v>
      </c>
      <c r="O729" s="17">
        <v>8.1296524451229299E-2</v>
      </c>
      <c r="P729" s="17">
        <v>8.0701085169753703E-2</v>
      </c>
      <c r="Q729" s="17">
        <v>0.122965370835926</v>
      </c>
      <c r="R729" s="17"/>
      <c r="S729" s="17">
        <v>8.7235592999156397E-2</v>
      </c>
      <c r="T729" s="17">
        <v>8.4317977678059305E-2</v>
      </c>
      <c r="U729" s="17">
        <v>0.119561904433397</v>
      </c>
      <c r="V729" s="17">
        <v>8.4006992459963598E-2</v>
      </c>
      <c r="W729" s="17">
        <v>5.5276103929829498E-2</v>
      </c>
      <c r="X729" s="17">
        <v>5.5879513753187303E-2</v>
      </c>
      <c r="Y729" s="17">
        <v>0.106815719939772</v>
      </c>
      <c r="Z729" s="17">
        <v>8.4304477386787896E-2</v>
      </c>
      <c r="AA729" s="17">
        <v>0.124784883490332</v>
      </c>
      <c r="AB729" s="17">
        <v>8.0768026071667803E-2</v>
      </c>
      <c r="AC729" s="17">
        <v>8.77326468846647E-2</v>
      </c>
      <c r="AD729" s="17"/>
      <c r="AE729" s="17">
        <v>6.2288411743806997E-2</v>
      </c>
      <c r="AF729" s="17">
        <v>8.4468433745552296E-2</v>
      </c>
      <c r="AG729" s="17">
        <v>0.11816071434016499</v>
      </c>
      <c r="AH729" s="17"/>
      <c r="AI729" s="17">
        <v>5.53126747333752E-2</v>
      </c>
      <c r="AJ729" s="17">
        <v>7.7163610971912794E-2</v>
      </c>
      <c r="AK729" s="17">
        <v>6.8639929446468698E-2</v>
      </c>
      <c r="AL729" s="17">
        <v>0</v>
      </c>
      <c r="AM729" s="17">
        <v>0.16294904976521801</v>
      </c>
      <c r="AN729" s="17"/>
      <c r="AO729" s="17">
        <v>4.4933602993046502E-2</v>
      </c>
      <c r="AP729" s="17">
        <v>8.3102666187882604E-2</v>
      </c>
      <c r="AQ729" s="17">
        <v>6.6239945973262895E-2</v>
      </c>
      <c r="AR729" s="17"/>
      <c r="AS729" s="17">
        <v>0.11323875429380301</v>
      </c>
      <c r="AT729" s="17">
        <v>9.2397166968699096E-2</v>
      </c>
      <c r="AU729" s="17">
        <v>9.4160542442113096E-2</v>
      </c>
      <c r="AV729" s="17">
        <v>4.7968839976815898E-2</v>
      </c>
      <c r="AW729" s="17">
        <v>0</v>
      </c>
    </row>
    <row r="730" spans="2:49" x14ac:dyDescent="0.25">
      <c r="B730" t="s">
        <v>404</v>
      </c>
      <c r="C730" s="17">
        <v>0.45392638444066302</v>
      </c>
      <c r="D730" s="17">
        <v>0.50974358612137005</v>
      </c>
      <c r="E730" s="17">
        <v>0.39679676460997299</v>
      </c>
      <c r="F730" s="17"/>
      <c r="G730" s="17">
        <v>0.41845877791429797</v>
      </c>
      <c r="H730" s="17">
        <v>0.53873934775766297</v>
      </c>
      <c r="I730" s="17">
        <v>0.45948260578706701</v>
      </c>
      <c r="J730" s="17">
        <v>0.44532548439604802</v>
      </c>
      <c r="K730" s="17">
        <v>0.42228169620984402</v>
      </c>
      <c r="L730" s="17">
        <v>0.42754065059320301</v>
      </c>
      <c r="M730" s="17"/>
      <c r="N730" s="17">
        <v>0.57062878709504905</v>
      </c>
      <c r="O730" s="17">
        <v>0.449517900298049</v>
      </c>
      <c r="P730" s="17">
        <v>0.41409046838532598</v>
      </c>
      <c r="Q730" s="17">
        <v>0.371260540515158</v>
      </c>
      <c r="R730" s="17"/>
      <c r="S730" s="17">
        <v>0.52619781737601901</v>
      </c>
      <c r="T730" s="17">
        <v>0.54983977291888497</v>
      </c>
      <c r="U730" s="17">
        <v>0.35741089935702502</v>
      </c>
      <c r="V730" s="17">
        <v>0.43171841387607401</v>
      </c>
      <c r="W730" s="17">
        <v>0.46190885417848898</v>
      </c>
      <c r="X730" s="17">
        <v>0.48073876157165302</v>
      </c>
      <c r="Y730" s="17">
        <v>0.33320818989715401</v>
      </c>
      <c r="Z730" s="17">
        <v>0.42008812587797201</v>
      </c>
      <c r="AA730" s="17">
        <v>0.426988363177355</v>
      </c>
      <c r="AB730" s="17">
        <v>0.45834244302075</v>
      </c>
      <c r="AC730" s="17">
        <v>0.42069078970748403</v>
      </c>
      <c r="AD730" s="17"/>
      <c r="AE730" s="17">
        <v>0.41312535222907998</v>
      </c>
      <c r="AF730" s="17">
        <v>0.54229334011478303</v>
      </c>
      <c r="AG730" s="17">
        <v>0.34701830726403199</v>
      </c>
      <c r="AH730" s="17"/>
      <c r="AI730" s="17">
        <v>0.462061062303395</v>
      </c>
      <c r="AJ730" s="17">
        <v>0.50795418573730899</v>
      </c>
      <c r="AK730" s="17">
        <v>0.56850707893072405</v>
      </c>
      <c r="AL730" s="17">
        <v>0.28345639146602603</v>
      </c>
      <c r="AM730" s="17">
        <v>0.31935177420914201</v>
      </c>
      <c r="AN730" s="17"/>
      <c r="AO730" s="17">
        <v>0.47901533253078399</v>
      </c>
      <c r="AP730" s="17">
        <v>0.51239083096358096</v>
      </c>
      <c r="AQ730" s="17">
        <v>0.59280969770904601</v>
      </c>
      <c r="AR730" s="17"/>
      <c r="AS730" s="17">
        <v>0.34895329756742999</v>
      </c>
      <c r="AT730" s="17">
        <v>0.434175082963909</v>
      </c>
      <c r="AU730" s="17">
        <v>0.49269949865425</v>
      </c>
      <c r="AV730" s="17">
        <v>0.62548192188410801</v>
      </c>
      <c r="AW730" s="17">
        <v>0.66936695589817896</v>
      </c>
    </row>
    <row r="731" spans="2:49" x14ac:dyDescent="0.25">
      <c r="B731" t="s">
        <v>405</v>
      </c>
      <c r="C731" s="17">
        <v>0.13970710983211301</v>
      </c>
      <c r="D731" s="17">
        <v>0.15327352072839601</v>
      </c>
      <c r="E731" s="17">
        <v>0.12764537699654699</v>
      </c>
      <c r="F731" s="17"/>
      <c r="G731" s="17">
        <v>0.16482593578520199</v>
      </c>
      <c r="H731" s="17">
        <v>0.11467478634713101</v>
      </c>
      <c r="I731" s="17">
        <v>0.133976654548011</v>
      </c>
      <c r="J731" s="17">
        <v>0.123963480742196</v>
      </c>
      <c r="K731" s="17">
        <v>0.15656470703421299</v>
      </c>
      <c r="L731" s="17">
        <v>0.15276697129917499</v>
      </c>
      <c r="M731" s="17"/>
      <c r="N731" s="17">
        <v>0.112138280668342</v>
      </c>
      <c r="O731" s="17">
        <v>0.120388375539545</v>
      </c>
      <c r="P731" s="17">
        <v>0.19123042718431699</v>
      </c>
      <c r="Q731" s="17">
        <v>0.14138518564209501</v>
      </c>
      <c r="R731" s="17"/>
      <c r="S731" s="17">
        <v>0.15047979153090099</v>
      </c>
      <c r="T731" s="17">
        <v>0.111769000711003</v>
      </c>
      <c r="U731" s="17">
        <v>0.13614083321829801</v>
      </c>
      <c r="V731" s="17">
        <v>0.136636870416836</v>
      </c>
      <c r="W731" s="17">
        <v>0.13312913496312201</v>
      </c>
      <c r="X731" s="17">
        <v>0.149924862704852</v>
      </c>
      <c r="Y731" s="17">
        <v>0.16311682642619199</v>
      </c>
      <c r="Z731" s="17">
        <v>0.21007397346805601</v>
      </c>
      <c r="AA731" s="17">
        <v>0.120132557927126</v>
      </c>
      <c r="AB731" s="17">
        <v>0.16164296366445499</v>
      </c>
      <c r="AC731" s="17">
        <v>9.2670214651138297E-2</v>
      </c>
      <c r="AD731" s="17"/>
      <c r="AE731" s="17">
        <v>0.202198616711456</v>
      </c>
      <c r="AF731" s="17">
        <v>9.1060801967852503E-2</v>
      </c>
      <c r="AG731" s="17">
        <v>0.13856245445830501</v>
      </c>
      <c r="AH731" s="17"/>
      <c r="AI731" s="17">
        <v>0.17140976164803701</v>
      </c>
      <c r="AJ731" s="17">
        <v>9.5537836768522399E-2</v>
      </c>
      <c r="AK731" s="17">
        <v>4.4102131159283603E-2</v>
      </c>
      <c r="AL731" s="17">
        <v>0.42900573240064199</v>
      </c>
      <c r="AM731" s="17">
        <v>0.13926715679167601</v>
      </c>
      <c r="AN731" s="17"/>
      <c r="AO731" s="17">
        <v>0.17507438321805599</v>
      </c>
      <c r="AP731" s="17">
        <v>9.9529925972935696E-2</v>
      </c>
      <c r="AQ731" s="17">
        <v>8.1639665972156203E-2</v>
      </c>
      <c r="AR731" s="17"/>
      <c r="AS731" s="17">
        <v>0.16294899333782301</v>
      </c>
      <c r="AT731" s="17">
        <v>0.13671734844314901</v>
      </c>
      <c r="AU731" s="17">
        <v>0.12668121840529301</v>
      </c>
      <c r="AV731" s="17">
        <v>9.9417653871463701E-2</v>
      </c>
      <c r="AW731" s="17">
        <v>6.61357355598131E-2</v>
      </c>
    </row>
    <row r="732" spans="2:49" x14ac:dyDescent="0.25">
      <c r="B732" t="s">
        <v>179</v>
      </c>
      <c r="C732" s="17">
        <v>0.31421927460854998</v>
      </c>
      <c r="D732" s="17">
        <v>0.35647006539297399</v>
      </c>
      <c r="E732" s="17">
        <v>0.269151387613426</v>
      </c>
      <c r="F732" s="17"/>
      <c r="G732" s="17">
        <v>0.25363284212909598</v>
      </c>
      <c r="H732" s="17">
        <v>0.424064561410533</v>
      </c>
      <c r="I732" s="17">
        <v>0.32550595123905601</v>
      </c>
      <c r="J732" s="17">
        <v>0.32136200365385198</v>
      </c>
      <c r="K732" s="17">
        <v>0.26571698917563102</v>
      </c>
      <c r="L732" s="17">
        <v>0.27477367929402802</v>
      </c>
      <c r="M732" s="17"/>
      <c r="N732" s="17">
        <v>0.45849050642670602</v>
      </c>
      <c r="O732" s="17">
        <v>0.32912952475850399</v>
      </c>
      <c r="P732" s="17">
        <v>0.22286004120101</v>
      </c>
      <c r="Q732" s="17">
        <v>0.22987535487306299</v>
      </c>
      <c r="R732" s="17"/>
      <c r="S732" s="17">
        <v>0.37571802584511799</v>
      </c>
      <c r="T732" s="17">
        <v>0.43807077220788199</v>
      </c>
      <c r="U732" s="17">
        <v>0.22127006613872699</v>
      </c>
      <c r="V732" s="17">
        <v>0.29508154345923698</v>
      </c>
      <c r="W732" s="17">
        <v>0.32877971921536697</v>
      </c>
      <c r="X732" s="17">
        <v>0.33081389886680101</v>
      </c>
      <c r="Y732" s="17">
        <v>0.17009136347096199</v>
      </c>
      <c r="Z732" s="17">
        <v>0.210014152409916</v>
      </c>
      <c r="AA732" s="17">
        <v>0.30685580525022998</v>
      </c>
      <c r="AB732" s="17">
        <v>0.29669947935629498</v>
      </c>
      <c r="AC732" s="17">
        <v>0.32802057505634502</v>
      </c>
      <c r="AD732" s="17"/>
      <c r="AE732" s="17">
        <v>0.210926735517624</v>
      </c>
      <c r="AF732" s="17">
        <v>0.45123253814693098</v>
      </c>
      <c r="AG732" s="17">
        <v>0.20845585280572701</v>
      </c>
      <c r="AH732" s="17"/>
      <c r="AI732" s="17">
        <v>0.29065130065535799</v>
      </c>
      <c r="AJ732" s="17">
        <v>0.41241634896878598</v>
      </c>
      <c r="AK732" s="17">
        <v>0.52440494777143998</v>
      </c>
      <c r="AL732" s="17">
        <v>-0.145549340934615</v>
      </c>
      <c r="AM732" s="17">
        <v>0.18008461741746601</v>
      </c>
      <c r="AN732" s="17"/>
      <c r="AO732" s="17">
        <v>0.30394094931272703</v>
      </c>
      <c r="AP732" s="17">
        <v>0.41286090499064498</v>
      </c>
      <c r="AQ732" s="17">
        <v>0.51117003173689002</v>
      </c>
      <c r="AR732" s="17"/>
      <c r="AS732" s="17">
        <v>0.18600430422960701</v>
      </c>
      <c r="AT732" s="17">
        <v>0.29745773452076002</v>
      </c>
      <c r="AU732" s="17">
        <v>0.366018280248957</v>
      </c>
      <c r="AV732" s="17">
        <v>0.52606426801264405</v>
      </c>
      <c r="AW732" s="17">
        <v>0.60323122033836596</v>
      </c>
    </row>
    <row r="733" spans="2:49" x14ac:dyDescent="0.25">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row>
    <row r="734" spans="2:49" x14ac:dyDescent="0.25">
      <c r="B734" s="6" t="s">
        <v>428</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row>
    <row r="735" spans="2:49" x14ac:dyDescent="0.25">
      <c r="B735" s="24" t="s">
        <v>407</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row>
    <row r="736" spans="2:49" x14ac:dyDescent="0.25">
      <c r="B736" t="s">
        <v>399</v>
      </c>
      <c r="C736" s="17">
        <v>0.11506713726593</v>
      </c>
      <c r="D736" s="17">
        <v>0.13774189058026201</v>
      </c>
      <c r="E736" s="17">
        <v>9.3612145019895399E-2</v>
      </c>
      <c r="F736" s="17"/>
      <c r="G736" s="17">
        <v>0.15303704023577</v>
      </c>
      <c r="H736" s="17">
        <v>0.141553803182175</v>
      </c>
      <c r="I736" s="17">
        <v>0.150361038323093</v>
      </c>
      <c r="J736" s="17">
        <v>9.5339043093432899E-2</v>
      </c>
      <c r="K736" s="17">
        <v>0.10358367217377799</v>
      </c>
      <c r="L736" s="17">
        <v>5.7763917654356303E-2</v>
      </c>
      <c r="M736" s="17"/>
      <c r="N736" s="17">
        <v>0.13693606470697001</v>
      </c>
      <c r="O736" s="17">
        <v>0.124102269671353</v>
      </c>
      <c r="P736" s="17">
        <v>0.100654903641916</v>
      </c>
      <c r="Q736" s="17">
        <v>9.8374918648859597E-2</v>
      </c>
      <c r="R736" s="17"/>
      <c r="S736" s="17">
        <v>0.16335957462001099</v>
      </c>
      <c r="T736" s="17">
        <v>0.102051300142316</v>
      </c>
      <c r="U736" s="17">
        <v>8.7853769344469798E-2</v>
      </c>
      <c r="V736" s="17">
        <v>0.17185650007648001</v>
      </c>
      <c r="W736" s="17">
        <v>8.2284604606464695E-2</v>
      </c>
      <c r="X736" s="17">
        <v>0.13026308826779201</v>
      </c>
      <c r="Y736" s="17">
        <v>0.100169183021749</v>
      </c>
      <c r="Z736" s="17">
        <v>0.12820872254830401</v>
      </c>
      <c r="AA736" s="17">
        <v>9.4112435740470402E-2</v>
      </c>
      <c r="AB736" s="17">
        <v>8.5252710818356101E-2</v>
      </c>
      <c r="AC736" s="17">
        <v>6.6383625054424203E-2</v>
      </c>
      <c r="AD736" s="17"/>
      <c r="AE736" s="17">
        <v>0.105875335136323</v>
      </c>
      <c r="AF736" s="17">
        <v>0.12618791060173101</v>
      </c>
      <c r="AG736" s="17">
        <v>8.9915154783118706E-2</v>
      </c>
      <c r="AH736" s="17"/>
      <c r="AI736" s="17">
        <v>8.8300790732243006E-2</v>
      </c>
      <c r="AJ736" s="17">
        <v>0.152453210440817</v>
      </c>
      <c r="AK736" s="17">
        <v>0.11421540434324801</v>
      </c>
      <c r="AL736" s="17">
        <v>0.17339704956714599</v>
      </c>
      <c r="AM736" s="17">
        <v>9.0964980488995303E-2</v>
      </c>
      <c r="AN736" s="17"/>
      <c r="AO736" s="17">
        <v>8.1175680984319598E-2</v>
      </c>
      <c r="AP736" s="17">
        <v>0.14372383976740899</v>
      </c>
      <c r="AQ736" s="17">
        <v>0.125401233039969</v>
      </c>
      <c r="AR736" s="17"/>
      <c r="AS736" s="17">
        <v>9.5973079420677398E-2</v>
      </c>
      <c r="AT736" s="17">
        <v>9.1933053418126201E-2</v>
      </c>
      <c r="AU736" s="17">
        <v>0.12515134284346599</v>
      </c>
      <c r="AV736" s="17">
        <v>0.19143788725373401</v>
      </c>
      <c r="AW736" s="17">
        <v>0.320049590721669</v>
      </c>
    </row>
    <row r="737" spans="2:49" x14ac:dyDescent="0.25">
      <c r="B737" t="s">
        <v>400</v>
      </c>
      <c r="C737" s="17">
        <v>0.26506105426561499</v>
      </c>
      <c r="D737" s="17">
        <v>0.26738030121846001</v>
      </c>
      <c r="E737" s="17">
        <v>0.259454994467677</v>
      </c>
      <c r="F737" s="17"/>
      <c r="G737" s="17">
        <v>0.33690920653439099</v>
      </c>
      <c r="H737" s="17">
        <v>0.28046330789407897</v>
      </c>
      <c r="I737" s="17">
        <v>0.27967093121252001</v>
      </c>
      <c r="J737" s="17">
        <v>0.25724895230254902</v>
      </c>
      <c r="K737" s="17">
        <v>0.21135971864995901</v>
      </c>
      <c r="L737" s="17">
        <v>0.236042452683172</v>
      </c>
      <c r="M737" s="17"/>
      <c r="N737" s="17">
        <v>0.30539123520000599</v>
      </c>
      <c r="O737" s="17">
        <v>0.25809501221001702</v>
      </c>
      <c r="P737" s="17">
        <v>0.24334143103390801</v>
      </c>
      <c r="Q737" s="17">
        <v>0.24848981732882999</v>
      </c>
      <c r="R737" s="17"/>
      <c r="S737" s="17">
        <v>0.25159732781675198</v>
      </c>
      <c r="T737" s="17">
        <v>0.31872627749212901</v>
      </c>
      <c r="U737" s="17">
        <v>0.232975701610978</v>
      </c>
      <c r="V737" s="17">
        <v>0.22294318008858299</v>
      </c>
      <c r="W737" s="17">
        <v>0.35464175647033802</v>
      </c>
      <c r="X737" s="17">
        <v>0.29348268353551898</v>
      </c>
      <c r="Y737" s="17">
        <v>0.24512538265189099</v>
      </c>
      <c r="Z737" s="17">
        <v>0.25574671663677501</v>
      </c>
      <c r="AA737" s="17">
        <v>0.23902049930784999</v>
      </c>
      <c r="AB737" s="17">
        <v>0.25439023691406198</v>
      </c>
      <c r="AC737" s="17">
        <v>0.24620527270013501</v>
      </c>
      <c r="AD737" s="17"/>
      <c r="AE737" s="17">
        <v>0.24031654117453999</v>
      </c>
      <c r="AF737" s="17">
        <v>0.29559508387459599</v>
      </c>
      <c r="AG737" s="17">
        <v>0.23059069830028001</v>
      </c>
      <c r="AH737" s="17"/>
      <c r="AI737" s="17">
        <v>0.24901836102024599</v>
      </c>
      <c r="AJ737" s="17">
        <v>0.31378951214600698</v>
      </c>
      <c r="AK737" s="17">
        <v>0.24899027271524199</v>
      </c>
      <c r="AL737" s="17">
        <v>0.131805509574107</v>
      </c>
      <c r="AM737" s="17">
        <v>0.18783793722435799</v>
      </c>
      <c r="AN737" s="17"/>
      <c r="AO737" s="17">
        <v>0.270831076399493</v>
      </c>
      <c r="AP737" s="17">
        <v>0.31097385849119902</v>
      </c>
      <c r="AQ737" s="17">
        <v>0.34369883737621099</v>
      </c>
      <c r="AR737" s="17"/>
      <c r="AS737" s="17">
        <v>0.26061589673823099</v>
      </c>
      <c r="AT737" s="17">
        <v>0.272189185015212</v>
      </c>
      <c r="AU737" s="17">
        <v>0.28112133780977</v>
      </c>
      <c r="AV737" s="17">
        <v>0.28033373170272702</v>
      </c>
      <c r="AW737" s="17">
        <v>0.27854984625692297</v>
      </c>
    </row>
    <row r="738" spans="2:49" x14ac:dyDescent="0.25">
      <c r="B738" t="s">
        <v>401</v>
      </c>
      <c r="C738" s="17">
        <v>0.244455577565206</v>
      </c>
      <c r="D738" s="17">
        <v>0.21753871510713399</v>
      </c>
      <c r="E738" s="17">
        <v>0.27094092339012299</v>
      </c>
      <c r="F738" s="17"/>
      <c r="G738" s="17">
        <v>0.23230608027688199</v>
      </c>
      <c r="H738" s="17">
        <v>0.27616030704116101</v>
      </c>
      <c r="I738" s="17">
        <v>0.22450539871281</v>
      </c>
      <c r="J738" s="17">
        <v>0.28555993960812398</v>
      </c>
      <c r="K738" s="17">
        <v>0.215836650217721</v>
      </c>
      <c r="L738" s="17">
        <v>0.22655358155181701</v>
      </c>
      <c r="M738" s="17"/>
      <c r="N738" s="17">
        <v>0.198361173745629</v>
      </c>
      <c r="O738" s="17">
        <v>0.231335363172781</v>
      </c>
      <c r="P738" s="17">
        <v>0.26965672232012</v>
      </c>
      <c r="Q738" s="17">
        <v>0.28552513048751299</v>
      </c>
      <c r="R738" s="17"/>
      <c r="S738" s="17">
        <v>0.23912086035774199</v>
      </c>
      <c r="T738" s="17">
        <v>0.22875611730183901</v>
      </c>
      <c r="U738" s="17">
        <v>0.300687752665875</v>
      </c>
      <c r="V738" s="17">
        <v>0.228804121048299</v>
      </c>
      <c r="W738" s="17">
        <v>0.22540655172691601</v>
      </c>
      <c r="X738" s="17">
        <v>0.25058449230879698</v>
      </c>
      <c r="Y738" s="17">
        <v>0.27300902813494099</v>
      </c>
      <c r="Z738" s="17">
        <v>0.23093183281778501</v>
      </c>
      <c r="AA738" s="17">
        <v>0.24597798015045999</v>
      </c>
      <c r="AB738" s="17">
        <v>0.17457445981842001</v>
      </c>
      <c r="AC738" s="17">
        <v>0.31253375785253201</v>
      </c>
      <c r="AD738" s="17"/>
      <c r="AE738" s="17">
        <v>0.205457657915218</v>
      </c>
      <c r="AF738" s="17">
        <v>0.26186843646593799</v>
      </c>
      <c r="AG738" s="17">
        <v>0.29218554356760601</v>
      </c>
      <c r="AH738" s="17"/>
      <c r="AI738" s="17">
        <v>0.22218730302846301</v>
      </c>
      <c r="AJ738" s="17">
        <v>0.24604629502779801</v>
      </c>
      <c r="AK738" s="17">
        <v>0.29889582030783302</v>
      </c>
      <c r="AL738" s="17">
        <v>9.3077346263102795E-2</v>
      </c>
      <c r="AM738" s="17">
        <v>0.32971920711347003</v>
      </c>
      <c r="AN738" s="17"/>
      <c r="AO738" s="17">
        <v>0.20327833412999299</v>
      </c>
      <c r="AP738" s="17">
        <v>0.26776329388428299</v>
      </c>
      <c r="AQ738" s="17">
        <v>0.22437795700334401</v>
      </c>
      <c r="AR738" s="17"/>
      <c r="AS738" s="17">
        <v>0.24458794050529301</v>
      </c>
      <c r="AT738" s="17">
        <v>0.28948523920209202</v>
      </c>
      <c r="AU738" s="17">
        <v>0.20805703788411201</v>
      </c>
      <c r="AV738" s="17">
        <v>0.22093882560258099</v>
      </c>
      <c r="AW738" s="17">
        <v>0.14898257004441301</v>
      </c>
    </row>
    <row r="739" spans="2:49" x14ac:dyDescent="0.25">
      <c r="B739" t="s">
        <v>402</v>
      </c>
      <c r="C739" s="17">
        <v>0.16112099225904</v>
      </c>
      <c r="D739" s="17">
        <v>0.157007322698788</v>
      </c>
      <c r="E739" s="17">
        <v>0.165400123544794</v>
      </c>
      <c r="F739" s="17"/>
      <c r="G739" s="17">
        <v>0.11320762473913799</v>
      </c>
      <c r="H739" s="17">
        <v>0.120229702920936</v>
      </c>
      <c r="I739" s="17">
        <v>0.16452684095671999</v>
      </c>
      <c r="J739" s="17">
        <v>0.165181270892969</v>
      </c>
      <c r="K739" s="17">
        <v>0.189209088469901</v>
      </c>
      <c r="L739" s="17">
        <v>0.202815243847767</v>
      </c>
      <c r="M739" s="17"/>
      <c r="N739" s="17">
        <v>0.16351668247053899</v>
      </c>
      <c r="O739" s="17">
        <v>0.15848852795332699</v>
      </c>
      <c r="P739" s="17">
        <v>0.183378585321056</v>
      </c>
      <c r="Q739" s="17">
        <v>0.14448098278764401</v>
      </c>
      <c r="R739" s="17"/>
      <c r="S739" s="17">
        <v>0.145356924543809</v>
      </c>
      <c r="T739" s="17">
        <v>0.114745835313804</v>
      </c>
      <c r="U739" s="17">
        <v>0.127009308303761</v>
      </c>
      <c r="V739" s="17">
        <v>0.17955852933925701</v>
      </c>
      <c r="W739" s="17">
        <v>0.16768064529601301</v>
      </c>
      <c r="X739" s="17">
        <v>0.148276536113219</v>
      </c>
      <c r="Y739" s="17">
        <v>0.16369240723525499</v>
      </c>
      <c r="Z739" s="17">
        <v>0.18125723075917399</v>
      </c>
      <c r="AA739" s="17">
        <v>0.176687277181382</v>
      </c>
      <c r="AB739" s="17">
        <v>0.205318879712793</v>
      </c>
      <c r="AC739" s="17">
        <v>0.239598205719986</v>
      </c>
      <c r="AD739" s="17"/>
      <c r="AE739" s="17">
        <v>0.183658039116151</v>
      </c>
      <c r="AF739" s="17">
        <v>0.154225878370717</v>
      </c>
      <c r="AG739" s="17">
        <v>0.16334682751669899</v>
      </c>
      <c r="AH739" s="17"/>
      <c r="AI739" s="17">
        <v>0.18461863369208101</v>
      </c>
      <c r="AJ739" s="17">
        <v>0.14608163727758</v>
      </c>
      <c r="AK739" s="17">
        <v>0.17238519596702701</v>
      </c>
      <c r="AL739" s="17">
        <v>0.30271906823405997</v>
      </c>
      <c r="AM739" s="17">
        <v>0.16362016500000301</v>
      </c>
      <c r="AN739" s="17"/>
      <c r="AO739" s="17">
        <v>0.199331966264439</v>
      </c>
      <c r="AP739" s="17">
        <v>0.127860874352618</v>
      </c>
      <c r="AQ739" s="17">
        <v>0.14171843207134799</v>
      </c>
      <c r="AR739" s="17"/>
      <c r="AS739" s="17">
        <v>0.15855560884540201</v>
      </c>
      <c r="AT739" s="17">
        <v>0.168855997026434</v>
      </c>
      <c r="AU739" s="17">
        <v>0.16166471777703301</v>
      </c>
      <c r="AV739" s="17">
        <v>0.140445442864119</v>
      </c>
      <c r="AW739" s="17">
        <v>0.11597339638014401</v>
      </c>
    </row>
    <row r="740" spans="2:49" x14ac:dyDescent="0.25">
      <c r="B740" t="s">
        <v>403</v>
      </c>
      <c r="C740" s="17">
        <v>0.145276127375321</v>
      </c>
      <c r="D740" s="17">
        <v>0.17712288532482201</v>
      </c>
      <c r="E740" s="17">
        <v>0.114963889896495</v>
      </c>
      <c r="F740" s="17"/>
      <c r="G740" s="17">
        <v>7.8302541697402597E-2</v>
      </c>
      <c r="H740" s="17">
        <v>8.9139459043499694E-2</v>
      </c>
      <c r="I740" s="17">
        <v>0.11518154220715</v>
      </c>
      <c r="J740" s="17">
        <v>0.133142699581213</v>
      </c>
      <c r="K740" s="17">
        <v>0.21557041465834401</v>
      </c>
      <c r="L740" s="17">
        <v>0.229285546486241</v>
      </c>
      <c r="M740" s="17"/>
      <c r="N740" s="17">
        <v>0.13981821034412201</v>
      </c>
      <c r="O740" s="17">
        <v>0.158596862524645</v>
      </c>
      <c r="P740" s="17">
        <v>0.13692500727558299</v>
      </c>
      <c r="Q740" s="17">
        <v>0.14268189061016801</v>
      </c>
      <c r="R740" s="17"/>
      <c r="S740" s="17">
        <v>0.125179477419433</v>
      </c>
      <c r="T740" s="17">
        <v>0.14379172795789799</v>
      </c>
      <c r="U740" s="17">
        <v>0.14618529162132701</v>
      </c>
      <c r="V740" s="17">
        <v>0.16387610230153399</v>
      </c>
      <c r="W740" s="17">
        <v>0.125125635190246</v>
      </c>
      <c r="X740" s="17">
        <v>0.140227428630402</v>
      </c>
      <c r="Y740" s="17">
        <v>0.14778222866618199</v>
      </c>
      <c r="Z740" s="17">
        <v>0.149086592314704</v>
      </c>
      <c r="AA740" s="17">
        <v>0.139759937345174</v>
      </c>
      <c r="AB740" s="17">
        <v>0.22749210063213701</v>
      </c>
      <c r="AC740" s="17">
        <v>9.0424712702448201E-2</v>
      </c>
      <c r="AD740" s="17"/>
      <c r="AE740" s="17">
        <v>0.223417803470257</v>
      </c>
      <c r="AF740" s="17">
        <v>9.5508766066442402E-2</v>
      </c>
      <c r="AG740" s="17">
        <v>0.122187121139772</v>
      </c>
      <c r="AH740" s="17"/>
      <c r="AI740" s="17">
        <v>0.21651689286291301</v>
      </c>
      <c r="AJ740" s="17">
        <v>8.5664693353956101E-2</v>
      </c>
      <c r="AK740" s="17">
        <v>9.3221703924674701E-2</v>
      </c>
      <c r="AL740" s="17">
        <v>0.29900102636158499</v>
      </c>
      <c r="AM740" s="17">
        <v>0.109185700441442</v>
      </c>
      <c r="AN740" s="17"/>
      <c r="AO740" s="17">
        <v>0.20596213085520601</v>
      </c>
      <c r="AP740" s="17">
        <v>8.38056187643023E-2</v>
      </c>
      <c r="AQ740" s="17">
        <v>8.8059678051416498E-2</v>
      </c>
      <c r="AR740" s="17"/>
      <c r="AS740" s="17">
        <v>0.17236601568115101</v>
      </c>
      <c r="AT740" s="17">
        <v>0.103635375827723</v>
      </c>
      <c r="AU740" s="17">
        <v>0.160280042669705</v>
      </c>
      <c r="AV740" s="17">
        <v>7.6707341505976703E-2</v>
      </c>
      <c r="AW740" s="17">
        <v>6.61357355598131E-2</v>
      </c>
    </row>
    <row r="741" spans="2:49" x14ac:dyDescent="0.25">
      <c r="B741" t="s">
        <v>104</v>
      </c>
      <c r="C741" s="17">
        <v>6.9019111268887295E-2</v>
      </c>
      <c r="D741" s="17">
        <v>4.3208885070533602E-2</v>
      </c>
      <c r="E741" s="17">
        <v>9.5627923681015303E-2</v>
      </c>
      <c r="F741" s="17"/>
      <c r="G741" s="17">
        <v>8.6237506516416401E-2</v>
      </c>
      <c r="H741" s="17">
        <v>9.2453419918148594E-2</v>
      </c>
      <c r="I741" s="17">
        <v>6.5754248587706302E-2</v>
      </c>
      <c r="J741" s="17">
        <v>6.3528094521711695E-2</v>
      </c>
      <c r="K741" s="17">
        <v>6.4440455830296201E-2</v>
      </c>
      <c r="L741" s="17">
        <v>4.7539257776645701E-2</v>
      </c>
      <c r="M741" s="17"/>
      <c r="N741" s="17">
        <v>5.59766335327328E-2</v>
      </c>
      <c r="O741" s="17">
        <v>6.9381964467877602E-2</v>
      </c>
      <c r="P741" s="17">
        <v>6.6043350407416296E-2</v>
      </c>
      <c r="Q741" s="17">
        <v>8.0447260136986401E-2</v>
      </c>
      <c r="R741" s="17"/>
      <c r="S741" s="17">
        <v>7.5385835242254007E-2</v>
      </c>
      <c r="T741" s="17">
        <v>9.1928741792013005E-2</v>
      </c>
      <c r="U741" s="17">
        <v>0.10528817645359</v>
      </c>
      <c r="V741" s="17">
        <v>3.29615671458472E-2</v>
      </c>
      <c r="W741" s="17">
        <v>4.4860806710022599E-2</v>
      </c>
      <c r="X741" s="17">
        <v>3.7165771144271102E-2</v>
      </c>
      <c r="Y741" s="17">
        <v>7.0221770289981902E-2</v>
      </c>
      <c r="Z741" s="17">
        <v>5.4768904923257797E-2</v>
      </c>
      <c r="AA741" s="17">
        <v>0.10444187027466401</v>
      </c>
      <c r="AB741" s="17">
        <v>5.2971612104231097E-2</v>
      </c>
      <c r="AC741" s="17">
        <v>4.4854425970475897E-2</v>
      </c>
      <c r="AD741" s="17"/>
      <c r="AE741" s="17">
        <v>4.1274623187511301E-2</v>
      </c>
      <c r="AF741" s="17">
        <v>6.6613924620575804E-2</v>
      </c>
      <c r="AG741" s="17">
        <v>0.101774654692524</v>
      </c>
      <c r="AH741" s="17"/>
      <c r="AI741" s="17">
        <v>3.93580186640538E-2</v>
      </c>
      <c r="AJ741" s="17">
        <v>5.5964651753841903E-2</v>
      </c>
      <c r="AK741" s="17">
        <v>7.2291602741975006E-2</v>
      </c>
      <c r="AL741" s="17">
        <v>0</v>
      </c>
      <c r="AM741" s="17">
        <v>0.118672009731732</v>
      </c>
      <c r="AN741" s="17"/>
      <c r="AO741" s="17">
        <v>3.9420811366549999E-2</v>
      </c>
      <c r="AP741" s="17">
        <v>6.5872514740187293E-2</v>
      </c>
      <c r="AQ741" s="17">
        <v>7.6743862457712295E-2</v>
      </c>
      <c r="AR741" s="17"/>
      <c r="AS741" s="17">
        <v>6.7901458809246307E-2</v>
      </c>
      <c r="AT741" s="17">
        <v>7.3901149510411199E-2</v>
      </c>
      <c r="AU741" s="17">
        <v>6.3725521015914999E-2</v>
      </c>
      <c r="AV741" s="17">
        <v>9.0136771070863E-2</v>
      </c>
      <c r="AW741" s="17">
        <v>7.0308861037037207E-2</v>
      </c>
    </row>
    <row r="742" spans="2:49" x14ac:dyDescent="0.25">
      <c r="B742" t="s">
        <v>404</v>
      </c>
      <c r="C742" s="17">
        <v>0.38012819153154598</v>
      </c>
      <c r="D742" s="17">
        <v>0.405122191798722</v>
      </c>
      <c r="E742" s="17">
        <v>0.35306713948757201</v>
      </c>
      <c r="F742" s="17"/>
      <c r="G742" s="17">
        <v>0.48994624677016102</v>
      </c>
      <c r="H742" s="17">
        <v>0.422017111076254</v>
      </c>
      <c r="I742" s="17">
        <v>0.43003196953561301</v>
      </c>
      <c r="J742" s="17">
        <v>0.35258799539598201</v>
      </c>
      <c r="K742" s="17">
        <v>0.31494339082373701</v>
      </c>
      <c r="L742" s="17">
        <v>0.29380637033752799</v>
      </c>
      <c r="M742" s="17"/>
      <c r="N742" s="17">
        <v>0.442327299906977</v>
      </c>
      <c r="O742" s="17">
        <v>0.38219728188136898</v>
      </c>
      <c r="P742" s="17">
        <v>0.34399633467582402</v>
      </c>
      <c r="Q742" s="17">
        <v>0.34686473597768902</v>
      </c>
      <c r="R742" s="17"/>
      <c r="S742" s="17">
        <v>0.41495690243676298</v>
      </c>
      <c r="T742" s="17">
        <v>0.42077757763444601</v>
      </c>
      <c r="U742" s="17">
        <v>0.320829470955448</v>
      </c>
      <c r="V742" s="17">
        <v>0.39479968016506201</v>
      </c>
      <c r="W742" s="17">
        <v>0.43692636107680199</v>
      </c>
      <c r="X742" s="17">
        <v>0.42374577180331102</v>
      </c>
      <c r="Y742" s="17">
        <v>0.34529456567363997</v>
      </c>
      <c r="Z742" s="17">
        <v>0.38395543918507802</v>
      </c>
      <c r="AA742" s="17">
        <v>0.33313293504831998</v>
      </c>
      <c r="AB742" s="17">
        <v>0.33964294773241899</v>
      </c>
      <c r="AC742" s="17">
        <v>0.312588897754559</v>
      </c>
      <c r="AD742" s="17"/>
      <c r="AE742" s="17">
        <v>0.34619187631086201</v>
      </c>
      <c r="AF742" s="17">
        <v>0.421782994476327</v>
      </c>
      <c r="AG742" s="17">
        <v>0.32050585308339902</v>
      </c>
      <c r="AH742" s="17"/>
      <c r="AI742" s="17">
        <v>0.337319151752489</v>
      </c>
      <c r="AJ742" s="17">
        <v>0.46624272258682398</v>
      </c>
      <c r="AK742" s="17">
        <v>0.36320567705849</v>
      </c>
      <c r="AL742" s="17">
        <v>0.30520255914125299</v>
      </c>
      <c r="AM742" s="17">
        <v>0.27880291771335303</v>
      </c>
      <c r="AN742" s="17"/>
      <c r="AO742" s="17">
        <v>0.35200675738381199</v>
      </c>
      <c r="AP742" s="17">
        <v>0.45469769825860901</v>
      </c>
      <c r="AQ742" s="17">
        <v>0.46910007041618001</v>
      </c>
      <c r="AR742" s="17"/>
      <c r="AS742" s="17">
        <v>0.356588976158908</v>
      </c>
      <c r="AT742" s="17">
        <v>0.36412223843333902</v>
      </c>
      <c r="AU742" s="17">
        <v>0.40627268065323502</v>
      </c>
      <c r="AV742" s="17">
        <v>0.47177161895646103</v>
      </c>
      <c r="AW742" s="17">
        <v>0.59859943697859197</v>
      </c>
    </row>
    <row r="743" spans="2:49" x14ac:dyDescent="0.25">
      <c r="B743" t="s">
        <v>405</v>
      </c>
      <c r="C743" s="17">
        <v>0.306397119634361</v>
      </c>
      <c r="D743" s="17">
        <v>0.33413020802360999</v>
      </c>
      <c r="E743" s="17">
        <v>0.28036401344129003</v>
      </c>
      <c r="F743" s="17"/>
      <c r="G743" s="17">
        <v>0.19151016643654101</v>
      </c>
      <c r="H743" s="17">
        <v>0.209369161964436</v>
      </c>
      <c r="I743" s="17">
        <v>0.27970838316386998</v>
      </c>
      <c r="J743" s="17">
        <v>0.29832397047418202</v>
      </c>
      <c r="K743" s="17">
        <v>0.40477950312824601</v>
      </c>
      <c r="L743" s="17">
        <v>0.432100790334009</v>
      </c>
      <c r="M743" s="17"/>
      <c r="N743" s="17">
        <v>0.30333489281466097</v>
      </c>
      <c r="O743" s="17">
        <v>0.31708539047797202</v>
      </c>
      <c r="P743" s="17">
        <v>0.32030359259663899</v>
      </c>
      <c r="Q743" s="17">
        <v>0.28716287339781099</v>
      </c>
      <c r="R743" s="17"/>
      <c r="S743" s="17">
        <v>0.27053640196324102</v>
      </c>
      <c r="T743" s="17">
        <v>0.25853756327170202</v>
      </c>
      <c r="U743" s="17">
        <v>0.27319459992508799</v>
      </c>
      <c r="V743" s="17">
        <v>0.34343463164079102</v>
      </c>
      <c r="W743" s="17">
        <v>0.29280628048625901</v>
      </c>
      <c r="X743" s="17">
        <v>0.288503964743621</v>
      </c>
      <c r="Y743" s="17">
        <v>0.31147463590143698</v>
      </c>
      <c r="Z743" s="17">
        <v>0.330343823073878</v>
      </c>
      <c r="AA743" s="17">
        <v>0.316447214526556</v>
      </c>
      <c r="AB743" s="17">
        <v>0.43281098034492999</v>
      </c>
      <c r="AC743" s="17">
        <v>0.33002291842243398</v>
      </c>
      <c r="AD743" s="17"/>
      <c r="AE743" s="17">
        <v>0.407075842586408</v>
      </c>
      <c r="AF743" s="17">
        <v>0.24973464443715901</v>
      </c>
      <c r="AG743" s="17">
        <v>0.28553394865647203</v>
      </c>
      <c r="AH743" s="17"/>
      <c r="AI743" s="17">
        <v>0.40113552655499302</v>
      </c>
      <c r="AJ743" s="17">
        <v>0.23174633063153599</v>
      </c>
      <c r="AK743" s="17">
        <v>0.265606899891702</v>
      </c>
      <c r="AL743" s="17">
        <v>0.60172009459564502</v>
      </c>
      <c r="AM743" s="17">
        <v>0.27280586544144497</v>
      </c>
      <c r="AN743" s="17"/>
      <c r="AO743" s="17">
        <v>0.40529409711964498</v>
      </c>
      <c r="AP743" s="17">
        <v>0.21166649311692101</v>
      </c>
      <c r="AQ743" s="17">
        <v>0.229778110122764</v>
      </c>
      <c r="AR743" s="17"/>
      <c r="AS743" s="17">
        <v>0.33092162452655299</v>
      </c>
      <c r="AT743" s="17">
        <v>0.27249137285415798</v>
      </c>
      <c r="AU743" s="17">
        <v>0.32194476044673798</v>
      </c>
      <c r="AV743" s="17">
        <v>0.217152784370095</v>
      </c>
      <c r="AW743" s="17">
        <v>0.18210913193995701</v>
      </c>
    </row>
    <row r="744" spans="2:49" x14ac:dyDescent="0.25">
      <c r="B744" t="s">
        <v>179</v>
      </c>
      <c r="C744" s="17">
        <v>7.3731071897184794E-2</v>
      </c>
      <c r="D744" s="17">
        <v>7.0991983775112094E-2</v>
      </c>
      <c r="E744" s="17">
        <v>7.2703126046282193E-2</v>
      </c>
      <c r="F744" s="17"/>
      <c r="G744" s="17">
        <v>0.29843608033362001</v>
      </c>
      <c r="H744" s="17">
        <v>0.212647949111818</v>
      </c>
      <c r="I744" s="17">
        <v>0.15032358637174301</v>
      </c>
      <c r="J744" s="17">
        <v>5.4264024921799603E-2</v>
      </c>
      <c r="K744" s="17">
        <v>-8.98361123045089E-2</v>
      </c>
      <c r="L744" s="17">
        <v>-0.13829441999648101</v>
      </c>
      <c r="M744" s="17"/>
      <c r="N744" s="17">
        <v>0.138992407092315</v>
      </c>
      <c r="O744" s="17">
        <v>6.5111891403397307E-2</v>
      </c>
      <c r="P744" s="17">
        <v>2.36927420791853E-2</v>
      </c>
      <c r="Q744" s="17">
        <v>5.9701862579878001E-2</v>
      </c>
      <c r="R744" s="17"/>
      <c r="S744" s="17">
        <v>0.14442050047352201</v>
      </c>
      <c r="T744" s="17">
        <v>0.16224001436274399</v>
      </c>
      <c r="U744" s="17">
        <v>4.7634871030360001E-2</v>
      </c>
      <c r="V744" s="17">
        <v>5.1365048524270797E-2</v>
      </c>
      <c r="W744" s="17">
        <v>0.14412008059054299</v>
      </c>
      <c r="X744" s="17">
        <v>0.13524180705969099</v>
      </c>
      <c r="Y744" s="17">
        <v>3.3819929772203702E-2</v>
      </c>
      <c r="Z744" s="17">
        <v>5.3611616111200099E-2</v>
      </c>
      <c r="AA744" s="17">
        <v>1.6685720521763599E-2</v>
      </c>
      <c r="AB744" s="17">
        <v>-9.3168032612511706E-2</v>
      </c>
      <c r="AC744" s="17">
        <v>-1.7434020667875E-2</v>
      </c>
      <c r="AD744" s="17"/>
      <c r="AE744" s="17">
        <v>-6.0883966275545799E-2</v>
      </c>
      <c r="AF744" s="17">
        <v>0.17204835003916799</v>
      </c>
      <c r="AG744" s="17">
        <v>3.4971904426927401E-2</v>
      </c>
      <c r="AH744" s="17"/>
      <c r="AI744" s="17">
        <v>-6.3816374802503795E-2</v>
      </c>
      <c r="AJ744" s="17">
        <v>0.23449639195528699</v>
      </c>
      <c r="AK744" s="17">
        <v>9.7598777166787706E-2</v>
      </c>
      <c r="AL744" s="17">
        <v>-0.29651753545439202</v>
      </c>
      <c r="AM744" s="17">
        <v>5.9970522719081099E-3</v>
      </c>
      <c r="AN744" s="17"/>
      <c r="AO744" s="17">
        <v>-5.3287339735832197E-2</v>
      </c>
      <c r="AP744" s="17">
        <v>0.24303120514168799</v>
      </c>
      <c r="AQ744" s="17">
        <v>0.23932196029341599</v>
      </c>
      <c r="AR744" s="17"/>
      <c r="AS744" s="17">
        <v>2.56673516323556E-2</v>
      </c>
      <c r="AT744" s="17">
        <v>9.1630865579180695E-2</v>
      </c>
      <c r="AU744" s="17">
        <v>8.4327920206497403E-2</v>
      </c>
      <c r="AV744" s="17">
        <v>0.25461883458636497</v>
      </c>
      <c r="AW744" s="17">
        <v>0.41649030503863499</v>
      </c>
    </row>
    <row r="745" spans="2:49" x14ac:dyDescent="0.25">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row>
    <row r="746" spans="2:49" x14ac:dyDescent="0.25">
      <c r="B746" s="6" t="s">
        <v>429</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row>
    <row r="747" spans="2:49" x14ac:dyDescent="0.25">
      <c r="B747" s="24" t="s">
        <v>407</v>
      </c>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row>
    <row r="748" spans="2:49" x14ac:dyDescent="0.25">
      <c r="B748" t="s">
        <v>399</v>
      </c>
      <c r="C748" s="17">
        <v>0.15913424344992</v>
      </c>
      <c r="D748" s="17">
        <v>0.166326811827163</v>
      </c>
      <c r="E748" s="17">
        <v>0.15207716324951601</v>
      </c>
      <c r="F748" s="17"/>
      <c r="G748" s="17">
        <v>0.214365529173629</v>
      </c>
      <c r="H748" s="17">
        <v>0.178786447377975</v>
      </c>
      <c r="I748" s="17">
        <v>0.17633889414122</v>
      </c>
      <c r="J748" s="17">
        <v>0.159763144034757</v>
      </c>
      <c r="K748" s="17">
        <v>0.105910866105281</v>
      </c>
      <c r="L748" s="17">
        <v>0.12682848902532101</v>
      </c>
      <c r="M748" s="17"/>
      <c r="N748" s="17">
        <v>0.16624505822331001</v>
      </c>
      <c r="O748" s="17">
        <v>0.15026166457871901</v>
      </c>
      <c r="P748" s="17">
        <v>0.14401943863501901</v>
      </c>
      <c r="Q748" s="17">
        <v>0.171160468167248</v>
      </c>
      <c r="R748" s="17"/>
      <c r="S748" s="17">
        <v>0.20833191667345599</v>
      </c>
      <c r="T748" s="17">
        <v>0.12706872966319299</v>
      </c>
      <c r="U748" s="17">
        <v>0.14339603144681901</v>
      </c>
      <c r="V748" s="17">
        <v>0.14863440306459699</v>
      </c>
      <c r="W748" s="17">
        <v>0.215891549007797</v>
      </c>
      <c r="X748" s="17">
        <v>0.148080781211231</v>
      </c>
      <c r="Y748" s="17">
        <v>0.16238735650480501</v>
      </c>
      <c r="Z748" s="17">
        <v>0.17162097980653801</v>
      </c>
      <c r="AA748" s="17">
        <v>0.16762279129914501</v>
      </c>
      <c r="AB748" s="17">
        <v>0.13216063275207701</v>
      </c>
      <c r="AC748" s="17">
        <v>9.0057446331574795E-2</v>
      </c>
      <c r="AD748" s="17"/>
      <c r="AE748" s="17">
        <v>0.16092623858272401</v>
      </c>
      <c r="AF748" s="17">
        <v>0.15415210261402401</v>
      </c>
      <c r="AG748" s="17">
        <v>0.134032375357335</v>
      </c>
      <c r="AH748" s="17"/>
      <c r="AI748" s="17">
        <v>0.13662818959970699</v>
      </c>
      <c r="AJ748" s="17">
        <v>0.180714163193331</v>
      </c>
      <c r="AK748" s="17">
        <v>0.12841096773426999</v>
      </c>
      <c r="AL748" s="17">
        <v>6.90730159717695E-2</v>
      </c>
      <c r="AM748" s="17">
        <v>0.140997640031615</v>
      </c>
      <c r="AN748" s="17"/>
      <c r="AO748" s="17">
        <v>0.145101048493362</v>
      </c>
      <c r="AP748" s="17">
        <v>0.19330284175936899</v>
      </c>
      <c r="AQ748" s="17">
        <v>0.13569972515684101</v>
      </c>
      <c r="AR748" s="17"/>
      <c r="AS748" s="17">
        <v>0.137977665229601</v>
      </c>
      <c r="AT748" s="17">
        <v>0.19480569520493099</v>
      </c>
      <c r="AU748" s="17">
        <v>0.151415145875367</v>
      </c>
      <c r="AV748" s="17">
        <v>0.159964350452409</v>
      </c>
      <c r="AW748" s="17">
        <v>9.7729445872261803E-2</v>
      </c>
    </row>
    <row r="749" spans="2:49" x14ac:dyDescent="0.25">
      <c r="B749" t="s">
        <v>400</v>
      </c>
      <c r="C749" s="17">
        <v>0.38929262224450301</v>
      </c>
      <c r="D749" s="17">
        <v>0.38977152856625102</v>
      </c>
      <c r="E749" s="17">
        <v>0.39015899633326401</v>
      </c>
      <c r="F749" s="17"/>
      <c r="G749" s="17">
        <v>0.33456555600475002</v>
      </c>
      <c r="H749" s="17">
        <v>0.37047257187599802</v>
      </c>
      <c r="I749" s="17">
        <v>0.38720978402844902</v>
      </c>
      <c r="J749" s="17">
        <v>0.38374288237450499</v>
      </c>
      <c r="K749" s="17">
        <v>0.41917459485887698</v>
      </c>
      <c r="L749" s="17">
        <v>0.42839063626526502</v>
      </c>
      <c r="M749" s="17"/>
      <c r="N749" s="17">
        <v>0.40333466566449899</v>
      </c>
      <c r="O749" s="17">
        <v>0.40578811827963301</v>
      </c>
      <c r="P749" s="17">
        <v>0.35241041938108703</v>
      </c>
      <c r="Q749" s="17">
        <v>0.39404590375687398</v>
      </c>
      <c r="R749" s="17"/>
      <c r="S749" s="17">
        <v>0.38357622770324701</v>
      </c>
      <c r="T749" s="17">
        <v>0.43756305403686102</v>
      </c>
      <c r="U749" s="17">
        <v>0.46413077983170198</v>
      </c>
      <c r="V749" s="17">
        <v>0.353142743041858</v>
      </c>
      <c r="W749" s="17">
        <v>0.456862190280451</v>
      </c>
      <c r="X749" s="17">
        <v>0.416441484867976</v>
      </c>
      <c r="Y749" s="17">
        <v>0.33826973509702501</v>
      </c>
      <c r="Z749" s="17">
        <v>0.32568691397690802</v>
      </c>
      <c r="AA749" s="17">
        <v>0.34754982858150502</v>
      </c>
      <c r="AB749" s="17">
        <v>0.336192310348574</v>
      </c>
      <c r="AC749" s="17">
        <v>0.40134317219807197</v>
      </c>
      <c r="AD749" s="17"/>
      <c r="AE749" s="17">
        <v>0.38698332164719501</v>
      </c>
      <c r="AF749" s="17">
        <v>0.43123465675135703</v>
      </c>
      <c r="AG749" s="17">
        <v>0.32306531654222698</v>
      </c>
      <c r="AH749" s="17"/>
      <c r="AI749" s="17">
        <v>0.432234253379634</v>
      </c>
      <c r="AJ749" s="17">
        <v>0.385419998140071</v>
      </c>
      <c r="AK749" s="17">
        <v>0.496927816215957</v>
      </c>
      <c r="AL749" s="17">
        <v>0.25659199749755202</v>
      </c>
      <c r="AM749" s="17">
        <v>0.34489767400721899</v>
      </c>
      <c r="AN749" s="17"/>
      <c r="AO749" s="17">
        <v>0.38933548905412502</v>
      </c>
      <c r="AP749" s="17">
        <v>0.39257128218686099</v>
      </c>
      <c r="AQ749" s="17">
        <v>0.52927421655434603</v>
      </c>
      <c r="AR749" s="17"/>
      <c r="AS749" s="17">
        <v>0.371757903215575</v>
      </c>
      <c r="AT749" s="17">
        <v>0.40057562075592801</v>
      </c>
      <c r="AU749" s="17">
        <v>0.412573504275835</v>
      </c>
      <c r="AV749" s="17">
        <v>0.39040123709852698</v>
      </c>
      <c r="AW749" s="17">
        <v>0.52351375122149102</v>
      </c>
    </row>
    <row r="750" spans="2:49" x14ac:dyDescent="0.25">
      <c r="B750" t="s">
        <v>401</v>
      </c>
      <c r="C750" s="17">
        <v>0.26990724042050801</v>
      </c>
      <c r="D750" s="17">
        <v>0.26527692605381398</v>
      </c>
      <c r="E750" s="17">
        <v>0.27443069155798</v>
      </c>
      <c r="F750" s="17"/>
      <c r="G750" s="17">
        <v>0.189965340252057</v>
      </c>
      <c r="H750" s="17">
        <v>0.24827439509025301</v>
      </c>
      <c r="I750" s="17">
        <v>0.28803123496517902</v>
      </c>
      <c r="J750" s="17">
        <v>0.289627110329993</v>
      </c>
      <c r="K750" s="17">
        <v>0.29055298706134602</v>
      </c>
      <c r="L750" s="17">
        <v>0.29269094592823403</v>
      </c>
      <c r="M750" s="17"/>
      <c r="N750" s="17">
        <v>0.23599504553171199</v>
      </c>
      <c r="O750" s="17">
        <v>0.28501710088758198</v>
      </c>
      <c r="P750" s="17">
        <v>0.31897840546150003</v>
      </c>
      <c r="Q750" s="17">
        <v>0.250255056007746</v>
      </c>
      <c r="R750" s="17"/>
      <c r="S750" s="17">
        <v>0.22224911875735801</v>
      </c>
      <c r="T750" s="17">
        <v>0.24415280724858199</v>
      </c>
      <c r="U750" s="17">
        <v>0.23417312989942099</v>
      </c>
      <c r="V750" s="17">
        <v>0.34021616879712502</v>
      </c>
      <c r="W750" s="17">
        <v>0.228010702732866</v>
      </c>
      <c r="X750" s="17">
        <v>0.28617962867781199</v>
      </c>
      <c r="Y750" s="17">
        <v>0.27655107185178301</v>
      </c>
      <c r="Z750" s="17">
        <v>0.33273424477741798</v>
      </c>
      <c r="AA750" s="17">
        <v>0.24807538127076101</v>
      </c>
      <c r="AB750" s="17">
        <v>0.33664137079804501</v>
      </c>
      <c r="AC750" s="17">
        <v>0.32002476844523697</v>
      </c>
      <c r="AD750" s="17"/>
      <c r="AE750" s="17">
        <v>0.27318590263138598</v>
      </c>
      <c r="AF750" s="17">
        <v>0.26281439708034399</v>
      </c>
      <c r="AG750" s="17">
        <v>0.30392886320312901</v>
      </c>
      <c r="AH750" s="17"/>
      <c r="AI750" s="17">
        <v>0.26117517357672898</v>
      </c>
      <c r="AJ750" s="17">
        <v>0.27874810181865201</v>
      </c>
      <c r="AK750" s="17">
        <v>0.241170235509617</v>
      </c>
      <c r="AL750" s="17">
        <v>0.19860890152026101</v>
      </c>
      <c r="AM750" s="17">
        <v>0.306865997127517</v>
      </c>
      <c r="AN750" s="17"/>
      <c r="AO750" s="17">
        <v>0.30574281072746801</v>
      </c>
      <c r="AP750" s="17">
        <v>0.24248067217650601</v>
      </c>
      <c r="AQ750" s="17">
        <v>0.242160691240111</v>
      </c>
      <c r="AR750" s="17"/>
      <c r="AS750" s="17">
        <v>0.31178625081238698</v>
      </c>
      <c r="AT750" s="17">
        <v>0.22617266448703299</v>
      </c>
      <c r="AU750" s="17">
        <v>0.23838520528163301</v>
      </c>
      <c r="AV750" s="17">
        <v>0.27940454255673802</v>
      </c>
      <c r="AW750" s="17">
        <v>0.18279643367628201</v>
      </c>
    </row>
    <row r="751" spans="2:49" x14ac:dyDescent="0.25">
      <c r="B751" t="s">
        <v>402</v>
      </c>
      <c r="C751" s="17">
        <v>6.1711003764895203E-2</v>
      </c>
      <c r="D751" s="17">
        <v>6.2733043472209302E-2</v>
      </c>
      <c r="E751" s="17">
        <v>6.1362050107111099E-2</v>
      </c>
      <c r="F751" s="17"/>
      <c r="G751" s="17">
        <v>9.0649398150211405E-2</v>
      </c>
      <c r="H751" s="17">
        <v>6.9540444861229303E-2</v>
      </c>
      <c r="I751" s="17">
        <v>6.3461183067749893E-2</v>
      </c>
      <c r="J751" s="17">
        <v>4.3220074873757897E-2</v>
      </c>
      <c r="K751" s="17">
        <v>4.9977020014873801E-2</v>
      </c>
      <c r="L751" s="17">
        <v>5.9327376055221599E-2</v>
      </c>
      <c r="M751" s="17"/>
      <c r="N751" s="17">
        <v>7.4778221621740804E-2</v>
      </c>
      <c r="O751" s="17">
        <v>4.2747643758349899E-2</v>
      </c>
      <c r="P751" s="17">
        <v>6.0491385021953399E-2</v>
      </c>
      <c r="Q751" s="17">
        <v>6.8224939452433894E-2</v>
      </c>
      <c r="R751" s="17"/>
      <c r="S751" s="17">
        <v>6.5248382623064705E-2</v>
      </c>
      <c r="T751" s="17">
        <v>7.6248007882035201E-2</v>
      </c>
      <c r="U751" s="17">
        <v>3.3341322588949403E-2</v>
      </c>
      <c r="V751" s="17">
        <v>6.2950986241604306E-2</v>
      </c>
      <c r="W751" s="17">
        <v>0</v>
      </c>
      <c r="X751" s="17">
        <v>5.7147611925383902E-2</v>
      </c>
      <c r="Y751" s="17">
        <v>7.0520100019953597E-2</v>
      </c>
      <c r="Z751" s="17">
        <v>3.0667025793937101E-2</v>
      </c>
      <c r="AA751" s="17">
        <v>8.0464638111913206E-2</v>
      </c>
      <c r="AB751" s="17">
        <v>6.5616106209822597E-2</v>
      </c>
      <c r="AC751" s="17">
        <v>0.107955277588277</v>
      </c>
      <c r="AD751" s="17"/>
      <c r="AE751" s="17">
        <v>6.84538370094364E-2</v>
      </c>
      <c r="AF751" s="17">
        <v>6.1073799889228897E-2</v>
      </c>
      <c r="AG751" s="17">
        <v>6.4354487710464994E-2</v>
      </c>
      <c r="AH751" s="17"/>
      <c r="AI751" s="17">
        <v>7.2404245081703705E-2</v>
      </c>
      <c r="AJ751" s="17">
        <v>6.6519930215822101E-2</v>
      </c>
      <c r="AK751" s="17">
        <v>5.3105815313394998E-2</v>
      </c>
      <c r="AL751" s="17">
        <v>0.12998394086207701</v>
      </c>
      <c r="AM751" s="17">
        <v>3.6738562442451099E-2</v>
      </c>
      <c r="AN751" s="17"/>
      <c r="AO751" s="17">
        <v>7.1231576002328698E-2</v>
      </c>
      <c r="AP751" s="17">
        <v>6.67400776690356E-2</v>
      </c>
      <c r="AQ751" s="17">
        <v>4.2192359171305198E-2</v>
      </c>
      <c r="AR751" s="17"/>
      <c r="AS751" s="17">
        <v>5.5683764864674003E-2</v>
      </c>
      <c r="AT751" s="17">
        <v>4.9182932644975301E-2</v>
      </c>
      <c r="AU751" s="17">
        <v>7.9386141954012696E-2</v>
      </c>
      <c r="AV751" s="17">
        <v>5.2066826999307002E-2</v>
      </c>
      <c r="AW751" s="17">
        <v>0.13548605004759101</v>
      </c>
    </row>
    <row r="752" spans="2:49" x14ac:dyDescent="0.25">
      <c r="B752" t="s">
        <v>403</v>
      </c>
      <c r="C752" s="17">
        <v>4.79337028501928E-2</v>
      </c>
      <c r="D752" s="17">
        <v>6.7282400674234397E-2</v>
      </c>
      <c r="E752" s="17">
        <v>2.7472881244062601E-2</v>
      </c>
      <c r="F752" s="17"/>
      <c r="G752" s="17">
        <v>8.3561098493559999E-2</v>
      </c>
      <c r="H752" s="17">
        <v>4.5602748321487301E-2</v>
      </c>
      <c r="I752" s="17">
        <v>3.4145733208620903E-2</v>
      </c>
      <c r="J752" s="17">
        <v>4.7267057913469898E-2</v>
      </c>
      <c r="K752" s="17">
        <v>6.7003022474575E-2</v>
      </c>
      <c r="L752" s="17">
        <v>2.4923554066369698E-2</v>
      </c>
      <c r="M752" s="17"/>
      <c r="N752" s="17">
        <v>4.0092718334231101E-2</v>
      </c>
      <c r="O752" s="17">
        <v>4.67690221852545E-2</v>
      </c>
      <c r="P752" s="17">
        <v>6.7866402332444106E-2</v>
      </c>
      <c r="Q752" s="17">
        <v>3.7492433058165402E-2</v>
      </c>
      <c r="R752" s="17"/>
      <c r="S752" s="17">
        <v>4.6514490854053299E-2</v>
      </c>
      <c r="T752" s="17">
        <v>2.90806151670682E-2</v>
      </c>
      <c r="U752" s="17">
        <v>3.2998321989759001E-2</v>
      </c>
      <c r="V752" s="17">
        <v>6.0991407702727901E-2</v>
      </c>
      <c r="W752" s="17">
        <v>5.4374751268862903E-2</v>
      </c>
      <c r="X752" s="17">
        <v>5.5635262981526802E-2</v>
      </c>
      <c r="Y752" s="17">
        <v>6.3491179901922601E-2</v>
      </c>
      <c r="Z752" s="17">
        <v>0.102264400981291</v>
      </c>
      <c r="AA752" s="17">
        <v>3.8848682482924703E-2</v>
      </c>
      <c r="AB752" s="17">
        <v>4.7481245613622297E-2</v>
      </c>
      <c r="AC752" s="17">
        <v>2.9421306134354699E-2</v>
      </c>
      <c r="AD752" s="17"/>
      <c r="AE752" s="17">
        <v>6.2197967054657403E-2</v>
      </c>
      <c r="AF752" s="17">
        <v>2.6205586710431002E-2</v>
      </c>
      <c r="AG752" s="17">
        <v>5.9987323840254902E-2</v>
      </c>
      <c r="AH752" s="17"/>
      <c r="AI752" s="17">
        <v>5.0222081279574102E-2</v>
      </c>
      <c r="AJ752" s="17">
        <v>3.1967047972846399E-2</v>
      </c>
      <c r="AK752" s="17">
        <v>2.34137698112705E-2</v>
      </c>
      <c r="AL752" s="17">
        <v>0.34574214414833998</v>
      </c>
      <c r="AM752" s="17">
        <v>3.4215176024335797E-2</v>
      </c>
      <c r="AN752" s="17"/>
      <c r="AO752" s="17">
        <v>4.85831531719145E-2</v>
      </c>
      <c r="AP752" s="17">
        <v>3.2866968619982E-2</v>
      </c>
      <c r="AQ752" s="17">
        <v>9.2876380751408597E-3</v>
      </c>
      <c r="AR752" s="17"/>
      <c r="AS752" s="17">
        <v>5.3632379569149402E-2</v>
      </c>
      <c r="AT752" s="17">
        <v>5.0037390749376499E-2</v>
      </c>
      <c r="AU752" s="17">
        <v>3.5598164315452298E-2</v>
      </c>
      <c r="AV752" s="17">
        <v>5.7054514590522999E-2</v>
      </c>
      <c r="AW752" s="17">
        <v>0</v>
      </c>
    </row>
    <row r="753" spans="2:49" x14ac:dyDescent="0.25">
      <c r="B753" t="s">
        <v>104</v>
      </c>
      <c r="C753" s="17">
        <v>7.2021187269981399E-2</v>
      </c>
      <c r="D753" s="17">
        <v>4.8609289406327902E-2</v>
      </c>
      <c r="E753" s="17">
        <v>9.4498217508066001E-2</v>
      </c>
      <c r="F753" s="17"/>
      <c r="G753" s="17">
        <v>8.6893077925792594E-2</v>
      </c>
      <c r="H753" s="17">
        <v>8.7323392473056899E-2</v>
      </c>
      <c r="I753" s="17">
        <v>5.0813170588781598E-2</v>
      </c>
      <c r="J753" s="17">
        <v>7.6379730473516802E-2</v>
      </c>
      <c r="K753" s="17">
        <v>6.73815094850473E-2</v>
      </c>
      <c r="L753" s="17">
        <v>6.7838998659589297E-2</v>
      </c>
      <c r="M753" s="17"/>
      <c r="N753" s="17">
        <v>7.9554290624507001E-2</v>
      </c>
      <c r="O753" s="17">
        <v>6.9416450310461994E-2</v>
      </c>
      <c r="P753" s="17">
        <v>5.6233949167996199E-2</v>
      </c>
      <c r="Q753" s="17">
        <v>7.8821199557533E-2</v>
      </c>
      <c r="R753" s="17"/>
      <c r="S753" s="17">
        <v>7.4079863388821096E-2</v>
      </c>
      <c r="T753" s="17">
        <v>8.5886786002261101E-2</v>
      </c>
      <c r="U753" s="17">
        <v>9.1960414243349095E-2</v>
      </c>
      <c r="V753" s="17">
        <v>3.4064291152087797E-2</v>
      </c>
      <c r="W753" s="17">
        <v>4.4860806710022599E-2</v>
      </c>
      <c r="X753" s="17">
        <v>3.6515230336070098E-2</v>
      </c>
      <c r="Y753" s="17">
        <v>8.8780556624511106E-2</v>
      </c>
      <c r="Z753" s="17">
        <v>3.7026434663908397E-2</v>
      </c>
      <c r="AA753" s="17">
        <v>0.117438678253751</v>
      </c>
      <c r="AB753" s="17">
        <v>8.1908334277858902E-2</v>
      </c>
      <c r="AC753" s="17">
        <v>5.1198029302484398E-2</v>
      </c>
      <c r="AD753" s="17"/>
      <c r="AE753" s="17">
        <v>4.8252733074600797E-2</v>
      </c>
      <c r="AF753" s="17">
        <v>6.4519456954615195E-2</v>
      </c>
      <c r="AG753" s="17">
        <v>0.11463163334659</v>
      </c>
      <c r="AH753" s="17"/>
      <c r="AI753" s="17">
        <v>4.7336057082652101E-2</v>
      </c>
      <c r="AJ753" s="17">
        <v>5.6630758659277899E-2</v>
      </c>
      <c r="AK753" s="17">
        <v>5.69713954154909E-2</v>
      </c>
      <c r="AL753" s="17">
        <v>0</v>
      </c>
      <c r="AM753" s="17">
        <v>0.136284950366862</v>
      </c>
      <c r="AN753" s="17"/>
      <c r="AO753" s="17">
        <v>4.0005922550801397E-2</v>
      </c>
      <c r="AP753" s="17">
        <v>7.2038157588246596E-2</v>
      </c>
      <c r="AQ753" s="17">
        <v>4.1385369802256398E-2</v>
      </c>
      <c r="AR753" s="17"/>
      <c r="AS753" s="17">
        <v>6.9162036308613895E-2</v>
      </c>
      <c r="AT753" s="17">
        <v>7.9225696157757194E-2</v>
      </c>
      <c r="AU753" s="17">
        <v>8.2641838297700193E-2</v>
      </c>
      <c r="AV753" s="17">
        <v>6.1108528302496003E-2</v>
      </c>
      <c r="AW753" s="17">
        <v>6.0474319182374801E-2</v>
      </c>
    </row>
    <row r="754" spans="2:49" x14ac:dyDescent="0.25">
      <c r="B754" t="s">
        <v>404</v>
      </c>
      <c r="C754" s="17">
        <v>0.548426865694423</v>
      </c>
      <c r="D754" s="17">
        <v>0.55609834039341499</v>
      </c>
      <c r="E754" s="17">
        <v>0.54223615958278004</v>
      </c>
      <c r="F754" s="17"/>
      <c r="G754" s="17">
        <v>0.54893108517837896</v>
      </c>
      <c r="H754" s="17">
        <v>0.54925901925397302</v>
      </c>
      <c r="I754" s="17">
        <v>0.56354867816966903</v>
      </c>
      <c r="J754" s="17">
        <v>0.54350602640926204</v>
      </c>
      <c r="K754" s="17">
        <v>0.52508546096415798</v>
      </c>
      <c r="L754" s="17">
        <v>0.55521912529058604</v>
      </c>
      <c r="M754" s="17"/>
      <c r="N754" s="17">
        <v>0.56957972388780898</v>
      </c>
      <c r="O754" s="17">
        <v>0.55604978285835205</v>
      </c>
      <c r="P754" s="17">
        <v>0.49642985801610601</v>
      </c>
      <c r="Q754" s="17">
        <v>0.56520637192412204</v>
      </c>
      <c r="R754" s="17"/>
      <c r="S754" s="17">
        <v>0.59190814437670303</v>
      </c>
      <c r="T754" s="17">
        <v>0.56463178370005396</v>
      </c>
      <c r="U754" s="17">
        <v>0.60752681127852104</v>
      </c>
      <c r="V754" s="17">
        <v>0.50177714610645496</v>
      </c>
      <c r="W754" s="17">
        <v>0.672753739288248</v>
      </c>
      <c r="X754" s="17">
        <v>0.56452226607920697</v>
      </c>
      <c r="Y754" s="17">
        <v>0.50065709160182903</v>
      </c>
      <c r="Z754" s="17">
        <v>0.49730789378344598</v>
      </c>
      <c r="AA754" s="17">
        <v>0.51517261988065</v>
      </c>
      <c r="AB754" s="17">
        <v>0.46835294310065101</v>
      </c>
      <c r="AC754" s="17">
        <v>0.491400618529647</v>
      </c>
      <c r="AD754" s="17"/>
      <c r="AE754" s="17">
        <v>0.54790956022991899</v>
      </c>
      <c r="AF754" s="17">
        <v>0.58538675936537998</v>
      </c>
      <c r="AG754" s="17">
        <v>0.45709769189956201</v>
      </c>
      <c r="AH754" s="17"/>
      <c r="AI754" s="17">
        <v>0.56886244297934097</v>
      </c>
      <c r="AJ754" s="17">
        <v>0.566134161333402</v>
      </c>
      <c r="AK754" s="17">
        <v>0.62533878395022702</v>
      </c>
      <c r="AL754" s="17">
        <v>0.32566501346932197</v>
      </c>
      <c r="AM754" s="17">
        <v>0.48589531403883501</v>
      </c>
      <c r="AN754" s="17"/>
      <c r="AO754" s="17">
        <v>0.53443653754748699</v>
      </c>
      <c r="AP754" s="17">
        <v>0.58587412394622995</v>
      </c>
      <c r="AQ754" s="17">
        <v>0.66497394171118696</v>
      </c>
      <c r="AR754" s="17"/>
      <c r="AS754" s="17">
        <v>0.50973556844517598</v>
      </c>
      <c r="AT754" s="17">
        <v>0.59538131596085797</v>
      </c>
      <c r="AU754" s="17">
        <v>0.56398865015120203</v>
      </c>
      <c r="AV754" s="17">
        <v>0.55036558755093601</v>
      </c>
      <c r="AW754" s="17">
        <v>0.62124319709375198</v>
      </c>
    </row>
    <row r="755" spans="2:49" x14ac:dyDescent="0.25">
      <c r="B755" t="s">
        <v>405</v>
      </c>
      <c r="C755" s="17">
        <v>0.109644706615088</v>
      </c>
      <c r="D755" s="17">
        <v>0.130015444146444</v>
      </c>
      <c r="E755" s="17">
        <v>8.8834931351173693E-2</v>
      </c>
      <c r="F755" s="17"/>
      <c r="G755" s="17">
        <v>0.174210496643771</v>
      </c>
      <c r="H755" s="17">
        <v>0.115143193182717</v>
      </c>
      <c r="I755" s="17">
        <v>9.7606916276370803E-2</v>
      </c>
      <c r="J755" s="17">
        <v>9.0487132787227906E-2</v>
      </c>
      <c r="K755" s="17">
        <v>0.116980042489449</v>
      </c>
      <c r="L755" s="17">
        <v>8.4250930121591294E-2</v>
      </c>
      <c r="M755" s="17"/>
      <c r="N755" s="17">
        <v>0.114870939955972</v>
      </c>
      <c r="O755" s="17">
        <v>8.9516665943604495E-2</v>
      </c>
      <c r="P755" s="17">
        <v>0.12835778735439801</v>
      </c>
      <c r="Q755" s="17">
        <v>0.105717372510599</v>
      </c>
      <c r="R755" s="17"/>
      <c r="S755" s="17">
        <v>0.111762873477118</v>
      </c>
      <c r="T755" s="17">
        <v>0.105328623049103</v>
      </c>
      <c r="U755" s="17">
        <v>6.6339644578708404E-2</v>
      </c>
      <c r="V755" s="17">
        <v>0.123942393944332</v>
      </c>
      <c r="W755" s="17">
        <v>5.4374751268862903E-2</v>
      </c>
      <c r="X755" s="17">
        <v>0.112782874906911</v>
      </c>
      <c r="Y755" s="17">
        <v>0.134011279921876</v>
      </c>
      <c r="Z755" s="17">
        <v>0.13293142677522801</v>
      </c>
      <c r="AA755" s="17">
        <v>0.119313320594838</v>
      </c>
      <c r="AB755" s="17">
        <v>0.11309735182344501</v>
      </c>
      <c r="AC755" s="17">
        <v>0.13737658372263201</v>
      </c>
      <c r="AD755" s="17"/>
      <c r="AE755" s="17">
        <v>0.13065180406409399</v>
      </c>
      <c r="AF755" s="17">
        <v>8.7279386599660003E-2</v>
      </c>
      <c r="AG755" s="17">
        <v>0.12434181155071999</v>
      </c>
      <c r="AH755" s="17"/>
      <c r="AI755" s="17">
        <v>0.122626326361278</v>
      </c>
      <c r="AJ755" s="17">
        <v>9.84869781886685E-2</v>
      </c>
      <c r="AK755" s="17">
        <v>7.6519585124665404E-2</v>
      </c>
      <c r="AL755" s="17">
        <v>0.47572608501041702</v>
      </c>
      <c r="AM755" s="17">
        <v>7.0953738466786903E-2</v>
      </c>
      <c r="AN755" s="17"/>
      <c r="AO755" s="17">
        <v>0.119814729174243</v>
      </c>
      <c r="AP755" s="17">
        <v>9.9607046289017606E-2</v>
      </c>
      <c r="AQ755" s="17">
        <v>5.1479997246446002E-2</v>
      </c>
      <c r="AR755" s="17"/>
      <c r="AS755" s="17">
        <v>0.109316144433823</v>
      </c>
      <c r="AT755" s="17">
        <v>9.92203233943518E-2</v>
      </c>
      <c r="AU755" s="17">
        <v>0.114984306269465</v>
      </c>
      <c r="AV755" s="17">
        <v>0.10912134158983</v>
      </c>
      <c r="AW755" s="17">
        <v>0.13548605004759101</v>
      </c>
    </row>
    <row r="756" spans="2:49" x14ac:dyDescent="0.25">
      <c r="B756" t="s">
        <v>179</v>
      </c>
      <c r="C756" s="17">
        <v>0.43878215907933499</v>
      </c>
      <c r="D756" s="17">
        <v>0.42608289624697099</v>
      </c>
      <c r="E756" s="17">
        <v>0.453401228231606</v>
      </c>
      <c r="F756" s="17"/>
      <c r="G756" s="17">
        <v>0.37472058853460799</v>
      </c>
      <c r="H756" s="17">
        <v>0.43411582607125698</v>
      </c>
      <c r="I756" s="17">
        <v>0.465941761893298</v>
      </c>
      <c r="J756" s="17">
        <v>0.45301889362203401</v>
      </c>
      <c r="K756" s="17">
        <v>0.40810541847470999</v>
      </c>
      <c r="L756" s="17">
        <v>0.47096819516899402</v>
      </c>
      <c r="M756" s="17"/>
      <c r="N756" s="17">
        <v>0.454708783931837</v>
      </c>
      <c r="O756" s="17">
        <v>0.46653311691474703</v>
      </c>
      <c r="P756" s="17">
        <v>0.368072070661708</v>
      </c>
      <c r="Q756" s="17">
        <v>0.459488999413523</v>
      </c>
      <c r="R756" s="17"/>
      <c r="S756" s="17">
        <v>0.48014527089958497</v>
      </c>
      <c r="T756" s="17">
        <v>0.45930316065095</v>
      </c>
      <c r="U756" s="17">
        <v>0.54118716669981304</v>
      </c>
      <c r="V756" s="17">
        <v>0.37783475216212298</v>
      </c>
      <c r="W756" s="17">
        <v>0.61837898801938596</v>
      </c>
      <c r="X756" s="17">
        <v>0.451739391172297</v>
      </c>
      <c r="Y756" s="17">
        <v>0.36664581167995303</v>
      </c>
      <c r="Z756" s="17">
        <v>0.36437646700821802</v>
      </c>
      <c r="AA756" s="17">
        <v>0.39585929928581198</v>
      </c>
      <c r="AB756" s="17">
        <v>0.35525559127720602</v>
      </c>
      <c r="AC756" s="17">
        <v>0.354024034807014</v>
      </c>
      <c r="AD756" s="17"/>
      <c r="AE756" s="17">
        <v>0.417257756165825</v>
      </c>
      <c r="AF756" s="17">
        <v>0.49810737276571998</v>
      </c>
      <c r="AG756" s="17">
        <v>0.33275588034884201</v>
      </c>
      <c r="AH756" s="17"/>
      <c r="AI756" s="17">
        <v>0.446236116618064</v>
      </c>
      <c r="AJ756" s="17">
        <v>0.46764718314473402</v>
      </c>
      <c r="AK756" s="17">
        <v>0.54881919882556196</v>
      </c>
      <c r="AL756" s="17">
        <v>-0.15006107154109499</v>
      </c>
      <c r="AM756" s="17">
        <v>0.41494157557204803</v>
      </c>
      <c r="AN756" s="17"/>
      <c r="AO756" s="17">
        <v>0.41462180837324403</v>
      </c>
      <c r="AP756" s="17">
        <v>0.486267077657212</v>
      </c>
      <c r="AQ756" s="17">
        <v>0.61349394446474104</v>
      </c>
      <c r="AR756" s="17"/>
      <c r="AS756" s="17">
        <v>0.400419424011352</v>
      </c>
      <c r="AT756" s="17">
        <v>0.49616099256650598</v>
      </c>
      <c r="AU756" s="17">
        <v>0.44900434388173699</v>
      </c>
      <c r="AV756" s="17">
        <v>0.44124424596110601</v>
      </c>
      <c r="AW756" s="17">
        <v>0.48575714704616202</v>
      </c>
    </row>
    <row r="757" spans="2:49" x14ac:dyDescent="0.25">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row>
    <row r="758" spans="2:49" x14ac:dyDescent="0.25">
      <c r="B758" s="6" t="s">
        <v>430</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row>
    <row r="759" spans="2:49" x14ac:dyDescent="0.25">
      <c r="B759" s="24" t="s">
        <v>407</v>
      </c>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row>
    <row r="760" spans="2:49" x14ac:dyDescent="0.25">
      <c r="B760" t="s">
        <v>399</v>
      </c>
      <c r="C760" s="17">
        <v>0.15351489693616999</v>
      </c>
      <c r="D760" s="17">
        <v>0.163135853658821</v>
      </c>
      <c r="E760" s="17">
        <v>0.14396385417930699</v>
      </c>
      <c r="F760" s="17"/>
      <c r="G760" s="17">
        <v>0.19263741188503</v>
      </c>
      <c r="H760" s="17">
        <v>0.19855135677236799</v>
      </c>
      <c r="I760" s="17">
        <v>0.182288000621113</v>
      </c>
      <c r="J760" s="17">
        <v>0.12718879519843601</v>
      </c>
      <c r="K760" s="17">
        <v>9.6109787739636604E-2</v>
      </c>
      <c r="L760" s="17">
        <v>0.12627541373346199</v>
      </c>
      <c r="M760" s="17"/>
      <c r="N760" s="17">
        <v>0.16901325732175301</v>
      </c>
      <c r="O760" s="17">
        <v>0.15588109037268499</v>
      </c>
      <c r="P760" s="17">
        <v>0.14807811688710601</v>
      </c>
      <c r="Q760" s="17">
        <v>0.14269591810971599</v>
      </c>
      <c r="R760" s="17"/>
      <c r="S760" s="17">
        <v>0.21710817455644499</v>
      </c>
      <c r="T760" s="17">
        <v>0.17009718663981299</v>
      </c>
      <c r="U760" s="17">
        <v>9.9254536400378804E-2</v>
      </c>
      <c r="V760" s="17">
        <v>0.13405441425780501</v>
      </c>
      <c r="W760" s="17">
        <v>0.20324740214754899</v>
      </c>
      <c r="X760" s="17">
        <v>0.11811845691945901</v>
      </c>
      <c r="Y760" s="17">
        <v>0.147649172898626</v>
      </c>
      <c r="Z760" s="17">
        <v>0.13992544698957901</v>
      </c>
      <c r="AA760" s="17">
        <v>0.184097331915093</v>
      </c>
      <c r="AB760" s="17">
        <v>9.2711554027809201E-2</v>
      </c>
      <c r="AC760" s="17">
        <v>9.4710142537674499E-2</v>
      </c>
      <c r="AD760" s="17"/>
      <c r="AE760" s="17">
        <v>0.150423761775587</v>
      </c>
      <c r="AF760" s="17">
        <v>0.16054096865055301</v>
      </c>
      <c r="AG760" s="17">
        <v>0.124185377105659</v>
      </c>
      <c r="AH760" s="17"/>
      <c r="AI760" s="17">
        <v>0.121343743218326</v>
      </c>
      <c r="AJ760" s="17">
        <v>0.223351441457524</v>
      </c>
      <c r="AK760" s="17">
        <v>0.11621555393719001</v>
      </c>
      <c r="AL760" s="17">
        <v>0</v>
      </c>
      <c r="AM760" s="17">
        <v>0.11744844323886</v>
      </c>
      <c r="AN760" s="17"/>
      <c r="AO760" s="17">
        <v>0.12794747203186099</v>
      </c>
      <c r="AP760" s="17">
        <v>0.197988603851246</v>
      </c>
      <c r="AQ760" s="17">
        <v>0.13690940866415499</v>
      </c>
      <c r="AR760" s="17"/>
      <c r="AS760" s="17">
        <v>0.116327059296328</v>
      </c>
      <c r="AT760" s="17">
        <v>0.17167210124974999</v>
      </c>
      <c r="AU760" s="17">
        <v>0.16835826293393899</v>
      </c>
      <c r="AV760" s="17">
        <v>0.18484769914858601</v>
      </c>
      <c r="AW760" s="17">
        <v>0.15159179655763799</v>
      </c>
    </row>
    <row r="761" spans="2:49" x14ac:dyDescent="0.25">
      <c r="B761" t="s">
        <v>400</v>
      </c>
      <c r="C761" s="17">
        <v>0.38916445195954402</v>
      </c>
      <c r="D761" s="17">
        <v>0.373555571619541</v>
      </c>
      <c r="E761" s="17">
        <v>0.40139070827873802</v>
      </c>
      <c r="F761" s="17"/>
      <c r="G761" s="17">
        <v>0.28330607621781201</v>
      </c>
      <c r="H761" s="17">
        <v>0.35240083841023701</v>
      </c>
      <c r="I761" s="17">
        <v>0.40740736470601202</v>
      </c>
      <c r="J761" s="17">
        <v>0.405314610288594</v>
      </c>
      <c r="K761" s="17">
        <v>0.43170374821694202</v>
      </c>
      <c r="L761" s="17">
        <v>0.43001754048317198</v>
      </c>
      <c r="M761" s="17"/>
      <c r="N761" s="17">
        <v>0.418141983031036</v>
      </c>
      <c r="O761" s="17">
        <v>0.36780422292498299</v>
      </c>
      <c r="P761" s="17">
        <v>0.36563943961492401</v>
      </c>
      <c r="Q761" s="17">
        <v>0.396861191764184</v>
      </c>
      <c r="R761" s="17"/>
      <c r="S761" s="17">
        <v>0.35778897146736699</v>
      </c>
      <c r="T761" s="17">
        <v>0.38123668820985601</v>
      </c>
      <c r="U761" s="17">
        <v>0.37483311360660998</v>
      </c>
      <c r="V761" s="17">
        <v>0.40320872080425701</v>
      </c>
      <c r="W761" s="17">
        <v>0.40280487625418998</v>
      </c>
      <c r="X761" s="17">
        <v>0.471342527245109</v>
      </c>
      <c r="Y761" s="17">
        <v>0.36864339137529401</v>
      </c>
      <c r="Z761" s="17">
        <v>0.35860823104669498</v>
      </c>
      <c r="AA761" s="17">
        <v>0.34800162923474498</v>
      </c>
      <c r="AB761" s="17">
        <v>0.39734738104454598</v>
      </c>
      <c r="AC761" s="17">
        <v>0.46067558677855602</v>
      </c>
      <c r="AD761" s="17"/>
      <c r="AE761" s="17">
        <v>0.40761111214885098</v>
      </c>
      <c r="AF761" s="17">
        <v>0.404326660168635</v>
      </c>
      <c r="AG761" s="17">
        <v>0.37749483176582299</v>
      </c>
      <c r="AH761" s="17"/>
      <c r="AI761" s="17">
        <v>0.40115572555249401</v>
      </c>
      <c r="AJ761" s="17">
        <v>0.38632540388110398</v>
      </c>
      <c r="AK761" s="17">
        <v>0.44924778239615498</v>
      </c>
      <c r="AL761" s="17">
        <v>0.24497496146053299</v>
      </c>
      <c r="AM761" s="17">
        <v>0.40006386147767398</v>
      </c>
      <c r="AN761" s="17"/>
      <c r="AO761" s="17">
        <v>0.407317447655547</v>
      </c>
      <c r="AP761" s="17">
        <v>0.40739864835887502</v>
      </c>
      <c r="AQ761" s="17">
        <v>0.44819446029123</v>
      </c>
      <c r="AR761" s="17"/>
      <c r="AS761" s="17">
        <v>0.42759916011308502</v>
      </c>
      <c r="AT761" s="17">
        <v>0.35553231845011501</v>
      </c>
      <c r="AU761" s="17">
        <v>0.40393717928499301</v>
      </c>
      <c r="AV761" s="17">
        <v>0.364147660761725</v>
      </c>
      <c r="AW761" s="17">
        <v>0.50755547789189903</v>
      </c>
    </row>
    <row r="762" spans="2:49" x14ac:dyDescent="0.25">
      <c r="B762" t="s">
        <v>401</v>
      </c>
      <c r="C762" s="17">
        <v>0.28442516879513802</v>
      </c>
      <c r="D762" s="17">
        <v>0.290868623900504</v>
      </c>
      <c r="E762" s="17">
        <v>0.27940300263593598</v>
      </c>
      <c r="F762" s="17"/>
      <c r="G762" s="17">
        <v>0.29748985141173101</v>
      </c>
      <c r="H762" s="17">
        <v>0.258880337658216</v>
      </c>
      <c r="I762" s="17">
        <v>0.25970952415180298</v>
      </c>
      <c r="J762" s="17">
        <v>0.30068797482813298</v>
      </c>
      <c r="K762" s="17">
        <v>0.30983388226655001</v>
      </c>
      <c r="L762" s="17">
        <v>0.288056675418632</v>
      </c>
      <c r="M762" s="17"/>
      <c r="N762" s="17">
        <v>0.25519183061445999</v>
      </c>
      <c r="O762" s="17">
        <v>0.31079297268971601</v>
      </c>
      <c r="P762" s="17">
        <v>0.31854876725970499</v>
      </c>
      <c r="Q762" s="17">
        <v>0.26553367713683601</v>
      </c>
      <c r="R762" s="17"/>
      <c r="S762" s="17">
        <v>0.25161331678096899</v>
      </c>
      <c r="T762" s="17">
        <v>0.26942071229145598</v>
      </c>
      <c r="U762" s="17">
        <v>0.35104990218982302</v>
      </c>
      <c r="V762" s="17">
        <v>0.325658101343821</v>
      </c>
      <c r="W762" s="17">
        <v>0.26719407145239099</v>
      </c>
      <c r="X762" s="17">
        <v>0.28610627406556899</v>
      </c>
      <c r="Y762" s="17">
        <v>0.27440518618232101</v>
      </c>
      <c r="Z762" s="17">
        <v>0.29233450988315501</v>
      </c>
      <c r="AA762" s="17">
        <v>0.244020119854164</v>
      </c>
      <c r="AB762" s="17">
        <v>0.30459117355201099</v>
      </c>
      <c r="AC762" s="17">
        <v>0.329469290797548</v>
      </c>
      <c r="AD762" s="17"/>
      <c r="AE762" s="17">
        <v>0.27535524516247101</v>
      </c>
      <c r="AF762" s="17">
        <v>0.29174417451886903</v>
      </c>
      <c r="AG762" s="17">
        <v>0.27809682659507401</v>
      </c>
      <c r="AH762" s="17"/>
      <c r="AI762" s="17">
        <v>0.30466027983925797</v>
      </c>
      <c r="AJ762" s="17">
        <v>0.256203974562141</v>
      </c>
      <c r="AK762" s="17">
        <v>0.25680903560982599</v>
      </c>
      <c r="AL762" s="17">
        <v>0.36955566491910502</v>
      </c>
      <c r="AM762" s="17">
        <v>0.29429504499233899</v>
      </c>
      <c r="AN762" s="17"/>
      <c r="AO762" s="17">
        <v>0.29829678299367202</v>
      </c>
      <c r="AP762" s="17">
        <v>0.25418305041595501</v>
      </c>
      <c r="AQ762" s="17">
        <v>0.26293336998337602</v>
      </c>
      <c r="AR762" s="17"/>
      <c r="AS762" s="17">
        <v>0.28676027847145502</v>
      </c>
      <c r="AT762" s="17">
        <v>0.29606246349180598</v>
      </c>
      <c r="AU762" s="17">
        <v>0.26220550833914902</v>
      </c>
      <c r="AV762" s="17">
        <v>0.274165985279261</v>
      </c>
      <c r="AW762" s="17">
        <v>0.242300465702635</v>
      </c>
    </row>
    <row r="763" spans="2:49" x14ac:dyDescent="0.25">
      <c r="B763" t="s">
        <v>402</v>
      </c>
      <c r="C763" s="17">
        <v>5.8529095649724999E-2</v>
      </c>
      <c r="D763" s="17">
        <v>6.8163404584287698E-2</v>
      </c>
      <c r="E763" s="17">
        <v>4.9518446829656303E-2</v>
      </c>
      <c r="F763" s="17"/>
      <c r="G763" s="17">
        <v>9.2530223478012402E-2</v>
      </c>
      <c r="H763" s="17">
        <v>5.0678665674081497E-2</v>
      </c>
      <c r="I763" s="17">
        <v>6.7318383551939795E-2</v>
      </c>
      <c r="J763" s="17">
        <v>4.7797692750795297E-2</v>
      </c>
      <c r="K763" s="17">
        <v>5.2789085296720703E-2</v>
      </c>
      <c r="L763" s="17">
        <v>4.8319057039651503E-2</v>
      </c>
      <c r="M763" s="17"/>
      <c r="N763" s="17">
        <v>6.2717667354848794E-2</v>
      </c>
      <c r="O763" s="17">
        <v>6.3914789601108496E-2</v>
      </c>
      <c r="P763" s="17">
        <v>5.7807903572561499E-2</v>
      </c>
      <c r="Q763" s="17">
        <v>5.0756564541302202E-2</v>
      </c>
      <c r="R763" s="17"/>
      <c r="S763" s="17">
        <v>5.1769465771862297E-2</v>
      </c>
      <c r="T763" s="17">
        <v>6.7876991493130895E-2</v>
      </c>
      <c r="U763" s="17">
        <v>3.4072657122381202E-2</v>
      </c>
      <c r="V763" s="17">
        <v>3.8835738964875799E-2</v>
      </c>
      <c r="W763" s="17">
        <v>4.8281926487535202E-2</v>
      </c>
      <c r="X763" s="17">
        <v>3.14153662119495E-2</v>
      </c>
      <c r="Y763" s="17">
        <v>9.2710992453202495E-2</v>
      </c>
      <c r="Z763" s="17">
        <v>8.0319066562432206E-2</v>
      </c>
      <c r="AA763" s="17">
        <v>5.5627912725908703E-2</v>
      </c>
      <c r="AB763" s="17">
        <v>0.10495369682585901</v>
      </c>
      <c r="AC763" s="17">
        <v>5.87799210363599E-2</v>
      </c>
      <c r="AD763" s="17"/>
      <c r="AE763" s="17">
        <v>5.5749969959502703E-2</v>
      </c>
      <c r="AF763" s="17">
        <v>5.5371554892105497E-2</v>
      </c>
      <c r="AG763" s="17">
        <v>6.95509047176079E-2</v>
      </c>
      <c r="AH763" s="17"/>
      <c r="AI763" s="17">
        <v>6.8477978072288698E-2</v>
      </c>
      <c r="AJ763" s="17">
        <v>4.7842572918502503E-2</v>
      </c>
      <c r="AK763" s="17">
        <v>9.2020761418477606E-2</v>
      </c>
      <c r="AL763" s="17">
        <v>0.23648959259146399</v>
      </c>
      <c r="AM763" s="17">
        <v>1.58665421363577E-2</v>
      </c>
      <c r="AN763" s="17"/>
      <c r="AO763" s="17">
        <v>7.5381113539344693E-2</v>
      </c>
      <c r="AP763" s="17">
        <v>4.6663799896850502E-2</v>
      </c>
      <c r="AQ763" s="17">
        <v>7.1471211715321406E-2</v>
      </c>
      <c r="AR763" s="17"/>
      <c r="AS763" s="17">
        <v>4.3664174957171599E-2</v>
      </c>
      <c r="AT763" s="17">
        <v>6.0437467616135401E-2</v>
      </c>
      <c r="AU763" s="17">
        <v>5.1275763123359901E-2</v>
      </c>
      <c r="AV763" s="17">
        <v>8.0222337660740703E-2</v>
      </c>
      <c r="AW763" s="17">
        <v>6.5122303231216205E-2</v>
      </c>
    </row>
    <row r="764" spans="2:49" x14ac:dyDescent="0.25">
      <c r="B764" t="s">
        <v>403</v>
      </c>
      <c r="C764" s="17">
        <v>3.8837630008456803E-2</v>
      </c>
      <c r="D764" s="17">
        <v>4.8698092587690797E-2</v>
      </c>
      <c r="E764" s="17">
        <v>2.93851131613206E-2</v>
      </c>
      <c r="F764" s="17"/>
      <c r="G764" s="17">
        <v>4.3506653960338801E-2</v>
      </c>
      <c r="H764" s="17">
        <v>4.0722183282575201E-2</v>
      </c>
      <c r="I764" s="17">
        <v>4.5608010563590103E-2</v>
      </c>
      <c r="J764" s="17">
        <v>3.8671509595418103E-2</v>
      </c>
      <c r="K764" s="17">
        <v>3.7623723458002301E-2</v>
      </c>
      <c r="L764" s="17">
        <v>2.8417333088667299E-2</v>
      </c>
      <c r="M764" s="17"/>
      <c r="N764" s="17">
        <v>3.1955792811355202E-2</v>
      </c>
      <c r="O764" s="17">
        <v>3.42633326568113E-2</v>
      </c>
      <c r="P764" s="17">
        <v>4.2609083554682799E-2</v>
      </c>
      <c r="Q764" s="17">
        <v>4.4802308155653302E-2</v>
      </c>
      <c r="R764" s="17"/>
      <c r="S764" s="17">
        <v>5.7529100730231597E-2</v>
      </c>
      <c r="T764" s="17">
        <v>2.66749620933498E-2</v>
      </c>
      <c r="U764" s="17">
        <v>4.6916076395774303E-2</v>
      </c>
      <c r="V764" s="17">
        <v>6.3418872524175399E-2</v>
      </c>
      <c r="W764" s="17">
        <v>2.3615727691161301E-2</v>
      </c>
      <c r="X764" s="17">
        <v>3.7768496612423402E-2</v>
      </c>
      <c r="Y764" s="17">
        <v>2.1387656956562098E-2</v>
      </c>
      <c r="Z764" s="17">
        <v>7.6635614402446303E-2</v>
      </c>
      <c r="AA764" s="17">
        <v>3.4593176685350301E-2</v>
      </c>
      <c r="AB764" s="17">
        <v>3.0751291289274299E-2</v>
      </c>
      <c r="AC764" s="17">
        <v>0</v>
      </c>
      <c r="AD764" s="17"/>
      <c r="AE764" s="17">
        <v>5.41714741932873E-2</v>
      </c>
      <c r="AF764" s="17">
        <v>2.2817118104557201E-2</v>
      </c>
      <c r="AG764" s="17">
        <v>3.3337706546645397E-2</v>
      </c>
      <c r="AH764" s="17"/>
      <c r="AI764" s="17">
        <v>4.6310419007802001E-2</v>
      </c>
      <c r="AJ764" s="17">
        <v>2.8159868095370699E-2</v>
      </c>
      <c r="AK764" s="17">
        <v>3.6054878012052101E-2</v>
      </c>
      <c r="AL764" s="17">
        <v>0.148979781028897</v>
      </c>
      <c r="AM764" s="17">
        <v>3.3550403754886098E-2</v>
      </c>
      <c r="AN764" s="17"/>
      <c r="AO764" s="17">
        <v>3.0549595130752599E-2</v>
      </c>
      <c r="AP764" s="17">
        <v>3.1768433798331802E-2</v>
      </c>
      <c r="AQ764" s="17">
        <v>4.2299979758072301E-2</v>
      </c>
      <c r="AR764" s="17"/>
      <c r="AS764" s="17">
        <v>4.3574452411167801E-2</v>
      </c>
      <c r="AT764" s="17">
        <v>3.2812842980561398E-2</v>
      </c>
      <c r="AU764" s="17">
        <v>3.6753876716720701E-2</v>
      </c>
      <c r="AV764" s="17">
        <v>4.4953215506627599E-2</v>
      </c>
      <c r="AW764" s="17">
        <v>3.34299566166118E-2</v>
      </c>
    </row>
    <row r="765" spans="2:49" x14ac:dyDescent="0.25">
      <c r="B765" t="s">
        <v>104</v>
      </c>
      <c r="C765" s="17">
        <v>7.5528756650966103E-2</v>
      </c>
      <c r="D765" s="17">
        <v>5.55784536491555E-2</v>
      </c>
      <c r="E765" s="17">
        <v>9.6338874915042505E-2</v>
      </c>
      <c r="F765" s="17"/>
      <c r="G765" s="17">
        <v>9.0529783047076304E-2</v>
      </c>
      <c r="H765" s="17">
        <v>9.8766618202522305E-2</v>
      </c>
      <c r="I765" s="17">
        <v>3.7668716405542299E-2</v>
      </c>
      <c r="J765" s="17">
        <v>8.0339417338623195E-2</v>
      </c>
      <c r="K765" s="17">
        <v>7.1939773022147893E-2</v>
      </c>
      <c r="L765" s="17">
        <v>7.8913980236414993E-2</v>
      </c>
      <c r="M765" s="17"/>
      <c r="N765" s="17">
        <v>6.2979468866546096E-2</v>
      </c>
      <c r="O765" s="17">
        <v>6.73435917546963E-2</v>
      </c>
      <c r="P765" s="17">
        <v>6.7316689111020497E-2</v>
      </c>
      <c r="Q765" s="17">
        <v>9.9350340292308298E-2</v>
      </c>
      <c r="R765" s="17"/>
      <c r="S765" s="17">
        <v>6.4190970693125196E-2</v>
      </c>
      <c r="T765" s="17">
        <v>8.4693459272395397E-2</v>
      </c>
      <c r="U765" s="17">
        <v>9.38737142850328E-2</v>
      </c>
      <c r="V765" s="17">
        <v>3.4824152105065398E-2</v>
      </c>
      <c r="W765" s="17">
        <v>5.4855995967172902E-2</v>
      </c>
      <c r="X765" s="17">
        <v>5.52488789454905E-2</v>
      </c>
      <c r="Y765" s="17">
        <v>9.5203600133994301E-2</v>
      </c>
      <c r="Z765" s="17">
        <v>5.2177131115692298E-2</v>
      </c>
      <c r="AA765" s="17">
        <v>0.13365982958473799</v>
      </c>
      <c r="AB765" s="17">
        <v>6.9644903260500393E-2</v>
      </c>
      <c r="AC765" s="17">
        <v>5.6365058849862398E-2</v>
      </c>
      <c r="AD765" s="17"/>
      <c r="AE765" s="17">
        <v>5.6688436760301698E-2</v>
      </c>
      <c r="AF765" s="17">
        <v>6.5199523665279702E-2</v>
      </c>
      <c r="AG765" s="17">
        <v>0.11733435326919101</v>
      </c>
      <c r="AH765" s="17"/>
      <c r="AI765" s="17">
        <v>5.8051854309831598E-2</v>
      </c>
      <c r="AJ765" s="17">
        <v>5.8116739085357499E-2</v>
      </c>
      <c r="AK765" s="17">
        <v>4.9651988626299E-2</v>
      </c>
      <c r="AL765" s="17">
        <v>0</v>
      </c>
      <c r="AM765" s="17">
        <v>0.13877570439988299</v>
      </c>
      <c r="AN765" s="17"/>
      <c r="AO765" s="17">
        <v>6.0507588648822101E-2</v>
      </c>
      <c r="AP765" s="17">
        <v>6.1997463678740997E-2</v>
      </c>
      <c r="AQ765" s="17">
        <v>3.8191569587845101E-2</v>
      </c>
      <c r="AR765" s="17"/>
      <c r="AS765" s="17">
        <v>8.20748747507936E-2</v>
      </c>
      <c r="AT765" s="17">
        <v>8.3482806211631594E-2</v>
      </c>
      <c r="AU765" s="17">
        <v>7.7469409601838596E-2</v>
      </c>
      <c r="AV765" s="17">
        <v>5.1663101643059102E-2</v>
      </c>
      <c r="AW765" s="17">
        <v>0</v>
      </c>
    </row>
    <row r="766" spans="2:49" x14ac:dyDescent="0.25">
      <c r="B766" t="s">
        <v>404</v>
      </c>
      <c r="C766" s="17">
        <v>0.54267934889571401</v>
      </c>
      <c r="D766" s="17">
        <v>0.536691425278362</v>
      </c>
      <c r="E766" s="17">
        <v>0.54535456245804403</v>
      </c>
      <c r="F766" s="17"/>
      <c r="G766" s="17">
        <v>0.47594348810284198</v>
      </c>
      <c r="H766" s="17">
        <v>0.55095219518260496</v>
      </c>
      <c r="I766" s="17">
        <v>0.58969536532712397</v>
      </c>
      <c r="J766" s="17">
        <v>0.53250340548703001</v>
      </c>
      <c r="K766" s="17">
        <v>0.52781353595657898</v>
      </c>
      <c r="L766" s="17">
        <v>0.55629295421663405</v>
      </c>
      <c r="M766" s="17"/>
      <c r="N766" s="17">
        <v>0.58715524035278999</v>
      </c>
      <c r="O766" s="17">
        <v>0.52368531329766799</v>
      </c>
      <c r="P766" s="17">
        <v>0.51371755650202999</v>
      </c>
      <c r="Q766" s="17">
        <v>0.53955710987390004</v>
      </c>
      <c r="R766" s="17"/>
      <c r="S766" s="17">
        <v>0.57489714602381203</v>
      </c>
      <c r="T766" s="17">
        <v>0.551333874849668</v>
      </c>
      <c r="U766" s="17">
        <v>0.47408765000698899</v>
      </c>
      <c r="V766" s="17">
        <v>0.53726313506206202</v>
      </c>
      <c r="W766" s="17">
        <v>0.60605227840174003</v>
      </c>
      <c r="X766" s="17">
        <v>0.58946098416456805</v>
      </c>
      <c r="Y766" s="17">
        <v>0.51629256427392001</v>
      </c>
      <c r="Z766" s="17">
        <v>0.49853367803627402</v>
      </c>
      <c r="AA766" s="17">
        <v>0.53209896114983901</v>
      </c>
      <c r="AB766" s="17">
        <v>0.49005893507235498</v>
      </c>
      <c r="AC766" s="17">
        <v>0.55538572931622998</v>
      </c>
      <c r="AD766" s="17"/>
      <c r="AE766" s="17">
        <v>0.55803487392443796</v>
      </c>
      <c r="AF766" s="17">
        <v>0.56486762881918795</v>
      </c>
      <c r="AG766" s="17">
        <v>0.50168020887148201</v>
      </c>
      <c r="AH766" s="17"/>
      <c r="AI766" s="17">
        <v>0.52249946877081999</v>
      </c>
      <c r="AJ766" s="17">
        <v>0.60967684533862898</v>
      </c>
      <c r="AK766" s="17">
        <v>0.565463336333346</v>
      </c>
      <c r="AL766" s="17">
        <v>0.24497496146053299</v>
      </c>
      <c r="AM766" s="17">
        <v>0.51751230471653398</v>
      </c>
      <c r="AN766" s="17"/>
      <c r="AO766" s="17">
        <v>0.53526491968740797</v>
      </c>
      <c r="AP766" s="17">
        <v>0.60538725221012102</v>
      </c>
      <c r="AQ766" s="17">
        <v>0.58510386895538502</v>
      </c>
      <c r="AR766" s="17"/>
      <c r="AS766" s="17">
        <v>0.54392621940941199</v>
      </c>
      <c r="AT766" s="17">
        <v>0.52720441969986498</v>
      </c>
      <c r="AU766" s="17">
        <v>0.57229544221893203</v>
      </c>
      <c r="AV766" s="17">
        <v>0.54899535991031101</v>
      </c>
      <c r="AW766" s="17">
        <v>0.65914727444953702</v>
      </c>
    </row>
    <row r="767" spans="2:49" x14ac:dyDescent="0.25">
      <c r="B767" t="s">
        <v>405</v>
      </c>
      <c r="C767" s="17">
        <v>9.7366725658181802E-2</v>
      </c>
      <c r="D767" s="17">
        <v>0.116861497171978</v>
      </c>
      <c r="E767" s="17">
        <v>7.8903559990976896E-2</v>
      </c>
      <c r="F767" s="17"/>
      <c r="G767" s="17">
        <v>0.13603687743835099</v>
      </c>
      <c r="H767" s="17">
        <v>9.1400848956656705E-2</v>
      </c>
      <c r="I767" s="17">
        <v>0.11292639411553</v>
      </c>
      <c r="J767" s="17">
        <v>8.64692023462134E-2</v>
      </c>
      <c r="K767" s="17">
        <v>9.0412808754723004E-2</v>
      </c>
      <c r="L767" s="17">
        <v>7.6736390128318899E-2</v>
      </c>
      <c r="M767" s="17"/>
      <c r="N767" s="17">
        <v>9.4673460166203996E-2</v>
      </c>
      <c r="O767" s="17">
        <v>9.8178122257919803E-2</v>
      </c>
      <c r="P767" s="17">
        <v>0.10041698712724401</v>
      </c>
      <c r="Q767" s="17">
        <v>9.5558872696955496E-2</v>
      </c>
      <c r="R767" s="17"/>
      <c r="S767" s="17">
        <v>0.10929856650209401</v>
      </c>
      <c r="T767" s="17">
        <v>9.4551953586480594E-2</v>
      </c>
      <c r="U767" s="17">
        <v>8.0988733518155498E-2</v>
      </c>
      <c r="V767" s="17">
        <v>0.102254611489051</v>
      </c>
      <c r="W767" s="17">
        <v>7.1897654178696493E-2</v>
      </c>
      <c r="X767" s="17">
        <v>6.9183862824372805E-2</v>
      </c>
      <c r="Y767" s="17">
        <v>0.114098649409765</v>
      </c>
      <c r="Z767" s="17">
        <v>0.156954680964879</v>
      </c>
      <c r="AA767" s="17">
        <v>9.0221089411259003E-2</v>
      </c>
      <c r="AB767" s="17">
        <v>0.13570498811513301</v>
      </c>
      <c r="AC767" s="17">
        <v>5.87799210363599E-2</v>
      </c>
      <c r="AD767" s="17"/>
      <c r="AE767" s="17">
        <v>0.10992144415279</v>
      </c>
      <c r="AF767" s="17">
        <v>7.8188672996662698E-2</v>
      </c>
      <c r="AG767" s="17">
        <v>0.102888611264253</v>
      </c>
      <c r="AH767" s="17"/>
      <c r="AI767" s="17">
        <v>0.114788397080091</v>
      </c>
      <c r="AJ767" s="17">
        <v>7.6002441013873198E-2</v>
      </c>
      <c r="AK767" s="17">
        <v>0.12807563943052999</v>
      </c>
      <c r="AL767" s="17">
        <v>0.38546937362036099</v>
      </c>
      <c r="AM767" s="17">
        <v>4.9416945891243798E-2</v>
      </c>
      <c r="AN767" s="17"/>
      <c r="AO767" s="17">
        <v>0.105930708670097</v>
      </c>
      <c r="AP767" s="17">
        <v>7.8432233695182305E-2</v>
      </c>
      <c r="AQ767" s="17">
        <v>0.113771191473394</v>
      </c>
      <c r="AR767" s="17"/>
      <c r="AS767" s="17">
        <v>8.72386273683394E-2</v>
      </c>
      <c r="AT767" s="17">
        <v>9.3250310596696806E-2</v>
      </c>
      <c r="AU767" s="17">
        <v>8.8029639840080498E-2</v>
      </c>
      <c r="AV767" s="17">
        <v>0.125175553167368</v>
      </c>
      <c r="AW767" s="17">
        <v>9.8552259847828005E-2</v>
      </c>
    </row>
    <row r="768" spans="2:49" x14ac:dyDescent="0.25">
      <c r="B768" t="s">
        <v>179</v>
      </c>
      <c r="C768" s="17">
        <v>0.44531262323753201</v>
      </c>
      <c r="D768" s="17">
        <v>0.41982992810638398</v>
      </c>
      <c r="E768" s="17">
        <v>0.466451002467067</v>
      </c>
      <c r="F768" s="17"/>
      <c r="G768" s="17">
        <v>0.33990661066449102</v>
      </c>
      <c r="H768" s="17">
        <v>0.45955134622594801</v>
      </c>
      <c r="I768" s="17">
        <v>0.47676897121159501</v>
      </c>
      <c r="J768" s="17">
        <v>0.44603420314081699</v>
      </c>
      <c r="K768" s="17">
        <v>0.43740072720185602</v>
      </c>
      <c r="L768" s="17">
        <v>0.47955656408831498</v>
      </c>
      <c r="M768" s="17"/>
      <c r="N768" s="17">
        <v>0.492481780186586</v>
      </c>
      <c r="O768" s="17">
        <v>0.42550719103974899</v>
      </c>
      <c r="P768" s="17">
        <v>0.41330056937478599</v>
      </c>
      <c r="Q768" s="17">
        <v>0.44399823717694498</v>
      </c>
      <c r="R768" s="17"/>
      <c r="S768" s="17">
        <v>0.46559857952171801</v>
      </c>
      <c r="T768" s="17">
        <v>0.45678192126318801</v>
      </c>
      <c r="U768" s="17">
        <v>0.39309891648883299</v>
      </c>
      <c r="V768" s="17">
        <v>0.43500852357301101</v>
      </c>
      <c r="W768" s="17">
        <v>0.53415462422304305</v>
      </c>
      <c r="X768" s="17">
        <v>0.52027712134019499</v>
      </c>
      <c r="Y768" s="17">
        <v>0.40219391486415601</v>
      </c>
      <c r="Z768" s="17">
        <v>0.341578997071396</v>
      </c>
      <c r="AA768" s="17">
        <v>0.44187787173858001</v>
      </c>
      <c r="AB768" s="17">
        <v>0.354353946957221</v>
      </c>
      <c r="AC768" s="17">
        <v>0.49660580827987</v>
      </c>
      <c r="AD768" s="17"/>
      <c r="AE768" s="17">
        <v>0.44811342977164798</v>
      </c>
      <c r="AF768" s="17">
        <v>0.48667895582252602</v>
      </c>
      <c r="AG768" s="17">
        <v>0.39879159760722899</v>
      </c>
      <c r="AH768" s="17"/>
      <c r="AI768" s="17">
        <v>0.40771107169072901</v>
      </c>
      <c r="AJ768" s="17">
        <v>0.53367440432475499</v>
      </c>
      <c r="AK768" s="17">
        <v>0.43738769690281598</v>
      </c>
      <c r="AL768" s="17">
        <v>-0.140494412159828</v>
      </c>
      <c r="AM768" s="17">
        <v>0.46809535882529102</v>
      </c>
      <c r="AN768" s="17"/>
      <c r="AO768" s="17">
        <v>0.42933421101731101</v>
      </c>
      <c r="AP768" s="17">
        <v>0.52695501851493898</v>
      </c>
      <c r="AQ768" s="17">
        <v>0.47133267748199098</v>
      </c>
      <c r="AR768" s="17"/>
      <c r="AS768" s="17">
        <v>0.45668759204107301</v>
      </c>
      <c r="AT768" s="17">
        <v>0.43395410910316901</v>
      </c>
      <c r="AU768" s="17">
        <v>0.48426580237885097</v>
      </c>
      <c r="AV768" s="17">
        <v>0.42381980674294301</v>
      </c>
      <c r="AW768" s="17">
        <v>0.56059501460170902</v>
      </c>
    </row>
    <row r="769" spans="2:49" x14ac:dyDescent="0.25">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row>
    <row r="770" spans="2:49" x14ac:dyDescent="0.25">
      <c r="B770" s="6" t="s">
        <v>431</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row>
    <row r="771" spans="2:49" x14ac:dyDescent="0.25">
      <c r="B771" s="24" t="s">
        <v>407</v>
      </c>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row>
    <row r="772" spans="2:49" x14ac:dyDescent="0.25">
      <c r="B772" t="s">
        <v>399</v>
      </c>
      <c r="C772" s="17">
        <v>0.20948064528422</v>
      </c>
      <c r="D772" s="17">
        <v>0.225396272650596</v>
      </c>
      <c r="E772" s="17">
        <v>0.19423623488505501</v>
      </c>
      <c r="F772" s="17"/>
      <c r="G772" s="17">
        <v>0.21076740255057499</v>
      </c>
      <c r="H772" s="17">
        <v>0.24337402076916401</v>
      </c>
      <c r="I772" s="17">
        <v>0.25132915648679099</v>
      </c>
      <c r="J772" s="17">
        <v>0.1873503229438</v>
      </c>
      <c r="K772" s="17">
        <v>0.14023585920683301</v>
      </c>
      <c r="L772" s="17">
        <v>0.21094292720819799</v>
      </c>
      <c r="M772" s="17"/>
      <c r="N772" s="17">
        <v>0.21735218247805399</v>
      </c>
      <c r="O772" s="17">
        <v>0.23142708731438</v>
      </c>
      <c r="P772" s="17">
        <v>0.18692048286999</v>
      </c>
      <c r="Q772" s="17">
        <v>0.20151258832187899</v>
      </c>
      <c r="R772" s="17"/>
      <c r="S772" s="17">
        <v>0.25930648337721701</v>
      </c>
      <c r="T772" s="17">
        <v>0.16764107957926</v>
      </c>
      <c r="U772" s="17">
        <v>0.19281807958528099</v>
      </c>
      <c r="V772" s="17">
        <v>0.200207906018805</v>
      </c>
      <c r="W772" s="17">
        <v>0.25004357366742103</v>
      </c>
      <c r="X772" s="17">
        <v>0.222046528633151</v>
      </c>
      <c r="Y772" s="17">
        <v>0.21771236133416999</v>
      </c>
      <c r="Z772" s="17">
        <v>0.22729948275779399</v>
      </c>
      <c r="AA772" s="17">
        <v>0.20824304341135999</v>
      </c>
      <c r="AB772" s="17">
        <v>0.14977148827618</v>
      </c>
      <c r="AC772" s="17">
        <v>0.195528970093309</v>
      </c>
      <c r="AD772" s="17"/>
      <c r="AE772" s="17">
        <v>0.223123964145509</v>
      </c>
      <c r="AF772" s="17">
        <v>0.21649611404400901</v>
      </c>
      <c r="AG772" s="17">
        <v>0.158113740361713</v>
      </c>
      <c r="AH772" s="17"/>
      <c r="AI772" s="17">
        <v>0.20830729766296599</v>
      </c>
      <c r="AJ772" s="17">
        <v>0.251951573021858</v>
      </c>
      <c r="AK772" s="17">
        <v>0.23998409383882799</v>
      </c>
      <c r="AL772" s="17">
        <v>8.4667513724690002E-2</v>
      </c>
      <c r="AM772" s="17">
        <v>0.15304756449899401</v>
      </c>
      <c r="AN772" s="17"/>
      <c r="AO772" s="17">
        <v>0.20411520446964401</v>
      </c>
      <c r="AP772" s="17">
        <v>0.23707491025963301</v>
      </c>
      <c r="AQ772" s="17">
        <v>0.23465376855158401</v>
      </c>
      <c r="AR772" s="17"/>
      <c r="AS772" s="17">
        <v>0.17448959830941199</v>
      </c>
      <c r="AT772" s="17">
        <v>0.210333533111462</v>
      </c>
      <c r="AU772" s="17">
        <v>0.23826220805757301</v>
      </c>
      <c r="AV772" s="17">
        <v>0.225532025768583</v>
      </c>
      <c r="AW772" s="17">
        <v>0.25426501844683602</v>
      </c>
    </row>
    <row r="773" spans="2:49" x14ac:dyDescent="0.25">
      <c r="B773" t="s">
        <v>400</v>
      </c>
      <c r="C773" s="17">
        <v>0.41264329006422401</v>
      </c>
      <c r="D773" s="17">
        <v>0.39527090453178199</v>
      </c>
      <c r="E773" s="17">
        <v>0.42697698964775999</v>
      </c>
      <c r="F773" s="17"/>
      <c r="G773" s="17">
        <v>0.33230765404139601</v>
      </c>
      <c r="H773" s="17">
        <v>0.33160331557390799</v>
      </c>
      <c r="I773" s="17">
        <v>0.38551546679699999</v>
      </c>
      <c r="J773" s="17">
        <v>0.44456785943989102</v>
      </c>
      <c r="K773" s="17">
        <v>0.45258142356597397</v>
      </c>
      <c r="L773" s="17">
        <v>0.50782112963299597</v>
      </c>
      <c r="M773" s="17"/>
      <c r="N773" s="17">
        <v>0.461845626121626</v>
      </c>
      <c r="O773" s="17">
        <v>0.38660947088785302</v>
      </c>
      <c r="P773" s="17">
        <v>0.40215128832425501</v>
      </c>
      <c r="Q773" s="17">
        <v>0.39481669114828699</v>
      </c>
      <c r="R773" s="17"/>
      <c r="S773" s="17">
        <v>0.35011406410842699</v>
      </c>
      <c r="T773" s="17">
        <v>0.42386534684779897</v>
      </c>
      <c r="U773" s="17">
        <v>0.37993159802971499</v>
      </c>
      <c r="V773" s="17">
        <v>0.41935305358420399</v>
      </c>
      <c r="W773" s="17">
        <v>0.44356477676891598</v>
      </c>
      <c r="X773" s="17">
        <v>0.43710770572034602</v>
      </c>
      <c r="Y773" s="17">
        <v>0.400730427481092</v>
      </c>
      <c r="Z773" s="17">
        <v>0.45920267514226698</v>
      </c>
      <c r="AA773" s="17">
        <v>0.40704094448523698</v>
      </c>
      <c r="AB773" s="17">
        <v>0.435131210730552</v>
      </c>
      <c r="AC773" s="17">
        <v>0.489069689647807</v>
      </c>
      <c r="AD773" s="17"/>
      <c r="AE773" s="17">
        <v>0.43304166836278102</v>
      </c>
      <c r="AF773" s="17">
        <v>0.442926921948118</v>
      </c>
      <c r="AG773" s="17">
        <v>0.32088748871676098</v>
      </c>
      <c r="AH773" s="17"/>
      <c r="AI773" s="17">
        <v>0.44392448735130902</v>
      </c>
      <c r="AJ773" s="17">
        <v>0.38712760421098003</v>
      </c>
      <c r="AK773" s="17">
        <v>0.41760362493853898</v>
      </c>
      <c r="AL773" s="17">
        <v>0.47486045003906202</v>
      </c>
      <c r="AM773" s="17">
        <v>0.38617844420478098</v>
      </c>
      <c r="AN773" s="17"/>
      <c r="AO773" s="17">
        <v>0.45844612623294201</v>
      </c>
      <c r="AP773" s="17">
        <v>0.42143088530100797</v>
      </c>
      <c r="AQ773" s="17">
        <v>0.43280469671487898</v>
      </c>
      <c r="AR773" s="17"/>
      <c r="AS773" s="17">
        <v>0.41002923957894699</v>
      </c>
      <c r="AT773" s="17">
        <v>0.36967088538960602</v>
      </c>
      <c r="AU773" s="17">
        <v>0.42716485122421499</v>
      </c>
      <c r="AV773" s="17">
        <v>0.45250896958467801</v>
      </c>
      <c r="AW773" s="17">
        <v>0.55798975117642802</v>
      </c>
    </row>
    <row r="774" spans="2:49" x14ac:dyDescent="0.25">
      <c r="B774" t="s">
        <v>401</v>
      </c>
      <c r="C774" s="17">
        <v>0.22833007708596201</v>
      </c>
      <c r="D774" s="17">
        <v>0.24119526171709499</v>
      </c>
      <c r="E774" s="17">
        <v>0.21617766425413201</v>
      </c>
      <c r="F774" s="17"/>
      <c r="G774" s="17">
        <v>0.241597749937079</v>
      </c>
      <c r="H774" s="17">
        <v>0.21605935086191</v>
      </c>
      <c r="I774" s="17">
        <v>0.20974935155345101</v>
      </c>
      <c r="J774" s="17">
        <v>0.23843301960708499</v>
      </c>
      <c r="K774" s="17">
        <v>0.28706103510127001</v>
      </c>
      <c r="L774" s="17">
        <v>0.193820833431429</v>
      </c>
      <c r="M774" s="17"/>
      <c r="N774" s="17">
        <v>0.18741452197151301</v>
      </c>
      <c r="O774" s="17">
        <v>0.25359429755570301</v>
      </c>
      <c r="P774" s="17">
        <v>0.26793740337053101</v>
      </c>
      <c r="Q774" s="17">
        <v>0.214334734751541</v>
      </c>
      <c r="R774" s="17"/>
      <c r="S774" s="17">
        <v>0.22092280900047201</v>
      </c>
      <c r="T774" s="17">
        <v>0.25134569783132599</v>
      </c>
      <c r="U774" s="17">
        <v>0.26038228933866397</v>
      </c>
      <c r="V774" s="17">
        <v>0.27273162595257</v>
      </c>
      <c r="W774" s="17">
        <v>0.222420680242567</v>
      </c>
      <c r="X774" s="17">
        <v>0.23800759855033901</v>
      </c>
      <c r="Y774" s="17">
        <v>0.23998813125958601</v>
      </c>
      <c r="Z774" s="17">
        <v>0.160350921661844</v>
      </c>
      <c r="AA774" s="17">
        <v>0.210992334529506</v>
      </c>
      <c r="AB774" s="17">
        <v>0.212237852891072</v>
      </c>
      <c r="AC774" s="17">
        <v>0.14810155828775701</v>
      </c>
      <c r="AD774" s="17"/>
      <c r="AE774" s="17">
        <v>0.21097997813967601</v>
      </c>
      <c r="AF774" s="17">
        <v>0.215421588583326</v>
      </c>
      <c r="AG774" s="17">
        <v>0.304095900716575</v>
      </c>
      <c r="AH774" s="17"/>
      <c r="AI774" s="17">
        <v>0.226810704818974</v>
      </c>
      <c r="AJ774" s="17">
        <v>0.225194650232727</v>
      </c>
      <c r="AK774" s="17">
        <v>0.21194393645978499</v>
      </c>
      <c r="AL774" s="17">
        <v>0.18346363572139199</v>
      </c>
      <c r="AM774" s="17">
        <v>0.24923619837386199</v>
      </c>
      <c r="AN774" s="17"/>
      <c r="AO774" s="17">
        <v>0.21941913090430401</v>
      </c>
      <c r="AP774" s="17">
        <v>0.21221751051656501</v>
      </c>
      <c r="AQ774" s="17">
        <v>0.21931887645417</v>
      </c>
      <c r="AR774" s="17"/>
      <c r="AS774" s="17">
        <v>0.25387863217985801</v>
      </c>
      <c r="AT774" s="17">
        <v>0.27787464795317202</v>
      </c>
      <c r="AU774" s="17">
        <v>0.17442598486753899</v>
      </c>
      <c r="AV774" s="17">
        <v>0.17974675973825899</v>
      </c>
      <c r="AW774" s="17">
        <v>0.12034414683455499</v>
      </c>
    </row>
    <row r="775" spans="2:49" x14ac:dyDescent="0.25">
      <c r="B775" t="s">
        <v>402</v>
      </c>
      <c r="C775" s="17">
        <v>4.16928005715397E-2</v>
      </c>
      <c r="D775" s="17">
        <v>4.1549114812915802E-2</v>
      </c>
      <c r="E775" s="17">
        <v>4.2292649677072601E-2</v>
      </c>
      <c r="F775" s="17"/>
      <c r="G775" s="17">
        <v>8.2042070426279895E-2</v>
      </c>
      <c r="H775" s="17">
        <v>7.2694807398719696E-2</v>
      </c>
      <c r="I775" s="17">
        <v>5.8583002036535298E-2</v>
      </c>
      <c r="J775" s="17">
        <v>1.91435543201946E-2</v>
      </c>
      <c r="K775" s="17">
        <v>9.6334787059027798E-3</v>
      </c>
      <c r="L775" s="17">
        <v>1.4966862758940901E-2</v>
      </c>
      <c r="M775" s="17"/>
      <c r="N775" s="17">
        <v>4.2147173561234798E-2</v>
      </c>
      <c r="O775" s="17">
        <v>3.1960411836778502E-2</v>
      </c>
      <c r="P775" s="17">
        <v>5.07679247609251E-2</v>
      </c>
      <c r="Q775" s="17">
        <v>4.3233596966415301E-2</v>
      </c>
      <c r="R775" s="17"/>
      <c r="S775" s="17">
        <v>4.8089589890195503E-2</v>
      </c>
      <c r="T775" s="17">
        <v>4.8550495364082999E-2</v>
      </c>
      <c r="U775" s="17">
        <v>3.42547364323397E-2</v>
      </c>
      <c r="V775" s="17">
        <v>3.5893378174147797E-2</v>
      </c>
      <c r="W775" s="17">
        <v>1.00369658666279E-2</v>
      </c>
      <c r="X775" s="17">
        <v>5.6524986237141701E-2</v>
      </c>
      <c r="Y775" s="17">
        <v>3.0334386369064801E-2</v>
      </c>
      <c r="Z775" s="17">
        <v>6.7225382159427902E-2</v>
      </c>
      <c r="AA775" s="17">
        <v>4.0760533944445503E-2</v>
      </c>
      <c r="AB775" s="17">
        <v>3.9962743063232997E-2</v>
      </c>
      <c r="AC775" s="17">
        <v>4.35862588311541E-2</v>
      </c>
      <c r="AD775" s="17"/>
      <c r="AE775" s="17">
        <v>3.2101478822539803E-2</v>
      </c>
      <c r="AF775" s="17">
        <v>4.2919002090640999E-2</v>
      </c>
      <c r="AG775" s="17">
        <v>4.6668925842275701E-2</v>
      </c>
      <c r="AH775" s="17"/>
      <c r="AI775" s="17">
        <v>4.2381021935572097E-2</v>
      </c>
      <c r="AJ775" s="17">
        <v>4.54294054454569E-2</v>
      </c>
      <c r="AK775" s="17">
        <v>3.8028202313052102E-2</v>
      </c>
      <c r="AL775" s="17">
        <v>0</v>
      </c>
      <c r="AM775" s="17">
        <v>5.0223977680424602E-2</v>
      </c>
      <c r="AN775" s="17"/>
      <c r="AO775" s="17">
        <v>4.8257488389418797E-2</v>
      </c>
      <c r="AP775" s="17">
        <v>4.8978825461623403E-2</v>
      </c>
      <c r="AQ775" s="17">
        <v>2.0528344934134701E-2</v>
      </c>
      <c r="AR775" s="17"/>
      <c r="AS775" s="17">
        <v>3.39610858659097E-2</v>
      </c>
      <c r="AT775" s="17">
        <v>4.00634404266541E-2</v>
      </c>
      <c r="AU775" s="17">
        <v>5.0546035987095797E-2</v>
      </c>
      <c r="AV775" s="17">
        <v>4.3846314212985203E-2</v>
      </c>
      <c r="AW775" s="17">
        <v>6.7401083542180995E-2</v>
      </c>
    </row>
    <row r="776" spans="2:49" x14ac:dyDescent="0.25">
      <c r="B776" t="s">
        <v>403</v>
      </c>
      <c r="C776" s="17">
        <v>2.6368448136931798E-2</v>
      </c>
      <c r="D776" s="17">
        <v>3.8311196319845899E-2</v>
      </c>
      <c r="E776" s="17">
        <v>1.4693755117453499E-2</v>
      </c>
      <c r="F776" s="17"/>
      <c r="G776" s="17">
        <v>2.64276625214186E-2</v>
      </c>
      <c r="H776" s="17">
        <v>3.6180822238961102E-2</v>
      </c>
      <c r="I776" s="17">
        <v>3.1478454159765801E-2</v>
      </c>
      <c r="J776" s="17">
        <v>2.9003210026348401E-2</v>
      </c>
      <c r="K776" s="17">
        <v>3.3139308595305103E-2</v>
      </c>
      <c r="L776" s="17">
        <v>4.68207787275532E-3</v>
      </c>
      <c r="M776" s="17"/>
      <c r="N776" s="17">
        <v>1.81043364173596E-2</v>
      </c>
      <c r="O776" s="17">
        <v>2.2724146023481901E-2</v>
      </c>
      <c r="P776" s="17">
        <v>2.44111113463947E-2</v>
      </c>
      <c r="Q776" s="17">
        <v>3.7754526407259098E-2</v>
      </c>
      <c r="R776" s="17"/>
      <c r="S776" s="17">
        <v>4.9551124204220802E-2</v>
      </c>
      <c r="T776" s="17">
        <v>1.76273917591761E-2</v>
      </c>
      <c r="U776" s="17">
        <v>7.7172084304387399E-3</v>
      </c>
      <c r="V776" s="17">
        <v>2.4939499837923599E-2</v>
      </c>
      <c r="W776" s="17">
        <v>2.90731967444453E-2</v>
      </c>
      <c r="X776" s="17">
        <v>8.7575006462463703E-3</v>
      </c>
      <c r="Y776" s="17">
        <v>2.43841408343227E-2</v>
      </c>
      <c r="Z776" s="17">
        <v>3.07499636964867E-2</v>
      </c>
      <c r="AA776" s="17">
        <v>2.4189940868135001E-2</v>
      </c>
      <c r="AB776" s="17">
        <v>4.7471318286555098E-2</v>
      </c>
      <c r="AC776" s="17">
        <v>1.55092950803876E-2</v>
      </c>
      <c r="AD776" s="17"/>
      <c r="AE776" s="17">
        <v>4.0828568081436097E-2</v>
      </c>
      <c r="AF776" s="17">
        <v>1.21376910021218E-2</v>
      </c>
      <c r="AG776" s="17">
        <v>3.6463132799459397E-2</v>
      </c>
      <c r="AH776" s="17"/>
      <c r="AI776" s="17">
        <v>2.5483217547466401E-2</v>
      </c>
      <c r="AJ776" s="17">
        <v>2.3348308459126599E-2</v>
      </c>
      <c r="AK776" s="17">
        <v>3.5555096273096998E-2</v>
      </c>
      <c r="AL776" s="17">
        <v>0.20571012956166801</v>
      </c>
      <c r="AM776" s="17">
        <v>1.49173305674735E-2</v>
      </c>
      <c r="AN776" s="17"/>
      <c r="AO776" s="17">
        <v>2.5446260168093801E-2</v>
      </c>
      <c r="AP776" s="17">
        <v>1.9448229327114101E-2</v>
      </c>
      <c r="AQ776" s="17">
        <v>9.4709040313405192E-3</v>
      </c>
      <c r="AR776" s="17"/>
      <c r="AS776" s="17">
        <v>3.0572796038169099E-2</v>
      </c>
      <c r="AT776" s="17">
        <v>1.4889072831472699E-2</v>
      </c>
      <c r="AU776" s="17">
        <v>3.3679337282098203E-2</v>
      </c>
      <c r="AV776" s="17">
        <v>3.7071068030666003E-2</v>
      </c>
      <c r="AW776" s="17">
        <v>0</v>
      </c>
    </row>
    <row r="777" spans="2:49" x14ac:dyDescent="0.25">
      <c r="B777" t="s">
        <v>104</v>
      </c>
      <c r="C777" s="17">
        <v>8.1484738857122402E-2</v>
      </c>
      <c r="D777" s="17">
        <v>5.8277249967765302E-2</v>
      </c>
      <c r="E777" s="17">
        <v>0.105622706418527</v>
      </c>
      <c r="F777" s="17"/>
      <c r="G777" s="17">
        <v>0.106857460523252</v>
      </c>
      <c r="H777" s="17">
        <v>0.100087683157337</v>
      </c>
      <c r="I777" s="17">
        <v>6.3344568966456793E-2</v>
      </c>
      <c r="J777" s="17">
        <v>8.1502033662680398E-2</v>
      </c>
      <c r="K777" s="17">
        <v>7.7348894824715797E-2</v>
      </c>
      <c r="L777" s="17">
        <v>6.7766169095681006E-2</v>
      </c>
      <c r="M777" s="17"/>
      <c r="N777" s="17">
        <v>7.3136159450212998E-2</v>
      </c>
      <c r="O777" s="17">
        <v>7.3684586381804001E-2</v>
      </c>
      <c r="P777" s="17">
        <v>6.7811789327903799E-2</v>
      </c>
      <c r="Q777" s="17">
        <v>0.108347862404618</v>
      </c>
      <c r="R777" s="17"/>
      <c r="S777" s="17">
        <v>7.2015929419468397E-2</v>
      </c>
      <c r="T777" s="17">
        <v>9.0969988618356201E-2</v>
      </c>
      <c r="U777" s="17">
        <v>0.124896088183562</v>
      </c>
      <c r="V777" s="17">
        <v>4.6874536432350303E-2</v>
      </c>
      <c r="W777" s="17">
        <v>4.4860806710022599E-2</v>
      </c>
      <c r="X777" s="17">
        <v>3.7555680212776402E-2</v>
      </c>
      <c r="Y777" s="17">
        <v>8.6850552721765201E-2</v>
      </c>
      <c r="Z777" s="17">
        <v>5.5171574582179403E-2</v>
      </c>
      <c r="AA777" s="17">
        <v>0.10877320276131699</v>
      </c>
      <c r="AB777" s="17">
        <v>0.115425386752408</v>
      </c>
      <c r="AC777" s="17">
        <v>0.108204228059586</v>
      </c>
      <c r="AD777" s="17"/>
      <c r="AE777" s="17">
        <v>5.9924342448057999E-2</v>
      </c>
      <c r="AF777" s="17">
        <v>7.0098682331784901E-2</v>
      </c>
      <c r="AG777" s="17">
        <v>0.13377081156321499</v>
      </c>
      <c r="AH777" s="17"/>
      <c r="AI777" s="17">
        <v>5.3093270683713001E-2</v>
      </c>
      <c r="AJ777" s="17">
        <v>6.6948458629851798E-2</v>
      </c>
      <c r="AK777" s="17">
        <v>5.6885046176699601E-2</v>
      </c>
      <c r="AL777" s="17">
        <v>5.1298270953188799E-2</v>
      </c>
      <c r="AM777" s="17">
        <v>0.14639648467446501</v>
      </c>
      <c r="AN777" s="17"/>
      <c r="AO777" s="17">
        <v>4.4315789835596801E-2</v>
      </c>
      <c r="AP777" s="17">
        <v>6.0849639134056298E-2</v>
      </c>
      <c r="AQ777" s="17">
        <v>8.3223409313892105E-2</v>
      </c>
      <c r="AR777" s="17"/>
      <c r="AS777" s="17">
        <v>9.7068648027704194E-2</v>
      </c>
      <c r="AT777" s="17">
        <v>8.71684202876334E-2</v>
      </c>
      <c r="AU777" s="17">
        <v>7.5921582581478103E-2</v>
      </c>
      <c r="AV777" s="17">
        <v>6.1294862664828698E-2</v>
      </c>
      <c r="AW777" s="17">
        <v>0</v>
      </c>
    </row>
    <row r="778" spans="2:49" x14ac:dyDescent="0.25">
      <c r="B778" t="s">
        <v>404</v>
      </c>
      <c r="C778" s="17">
        <v>0.62212393534844401</v>
      </c>
      <c r="D778" s="17">
        <v>0.62066717718237796</v>
      </c>
      <c r="E778" s="17">
        <v>0.62121322453281502</v>
      </c>
      <c r="F778" s="17"/>
      <c r="G778" s="17">
        <v>0.54307505659196997</v>
      </c>
      <c r="H778" s="17">
        <v>0.57497733634307302</v>
      </c>
      <c r="I778" s="17">
        <v>0.63684462328379099</v>
      </c>
      <c r="J778" s="17">
        <v>0.63191818238369202</v>
      </c>
      <c r="K778" s="17">
        <v>0.59281728277280699</v>
      </c>
      <c r="L778" s="17">
        <v>0.71876405684119404</v>
      </c>
      <c r="M778" s="17"/>
      <c r="N778" s="17">
        <v>0.67919780859968004</v>
      </c>
      <c r="O778" s="17">
        <v>0.61803655820223302</v>
      </c>
      <c r="P778" s="17">
        <v>0.58907177119424503</v>
      </c>
      <c r="Q778" s="17">
        <v>0.59632927947016601</v>
      </c>
      <c r="R778" s="17"/>
      <c r="S778" s="17">
        <v>0.609420547485643</v>
      </c>
      <c r="T778" s="17">
        <v>0.59150642642705897</v>
      </c>
      <c r="U778" s="17">
        <v>0.57274967761499496</v>
      </c>
      <c r="V778" s="17">
        <v>0.61956095960300805</v>
      </c>
      <c r="W778" s="17">
        <v>0.69360835043633695</v>
      </c>
      <c r="X778" s="17">
        <v>0.65915423435349696</v>
      </c>
      <c r="Y778" s="17">
        <v>0.61844278881526105</v>
      </c>
      <c r="Z778" s="17">
        <v>0.68650215790006197</v>
      </c>
      <c r="AA778" s="17">
        <v>0.615283987896596</v>
      </c>
      <c r="AB778" s="17">
        <v>0.58490269900673197</v>
      </c>
      <c r="AC778" s="17">
        <v>0.684598659741116</v>
      </c>
      <c r="AD778" s="17"/>
      <c r="AE778" s="17">
        <v>0.65616563250828996</v>
      </c>
      <c r="AF778" s="17">
        <v>0.65942303599212604</v>
      </c>
      <c r="AG778" s="17">
        <v>0.47900122907847398</v>
      </c>
      <c r="AH778" s="17"/>
      <c r="AI778" s="17">
        <v>0.65223178501427503</v>
      </c>
      <c r="AJ778" s="17">
        <v>0.63907917723283703</v>
      </c>
      <c r="AK778" s="17">
        <v>0.65758771877736699</v>
      </c>
      <c r="AL778" s="17">
        <v>0.55952796376375202</v>
      </c>
      <c r="AM778" s="17">
        <v>0.53922600870377502</v>
      </c>
      <c r="AN778" s="17"/>
      <c r="AO778" s="17">
        <v>0.66256133070258605</v>
      </c>
      <c r="AP778" s="17">
        <v>0.65850579556064104</v>
      </c>
      <c r="AQ778" s="17">
        <v>0.66745846526646302</v>
      </c>
      <c r="AR778" s="17"/>
      <c r="AS778" s="17">
        <v>0.58451883788835901</v>
      </c>
      <c r="AT778" s="17">
        <v>0.58000441850106699</v>
      </c>
      <c r="AU778" s="17">
        <v>0.66542705928178802</v>
      </c>
      <c r="AV778" s="17">
        <v>0.67804099535326101</v>
      </c>
      <c r="AW778" s="17">
        <v>0.81225476962326404</v>
      </c>
    </row>
    <row r="779" spans="2:49" x14ac:dyDescent="0.25">
      <c r="B779" t="s">
        <v>405</v>
      </c>
      <c r="C779" s="17">
        <v>6.8061248708471397E-2</v>
      </c>
      <c r="D779" s="17">
        <v>7.9860311132761694E-2</v>
      </c>
      <c r="E779" s="17">
        <v>5.6986404794526102E-2</v>
      </c>
      <c r="F779" s="17"/>
      <c r="G779" s="17">
        <v>0.108469732947698</v>
      </c>
      <c r="H779" s="17">
        <v>0.10887562963768101</v>
      </c>
      <c r="I779" s="17">
        <v>9.0061456196301098E-2</v>
      </c>
      <c r="J779" s="17">
        <v>4.8146764346542997E-2</v>
      </c>
      <c r="K779" s="17">
        <v>4.2772787301207801E-2</v>
      </c>
      <c r="L779" s="17">
        <v>1.96489406316963E-2</v>
      </c>
      <c r="M779" s="17"/>
      <c r="N779" s="17">
        <v>6.0251509978594402E-2</v>
      </c>
      <c r="O779" s="17">
        <v>5.4684557860260399E-2</v>
      </c>
      <c r="P779" s="17">
        <v>7.5179036107319797E-2</v>
      </c>
      <c r="Q779" s="17">
        <v>8.0988123373674503E-2</v>
      </c>
      <c r="R779" s="17"/>
      <c r="S779" s="17">
        <v>9.7640714094416298E-2</v>
      </c>
      <c r="T779" s="17">
        <v>6.6177887123259102E-2</v>
      </c>
      <c r="U779" s="17">
        <v>4.1971944862778499E-2</v>
      </c>
      <c r="V779" s="17">
        <v>6.0832878012071399E-2</v>
      </c>
      <c r="W779" s="17">
        <v>3.9110162611073203E-2</v>
      </c>
      <c r="X779" s="17">
        <v>6.5282486883388099E-2</v>
      </c>
      <c r="Y779" s="17">
        <v>5.4718527203387497E-2</v>
      </c>
      <c r="Z779" s="17">
        <v>9.7975345855914706E-2</v>
      </c>
      <c r="AA779" s="17">
        <v>6.4950474812580594E-2</v>
      </c>
      <c r="AB779" s="17">
        <v>8.7434061349788206E-2</v>
      </c>
      <c r="AC779" s="17">
        <v>5.9095553911541698E-2</v>
      </c>
      <c r="AD779" s="17"/>
      <c r="AE779" s="17">
        <v>7.2930046903975795E-2</v>
      </c>
      <c r="AF779" s="17">
        <v>5.5056693092762801E-2</v>
      </c>
      <c r="AG779" s="17">
        <v>8.3132058641735104E-2</v>
      </c>
      <c r="AH779" s="17"/>
      <c r="AI779" s="17">
        <v>6.7864239483038394E-2</v>
      </c>
      <c r="AJ779" s="17">
        <v>6.8777713904583496E-2</v>
      </c>
      <c r="AK779" s="17">
        <v>7.3583298586149107E-2</v>
      </c>
      <c r="AL779" s="17">
        <v>0.20571012956166801</v>
      </c>
      <c r="AM779" s="17">
        <v>6.5141308247898197E-2</v>
      </c>
      <c r="AN779" s="17"/>
      <c r="AO779" s="17">
        <v>7.3703748557512494E-2</v>
      </c>
      <c r="AP779" s="17">
        <v>6.8427054788737507E-2</v>
      </c>
      <c r="AQ779" s="17">
        <v>2.99992489654753E-2</v>
      </c>
      <c r="AR779" s="17"/>
      <c r="AS779" s="17">
        <v>6.4533881904078702E-2</v>
      </c>
      <c r="AT779" s="17">
        <v>5.4952513258126799E-2</v>
      </c>
      <c r="AU779" s="17">
        <v>8.4225373269194007E-2</v>
      </c>
      <c r="AV779" s="17">
        <v>8.0917382243651206E-2</v>
      </c>
      <c r="AW779" s="17">
        <v>6.7401083542180995E-2</v>
      </c>
    </row>
    <row r="780" spans="2:49" x14ac:dyDescent="0.25">
      <c r="B780" t="s">
        <v>179</v>
      </c>
      <c r="C780" s="17">
        <v>0.55406268663997305</v>
      </c>
      <c r="D780" s="17">
        <v>0.54080686604961603</v>
      </c>
      <c r="E780" s="17">
        <v>0.56422681973828903</v>
      </c>
      <c r="F780" s="17"/>
      <c r="G780" s="17">
        <v>0.43460532364427201</v>
      </c>
      <c r="H780" s="17">
        <v>0.46610170670539203</v>
      </c>
      <c r="I780" s="17">
        <v>0.54678316708748997</v>
      </c>
      <c r="J780" s="17">
        <v>0.58377141803714805</v>
      </c>
      <c r="K780" s="17">
        <v>0.55004449547159895</v>
      </c>
      <c r="L780" s="17">
        <v>0.69911511620949796</v>
      </c>
      <c r="M780" s="17"/>
      <c r="N780" s="17">
        <v>0.61894629862108597</v>
      </c>
      <c r="O780" s="17">
        <v>0.56335200034197297</v>
      </c>
      <c r="P780" s="17">
        <v>0.51389273508692501</v>
      </c>
      <c r="Q780" s="17">
        <v>0.515341156096492</v>
      </c>
      <c r="R780" s="17"/>
      <c r="S780" s="17">
        <v>0.51177983339122701</v>
      </c>
      <c r="T780" s="17">
        <v>0.52532853930379997</v>
      </c>
      <c r="U780" s="17">
        <v>0.53077773275221696</v>
      </c>
      <c r="V780" s="17">
        <v>0.55872808159093701</v>
      </c>
      <c r="W780" s="17">
        <v>0.65449818782526403</v>
      </c>
      <c r="X780" s="17">
        <v>0.59387174747010896</v>
      </c>
      <c r="Y780" s="17">
        <v>0.56372426161187394</v>
      </c>
      <c r="Z780" s="17">
        <v>0.58852681204414703</v>
      </c>
      <c r="AA780" s="17">
        <v>0.55033351308401601</v>
      </c>
      <c r="AB780" s="17">
        <v>0.49746863765694399</v>
      </c>
      <c r="AC780" s="17">
        <v>0.62550310582957402</v>
      </c>
      <c r="AD780" s="17"/>
      <c r="AE780" s="17">
        <v>0.58323558560431399</v>
      </c>
      <c r="AF780" s="17">
        <v>0.60436634289936397</v>
      </c>
      <c r="AG780" s="17">
        <v>0.39586917043673903</v>
      </c>
      <c r="AH780" s="17"/>
      <c r="AI780" s="17">
        <v>0.58436754553123604</v>
      </c>
      <c r="AJ780" s="17">
        <v>0.57030146332825404</v>
      </c>
      <c r="AK780" s="17">
        <v>0.58400442019121801</v>
      </c>
      <c r="AL780" s="17">
        <v>0.35381783420208401</v>
      </c>
      <c r="AM780" s="17">
        <v>0.47408470045587697</v>
      </c>
      <c r="AN780" s="17"/>
      <c r="AO780" s="17">
        <v>0.588857582145074</v>
      </c>
      <c r="AP780" s="17">
        <v>0.59007874077190403</v>
      </c>
      <c r="AQ780" s="17">
        <v>0.63745921630098701</v>
      </c>
      <c r="AR780" s="17"/>
      <c r="AS780" s="17">
        <v>0.51998495598427996</v>
      </c>
      <c r="AT780" s="17">
        <v>0.52505190524293999</v>
      </c>
      <c r="AU780" s="17">
        <v>0.58120168601259403</v>
      </c>
      <c r="AV780" s="17">
        <v>0.59712361310960904</v>
      </c>
      <c r="AW780" s="17">
        <v>0.74485368608108304</v>
      </c>
    </row>
    <row r="781" spans="2:49" x14ac:dyDescent="0.25">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row>
    <row r="782" spans="2:49" x14ac:dyDescent="0.25">
      <c r="B782" s="6" t="s">
        <v>432</v>
      </c>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row>
    <row r="783" spans="2:49" x14ac:dyDescent="0.25">
      <c r="B783" s="24" t="s">
        <v>407</v>
      </c>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row>
    <row r="784" spans="2:49" x14ac:dyDescent="0.25">
      <c r="B784" t="s">
        <v>399</v>
      </c>
      <c r="C784" s="17">
        <v>0.14216367771424501</v>
      </c>
      <c r="D784" s="17">
        <v>0.16143883947686399</v>
      </c>
      <c r="E784" s="17">
        <v>0.121055693089897</v>
      </c>
      <c r="F784" s="17"/>
      <c r="G784" s="17">
        <v>0.13445931945711101</v>
      </c>
      <c r="H784" s="17">
        <v>0.209334920259834</v>
      </c>
      <c r="I784" s="17">
        <v>0.164147023726848</v>
      </c>
      <c r="J784" s="17">
        <v>0.135923877934782</v>
      </c>
      <c r="K784" s="17">
        <v>9.7714874076614194E-2</v>
      </c>
      <c r="L784" s="17">
        <v>0.104571748812539</v>
      </c>
      <c r="M784" s="17"/>
      <c r="N784" s="17">
        <v>0.15060722786189801</v>
      </c>
      <c r="O784" s="17">
        <v>0.124744833796728</v>
      </c>
      <c r="P784" s="17">
        <v>0.14201657079079599</v>
      </c>
      <c r="Q784" s="17">
        <v>0.152725437017631</v>
      </c>
      <c r="R784" s="17"/>
      <c r="S784" s="17">
        <v>0.151374659245886</v>
      </c>
      <c r="T784" s="17">
        <v>0.12596695349449699</v>
      </c>
      <c r="U784" s="17">
        <v>0.147273661663747</v>
      </c>
      <c r="V784" s="17">
        <v>0.16573000582050901</v>
      </c>
      <c r="W784" s="17">
        <v>0.13247752460033599</v>
      </c>
      <c r="X784" s="17">
        <v>0.15980862788164399</v>
      </c>
      <c r="Y784" s="17">
        <v>0.11130405684208799</v>
      </c>
      <c r="Z784" s="17">
        <v>0.18040345760354301</v>
      </c>
      <c r="AA784" s="17">
        <v>0.13045235882346801</v>
      </c>
      <c r="AB784" s="17">
        <v>0.12792983381341499</v>
      </c>
      <c r="AC784" s="17">
        <v>0.15302730673627099</v>
      </c>
      <c r="AD784" s="17"/>
      <c r="AE784" s="17">
        <v>0.136348319630826</v>
      </c>
      <c r="AF784" s="17">
        <v>0.142228880916073</v>
      </c>
      <c r="AG784" s="17">
        <v>0.16721420384230201</v>
      </c>
      <c r="AH784" s="17"/>
      <c r="AI784" s="17">
        <v>0.11489000520598699</v>
      </c>
      <c r="AJ784" s="17">
        <v>0.172340889845949</v>
      </c>
      <c r="AK784" s="17">
        <v>0.18024774084641601</v>
      </c>
      <c r="AL784" s="17">
        <v>0</v>
      </c>
      <c r="AM784" s="17">
        <v>0.13696176059781401</v>
      </c>
      <c r="AN784" s="17"/>
      <c r="AO784" s="17">
        <v>0.10189646283383</v>
      </c>
      <c r="AP784" s="17">
        <v>0.173858304287032</v>
      </c>
      <c r="AQ784" s="17">
        <v>0.18894608572487701</v>
      </c>
      <c r="AR784" s="17"/>
      <c r="AS784" s="17">
        <v>0.13510857252262901</v>
      </c>
      <c r="AT784" s="17">
        <v>0.12750069750714099</v>
      </c>
      <c r="AU784" s="17">
        <v>0.17139159223577299</v>
      </c>
      <c r="AV784" s="17">
        <v>0.162985035009996</v>
      </c>
      <c r="AW784" s="17">
        <v>0.111804114425409</v>
      </c>
    </row>
    <row r="785" spans="2:49" x14ac:dyDescent="0.25">
      <c r="B785" t="s">
        <v>400</v>
      </c>
      <c r="C785" s="17">
        <v>0.292818164715695</v>
      </c>
      <c r="D785" s="17">
        <v>0.28787363393741899</v>
      </c>
      <c r="E785" s="17">
        <v>0.29640516864030297</v>
      </c>
      <c r="F785" s="17"/>
      <c r="G785" s="17">
        <v>0.283134292108213</v>
      </c>
      <c r="H785" s="17">
        <v>0.29244835274751901</v>
      </c>
      <c r="I785" s="17">
        <v>0.32215725565624098</v>
      </c>
      <c r="J785" s="17">
        <v>0.31253974823041902</v>
      </c>
      <c r="K785" s="17">
        <v>0.27890010787337</v>
      </c>
      <c r="L785" s="17">
        <v>0.26353349484144201</v>
      </c>
      <c r="M785" s="17"/>
      <c r="N785" s="17">
        <v>0.36662828642388601</v>
      </c>
      <c r="O785" s="17">
        <v>0.28308973703965001</v>
      </c>
      <c r="P785" s="17">
        <v>0.24828548586961499</v>
      </c>
      <c r="Q785" s="17">
        <v>0.26679519934326001</v>
      </c>
      <c r="R785" s="17"/>
      <c r="S785" s="17">
        <v>0.31758337435922401</v>
      </c>
      <c r="T785" s="17">
        <v>0.37401956589518398</v>
      </c>
      <c r="U785" s="17">
        <v>0.179797542655666</v>
      </c>
      <c r="V785" s="17">
        <v>0.23570057564178801</v>
      </c>
      <c r="W785" s="17">
        <v>0.31432195210232899</v>
      </c>
      <c r="X785" s="17">
        <v>0.33844189462733598</v>
      </c>
      <c r="Y785" s="17">
        <v>0.26983244467469403</v>
      </c>
      <c r="Z785" s="17">
        <v>0.25496718648766697</v>
      </c>
      <c r="AA785" s="17">
        <v>0.289882334294844</v>
      </c>
      <c r="AB785" s="17">
        <v>0.29504516202456699</v>
      </c>
      <c r="AC785" s="17">
        <v>0.257967262387226</v>
      </c>
      <c r="AD785" s="17"/>
      <c r="AE785" s="17">
        <v>0.241383730542821</v>
      </c>
      <c r="AF785" s="17">
        <v>0.35713030571113602</v>
      </c>
      <c r="AG785" s="17">
        <v>0.27525767552512798</v>
      </c>
      <c r="AH785" s="17"/>
      <c r="AI785" s="17">
        <v>0.29679043065819499</v>
      </c>
      <c r="AJ785" s="17">
        <v>0.318665253801106</v>
      </c>
      <c r="AK785" s="17">
        <v>0.28405853081098098</v>
      </c>
      <c r="AL785" s="17">
        <v>0.105384978070129</v>
      </c>
      <c r="AM785" s="17">
        <v>0.30914022881373499</v>
      </c>
      <c r="AN785" s="17"/>
      <c r="AO785" s="17">
        <v>0.29835359378362902</v>
      </c>
      <c r="AP785" s="17">
        <v>0.31771459719095402</v>
      </c>
      <c r="AQ785" s="17">
        <v>0.341062527790855</v>
      </c>
      <c r="AR785" s="17"/>
      <c r="AS785" s="17">
        <v>0.26107458047107701</v>
      </c>
      <c r="AT785" s="17">
        <v>0.28598846809534101</v>
      </c>
      <c r="AU785" s="17">
        <v>0.32567850218925498</v>
      </c>
      <c r="AV785" s="17">
        <v>0.32514985658190398</v>
      </c>
      <c r="AW785" s="17">
        <v>0.53126841038163997</v>
      </c>
    </row>
    <row r="786" spans="2:49" x14ac:dyDescent="0.25">
      <c r="B786" t="s">
        <v>401</v>
      </c>
      <c r="C786" s="17">
        <v>0.327102163341775</v>
      </c>
      <c r="D786" s="17">
        <v>0.31755813403204203</v>
      </c>
      <c r="E786" s="17">
        <v>0.33863591767318002</v>
      </c>
      <c r="F786" s="17"/>
      <c r="G786" s="17">
        <v>0.30248837497549402</v>
      </c>
      <c r="H786" s="17">
        <v>0.28508718474828498</v>
      </c>
      <c r="I786" s="17">
        <v>0.29966200580824698</v>
      </c>
      <c r="J786" s="17">
        <v>0.33628234141212598</v>
      </c>
      <c r="K786" s="17">
        <v>0.37532959115574199</v>
      </c>
      <c r="L786" s="17">
        <v>0.36345910803235498</v>
      </c>
      <c r="M786" s="17"/>
      <c r="N786" s="17">
        <v>0.28230892985452299</v>
      </c>
      <c r="O786" s="17">
        <v>0.333263331158137</v>
      </c>
      <c r="P786" s="17">
        <v>0.37748480033204102</v>
      </c>
      <c r="Q786" s="17">
        <v>0.32744166973848599</v>
      </c>
      <c r="R786" s="17"/>
      <c r="S786" s="17">
        <v>0.292325443658419</v>
      </c>
      <c r="T786" s="17">
        <v>0.272113200678745</v>
      </c>
      <c r="U786" s="17">
        <v>0.36705183417199999</v>
      </c>
      <c r="V786" s="17">
        <v>0.37790392794588101</v>
      </c>
      <c r="W786" s="17">
        <v>0.373957115627712</v>
      </c>
      <c r="X786" s="17">
        <v>0.30509607475005601</v>
      </c>
      <c r="Y786" s="17">
        <v>0.29567262167706598</v>
      </c>
      <c r="Z786" s="17">
        <v>0.33809348024312402</v>
      </c>
      <c r="AA786" s="17">
        <v>0.381951724489977</v>
      </c>
      <c r="AB786" s="17">
        <v>0.27922463821517901</v>
      </c>
      <c r="AC786" s="17">
        <v>0.38732761763229101</v>
      </c>
      <c r="AD786" s="17"/>
      <c r="AE786" s="17">
        <v>0.35039370084765697</v>
      </c>
      <c r="AF786" s="17">
        <v>0.29926287639638699</v>
      </c>
      <c r="AG786" s="17">
        <v>0.33077553862466103</v>
      </c>
      <c r="AH786" s="17"/>
      <c r="AI786" s="17">
        <v>0.34075471239084698</v>
      </c>
      <c r="AJ786" s="17">
        <v>0.327783465451918</v>
      </c>
      <c r="AK786" s="17">
        <v>0.34426243248320398</v>
      </c>
      <c r="AL786" s="17">
        <v>0.27829277808084801</v>
      </c>
      <c r="AM786" s="17">
        <v>0.29312046837787098</v>
      </c>
      <c r="AN786" s="17"/>
      <c r="AO786" s="17">
        <v>0.32865082790753902</v>
      </c>
      <c r="AP786" s="17">
        <v>0.31936294906263202</v>
      </c>
      <c r="AQ786" s="17">
        <v>0.27791553614504499</v>
      </c>
      <c r="AR786" s="17"/>
      <c r="AS786" s="17">
        <v>0.33131627572738098</v>
      </c>
      <c r="AT786" s="17">
        <v>0.36590914307554301</v>
      </c>
      <c r="AU786" s="17">
        <v>0.27146973901384602</v>
      </c>
      <c r="AV786" s="17">
        <v>0.31845227977666402</v>
      </c>
      <c r="AW786" s="17">
        <v>0.18571564785005701</v>
      </c>
    </row>
    <row r="787" spans="2:49" x14ac:dyDescent="0.25">
      <c r="B787" t="s">
        <v>402</v>
      </c>
      <c r="C787" s="17">
        <v>7.8006778606500196E-2</v>
      </c>
      <c r="D787" s="17">
        <v>8.6929536996343301E-2</v>
      </c>
      <c r="E787" s="17">
        <v>6.99218815825631E-2</v>
      </c>
      <c r="F787" s="17"/>
      <c r="G787" s="17">
        <v>6.5572989436481793E-2</v>
      </c>
      <c r="H787" s="17">
        <v>5.8624356467075402E-2</v>
      </c>
      <c r="I787" s="17">
        <v>9.4204110289117404E-2</v>
      </c>
      <c r="J787" s="17">
        <v>5.18111570701432E-2</v>
      </c>
      <c r="K787" s="17">
        <v>7.1577534073911403E-2</v>
      </c>
      <c r="L787" s="17">
        <v>0.118131825875846</v>
      </c>
      <c r="M787" s="17"/>
      <c r="N787" s="17">
        <v>7.2289686849540999E-2</v>
      </c>
      <c r="O787" s="17">
        <v>9.9977295315868298E-2</v>
      </c>
      <c r="P787" s="17">
        <v>7.7795434074878003E-2</v>
      </c>
      <c r="Q787" s="17">
        <v>6.2310444691637101E-2</v>
      </c>
      <c r="R787" s="17"/>
      <c r="S787" s="17">
        <v>9.0965213111648804E-2</v>
      </c>
      <c r="T787" s="17">
        <v>6.8214318340078003E-2</v>
      </c>
      <c r="U787" s="17">
        <v>6.8745893319668405E-2</v>
      </c>
      <c r="V787" s="17">
        <v>9.4833310756412298E-2</v>
      </c>
      <c r="W787" s="17">
        <v>4.1869714452112398E-2</v>
      </c>
      <c r="X787" s="17">
        <v>7.5383317734325397E-2</v>
      </c>
      <c r="Y787" s="17">
        <v>0.13441497067781699</v>
      </c>
      <c r="Z787" s="17">
        <v>9.4331314916224401E-2</v>
      </c>
      <c r="AA787" s="17">
        <v>4.3819926714936001E-2</v>
      </c>
      <c r="AB787" s="17">
        <v>9.5611638657332798E-2</v>
      </c>
      <c r="AC787" s="17">
        <v>4.3202961645006997E-2</v>
      </c>
      <c r="AD787" s="17"/>
      <c r="AE787" s="17">
        <v>0.111999124948921</v>
      </c>
      <c r="AF787" s="17">
        <v>6.11441760639811E-2</v>
      </c>
      <c r="AG787" s="17">
        <v>5.6503418129625102E-2</v>
      </c>
      <c r="AH787" s="17"/>
      <c r="AI787" s="17">
        <v>0.110938486566571</v>
      </c>
      <c r="AJ787" s="17">
        <v>5.5550781393006801E-2</v>
      </c>
      <c r="AK787" s="17">
        <v>3.2010535466525103E-2</v>
      </c>
      <c r="AL787" s="17">
        <v>0.34012554248541499</v>
      </c>
      <c r="AM787" s="17">
        <v>4.65057296135198E-2</v>
      </c>
      <c r="AN787" s="17"/>
      <c r="AO787" s="17">
        <v>0.14996841693559701</v>
      </c>
      <c r="AP787" s="17">
        <v>4.9990714059375198E-2</v>
      </c>
      <c r="AQ787" s="17">
        <v>7.2963273864563402E-2</v>
      </c>
      <c r="AR787" s="17"/>
      <c r="AS787" s="17">
        <v>8.7102174736288202E-2</v>
      </c>
      <c r="AT787" s="17">
        <v>5.5582277459956198E-2</v>
      </c>
      <c r="AU787" s="17">
        <v>8.1007215924454007E-2</v>
      </c>
      <c r="AV787" s="17">
        <v>5.5432290917233298E-2</v>
      </c>
      <c r="AW787" s="17">
        <v>0.104372551477494</v>
      </c>
    </row>
    <row r="788" spans="2:49" x14ac:dyDescent="0.25">
      <c r="B788" t="s">
        <v>403</v>
      </c>
      <c r="C788" s="17">
        <v>5.70471056739714E-2</v>
      </c>
      <c r="D788" s="17">
        <v>8.1581664972422197E-2</v>
      </c>
      <c r="E788" s="17">
        <v>3.3094687044372802E-2</v>
      </c>
      <c r="F788" s="17"/>
      <c r="G788" s="17">
        <v>8.0419594124386998E-2</v>
      </c>
      <c r="H788" s="17">
        <v>4.3021070959232098E-2</v>
      </c>
      <c r="I788" s="17">
        <v>4.3866086423139598E-2</v>
      </c>
      <c r="J788" s="17">
        <v>5.5545897051604003E-2</v>
      </c>
      <c r="K788" s="17">
        <v>7.7593925597565394E-2</v>
      </c>
      <c r="L788" s="17">
        <v>5.2241783090490199E-2</v>
      </c>
      <c r="M788" s="17"/>
      <c r="N788" s="17">
        <v>5.2923510207583999E-2</v>
      </c>
      <c r="O788" s="17">
        <v>4.39454330685453E-2</v>
      </c>
      <c r="P788" s="17">
        <v>7.6098647037558906E-2</v>
      </c>
      <c r="Q788" s="17">
        <v>5.2108380289921499E-2</v>
      </c>
      <c r="R788" s="17"/>
      <c r="S788" s="17">
        <v>7.7839601303624995E-2</v>
      </c>
      <c r="T788" s="17">
        <v>4.51636009471666E-2</v>
      </c>
      <c r="U788" s="17">
        <v>6.3557809892123299E-2</v>
      </c>
      <c r="V788" s="17">
        <v>5.4883928470394097E-2</v>
      </c>
      <c r="W788" s="17">
        <v>3.3524420767137297E-2</v>
      </c>
      <c r="X788" s="17">
        <v>7.5860117044235398E-2</v>
      </c>
      <c r="Y788" s="17">
        <v>4.8513244692009301E-2</v>
      </c>
      <c r="Z788" s="17">
        <v>6.5398839717477494E-2</v>
      </c>
      <c r="AA788" s="17">
        <v>3.45227711884133E-2</v>
      </c>
      <c r="AB788" s="17">
        <v>7.4133173473860794E-2</v>
      </c>
      <c r="AC788" s="17">
        <v>4.3258682086086603E-2</v>
      </c>
      <c r="AD788" s="17"/>
      <c r="AE788" s="17">
        <v>8.4785486162363102E-2</v>
      </c>
      <c r="AF788" s="17">
        <v>3.8850292881682701E-2</v>
      </c>
      <c r="AG788" s="17">
        <v>4.2409776043737898E-2</v>
      </c>
      <c r="AH788" s="17"/>
      <c r="AI788" s="17">
        <v>6.4724444622285202E-2</v>
      </c>
      <c r="AJ788" s="17">
        <v>4.0943974605861203E-2</v>
      </c>
      <c r="AK788" s="17">
        <v>7.04791207195197E-2</v>
      </c>
      <c r="AL788" s="17">
        <v>0.18391053228691301</v>
      </c>
      <c r="AM788" s="17">
        <v>5.5088632153577399E-2</v>
      </c>
      <c r="AN788" s="17"/>
      <c r="AO788" s="17">
        <v>5.8547435878988197E-2</v>
      </c>
      <c r="AP788" s="17">
        <v>3.6635077844039098E-2</v>
      </c>
      <c r="AQ788" s="17">
        <v>6.5090587190664601E-2</v>
      </c>
      <c r="AR788" s="17"/>
      <c r="AS788" s="17">
        <v>7.5987451687364801E-2</v>
      </c>
      <c r="AT788" s="17">
        <v>4.3691011920785602E-2</v>
      </c>
      <c r="AU788" s="17">
        <v>5.2651353707224603E-2</v>
      </c>
      <c r="AV788" s="17">
        <v>6.6259636033994401E-2</v>
      </c>
      <c r="AW788" s="17">
        <v>3.1586536142809797E-2</v>
      </c>
    </row>
    <row r="789" spans="2:49" x14ac:dyDescent="0.25">
      <c r="B789" t="s">
        <v>104</v>
      </c>
      <c r="C789" s="17">
        <v>0.102862109947813</v>
      </c>
      <c r="D789" s="17">
        <v>6.4618190584909696E-2</v>
      </c>
      <c r="E789" s="17">
        <v>0.140886651969685</v>
      </c>
      <c r="F789" s="17"/>
      <c r="G789" s="17">
        <v>0.13392542989831299</v>
      </c>
      <c r="H789" s="17">
        <v>0.11148411481805399</v>
      </c>
      <c r="I789" s="17">
        <v>7.5963518096406599E-2</v>
      </c>
      <c r="J789" s="17">
        <v>0.107896978300925</v>
      </c>
      <c r="K789" s="17">
        <v>9.8883967222797395E-2</v>
      </c>
      <c r="L789" s="17">
        <v>9.8062039347328198E-2</v>
      </c>
      <c r="M789" s="17"/>
      <c r="N789" s="17">
        <v>7.5242358802568396E-2</v>
      </c>
      <c r="O789" s="17">
        <v>0.114979369621071</v>
      </c>
      <c r="P789" s="17">
        <v>7.8319061895111605E-2</v>
      </c>
      <c r="Q789" s="17">
        <v>0.138618868919065</v>
      </c>
      <c r="R789" s="17"/>
      <c r="S789" s="17">
        <v>6.9911708321197294E-2</v>
      </c>
      <c r="T789" s="17">
        <v>0.114522360644329</v>
      </c>
      <c r="U789" s="17">
        <v>0.17357325829679399</v>
      </c>
      <c r="V789" s="17">
        <v>7.0948251365016396E-2</v>
      </c>
      <c r="W789" s="17">
        <v>0.103849272450373</v>
      </c>
      <c r="X789" s="17">
        <v>4.5409967962402299E-2</v>
      </c>
      <c r="Y789" s="17">
        <v>0.14026266143632499</v>
      </c>
      <c r="Z789" s="17">
        <v>6.6805721031964097E-2</v>
      </c>
      <c r="AA789" s="17">
        <v>0.119370884488362</v>
      </c>
      <c r="AB789" s="17">
        <v>0.12805555381564601</v>
      </c>
      <c r="AC789" s="17">
        <v>0.115216169513118</v>
      </c>
      <c r="AD789" s="17"/>
      <c r="AE789" s="17">
        <v>7.5089637867412296E-2</v>
      </c>
      <c r="AF789" s="17">
        <v>0.10138346803074</v>
      </c>
      <c r="AG789" s="17">
        <v>0.12783938783454701</v>
      </c>
      <c r="AH789" s="17"/>
      <c r="AI789" s="17">
        <v>7.1901920556115495E-2</v>
      </c>
      <c r="AJ789" s="17">
        <v>8.4715634902159595E-2</v>
      </c>
      <c r="AK789" s="17">
        <v>8.8941639673354597E-2</v>
      </c>
      <c r="AL789" s="17">
        <v>9.2286169076696095E-2</v>
      </c>
      <c r="AM789" s="17">
        <v>0.15918318044348301</v>
      </c>
      <c r="AN789" s="17"/>
      <c r="AO789" s="17">
        <v>6.2583262660417402E-2</v>
      </c>
      <c r="AP789" s="17">
        <v>0.102438357555968</v>
      </c>
      <c r="AQ789" s="17">
        <v>5.4021989283994702E-2</v>
      </c>
      <c r="AR789" s="17"/>
      <c r="AS789" s="17">
        <v>0.109410944855261</v>
      </c>
      <c r="AT789" s="17">
        <v>0.121328401941233</v>
      </c>
      <c r="AU789" s="17">
        <v>9.7801596929446705E-2</v>
      </c>
      <c r="AV789" s="17">
        <v>7.1720901680207796E-2</v>
      </c>
      <c r="AW789" s="17">
        <v>3.52527397225905E-2</v>
      </c>
    </row>
    <row r="790" spans="2:49" x14ac:dyDescent="0.25">
      <c r="B790" t="s">
        <v>404</v>
      </c>
      <c r="C790" s="17">
        <v>0.43498184242993998</v>
      </c>
      <c r="D790" s="17">
        <v>0.44931247341428299</v>
      </c>
      <c r="E790" s="17">
        <v>0.41746086173019997</v>
      </c>
      <c r="F790" s="17"/>
      <c r="G790" s="17">
        <v>0.41759361156532399</v>
      </c>
      <c r="H790" s="17">
        <v>0.50178327300735304</v>
      </c>
      <c r="I790" s="17">
        <v>0.48630427938308901</v>
      </c>
      <c r="J790" s="17">
        <v>0.44846362616520102</v>
      </c>
      <c r="K790" s="17">
        <v>0.376614981949984</v>
      </c>
      <c r="L790" s="17">
        <v>0.36810524365398101</v>
      </c>
      <c r="M790" s="17"/>
      <c r="N790" s="17">
        <v>0.51723551428578396</v>
      </c>
      <c r="O790" s="17">
        <v>0.40783457083637797</v>
      </c>
      <c r="P790" s="17">
        <v>0.39030205666041101</v>
      </c>
      <c r="Q790" s="17">
        <v>0.41952063636089099</v>
      </c>
      <c r="R790" s="17"/>
      <c r="S790" s="17">
        <v>0.46895803360511001</v>
      </c>
      <c r="T790" s="17">
        <v>0.49998651938968097</v>
      </c>
      <c r="U790" s="17">
        <v>0.327071204319414</v>
      </c>
      <c r="V790" s="17">
        <v>0.40143058146229699</v>
      </c>
      <c r="W790" s="17">
        <v>0.44679947670266601</v>
      </c>
      <c r="X790" s="17">
        <v>0.49825052250898</v>
      </c>
      <c r="Y790" s="17">
        <v>0.38113650151678202</v>
      </c>
      <c r="Z790" s="17">
        <v>0.43537064409121001</v>
      </c>
      <c r="AA790" s="17">
        <v>0.42033469311831201</v>
      </c>
      <c r="AB790" s="17">
        <v>0.42297499583798198</v>
      </c>
      <c r="AC790" s="17">
        <v>0.41099456912349702</v>
      </c>
      <c r="AD790" s="17"/>
      <c r="AE790" s="17">
        <v>0.37773205017364703</v>
      </c>
      <c r="AF790" s="17">
        <v>0.49935918662720902</v>
      </c>
      <c r="AG790" s="17">
        <v>0.44247187936742999</v>
      </c>
      <c r="AH790" s="17"/>
      <c r="AI790" s="17">
        <v>0.41168043586418102</v>
      </c>
      <c r="AJ790" s="17">
        <v>0.49100614364705403</v>
      </c>
      <c r="AK790" s="17">
        <v>0.46430627165739702</v>
      </c>
      <c r="AL790" s="17">
        <v>0.105384978070129</v>
      </c>
      <c r="AM790" s="17">
        <v>0.44610198941154899</v>
      </c>
      <c r="AN790" s="17"/>
      <c r="AO790" s="17">
        <v>0.40025005661745899</v>
      </c>
      <c r="AP790" s="17">
        <v>0.49157290147798599</v>
      </c>
      <c r="AQ790" s="17">
        <v>0.53000861351573203</v>
      </c>
      <c r="AR790" s="17"/>
      <c r="AS790" s="17">
        <v>0.39618315299370499</v>
      </c>
      <c r="AT790" s="17">
        <v>0.413489165602482</v>
      </c>
      <c r="AU790" s="17">
        <v>0.49707009442502798</v>
      </c>
      <c r="AV790" s="17">
        <v>0.48813489159189999</v>
      </c>
      <c r="AW790" s="17">
        <v>0.64307252480704902</v>
      </c>
    </row>
    <row r="791" spans="2:49" x14ac:dyDescent="0.25">
      <c r="B791" t="s">
        <v>405</v>
      </c>
      <c r="C791" s="17">
        <v>0.13505388428047199</v>
      </c>
      <c r="D791" s="17">
        <v>0.16851120196876601</v>
      </c>
      <c r="E791" s="17">
        <v>0.10301656862693601</v>
      </c>
      <c r="F791" s="17"/>
      <c r="G791" s="17">
        <v>0.145992583560869</v>
      </c>
      <c r="H791" s="17">
        <v>0.101645427426308</v>
      </c>
      <c r="I791" s="17">
        <v>0.13807019671225701</v>
      </c>
      <c r="J791" s="17">
        <v>0.10735705412174699</v>
      </c>
      <c r="K791" s="17">
        <v>0.14917145967147699</v>
      </c>
      <c r="L791" s="17">
        <v>0.17037360896633599</v>
      </c>
      <c r="M791" s="17"/>
      <c r="N791" s="17">
        <v>0.125213197057125</v>
      </c>
      <c r="O791" s="17">
        <v>0.143922728384414</v>
      </c>
      <c r="P791" s="17">
        <v>0.15389408111243699</v>
      </c>
      <c r="Q791" s="17">
        <v>0.114418824981559</v>
      </c>
      <c r="R791" s="17"/>
      <c r="S791" s="17">
        <v>0.16880481441527401</v>
      </c>
      <c r="T791" s="17">
        <v>0.113377919287245</v>
      </c>
      <c r="U791" s="17">
        <v>0.132303703211792</v>
      </c>
      <c r="V791" s="17">
        <v>0.14971723922680599</v>
      </c>
      <c r="W791" s="17">
        <v>7.53941352192498E-2</v>
      </c>
      <c r="X791" s="17">
        <v>0.151243434778561</v>
      </c>
      <c r="Y791" s="17">
        <v>0.18292821536982601</v>
      </c>
      <c r="Z791" s="17">
        <v>0.15973015463370199</v>
      </c>
      <c r="AA791" s="17">
        <v>7.8342697903349398E-2</v>
      </c>
      <c r="AB791" s="17">
        <v>0.169744812131194</v>
      </c>
      <c r="AC791" s="17">
        <v>8.6461643731093704E-2</v>
      </c>
      <c r="AD791" s="17"/>
      <c r="AE791" s="17">
        <v>0.19678461111128401</v>
      </c>
      <c r="AF791" s="17">
        <v>9.9994468945663897E-2</v>
      </c>
      <c r="AG791" s="17">
        <v>9.8913194173362903E-2</v>
      </c>
      <c r="AH791" s="17"/>
      <c r="AI791" s="17">
        <v>0.17566293118885601</v>
      </c>
      <c r="AJ791" s="17">
        <v>9.6494755998868101E-2</v>
      </c>
      <c r="AK791" s="17">
        <v>0.102489656186045</v>
      </c>
      <c r="AL791" s="17">
        <v>0.52403607477232705</v>
      </c>
      <c r="AM791" s="17">
        <v>0.10159436176709701</v>
      </c>
      <c r="AN791" s="17"/>
      <c r="AO791" s="17">
        <v>0.20851585281458501</v>
      </c>
      <c r="AP791" s="17">
        <v>8.6625791903414295E-2</v>
      </c>
      <c r="AQ791" s="17">
        <v>0.13805386105522799</v>
      </c>
      <c r="AR791" s="17"/>
      <c r="AS791" s="17">
        <v>0.16308962642365299</v>
      </c>
      <c r="AT791" s="17">
        <v>9.92732893807418E-2</v>
      </c>
      <c r="AU791" s="17">
        <v>0.13365856963167899</v>
      </c>
      <c r="AV791" s="17">
        <v>0.121691926951228</v>
      </c>
      <c r="AW791" s="17">
        <v>0.13595908762030401</v>
      </c>
    </row>
    <row r="792" spans="2:49" x14ac:dyDescent="0.25">
      <c r="B792" t="s">
        <v>179</v>
      </c>
      <c r="C792" s="17">
        <v>0.29992795814946899</v>
      </c>
      <c r="D792" s="17">
        <v>0.28080127144551698</v>
      </c>
      <c r="E792" s="17">
        <v>0.31444429310326399</v>
      </c>
      <c r="F792" s="17"/>
      <c r="G792" s="17">
        <v>0.27160102800445501</v>
      </c>
      <c r="H792" s="17">
        <v>0.40013784558104498</v>
      </c>
      <c r="I792" s="17">
        <v>0.348234082670832</v>
      </c>
      <c r="J792" s="17">
        <v>0.34110657204345401</v>
      </c>
      <c r="K792" s="17">
        <v>0.227443522278507</v>
      </c>
      <c r="L792" s="17">
        <v>0.19773163468764501</v>
      </c>
      <c r="M792" s="17"/>
      <c r="N792" s="17">
        <v>0.39202231722865899</v>
      </c>
      <c r="O792" s="17">
        <v>0.26391184245196397</v>
      </c>
      <c r="P792" s="17">
        <v>0.23640797554797399</v>
      </c>
      <c r="Q792" s="17">
        <v>0.30510181137933201</v>
      </c>
      <c r="R792" s="17"/>
      <c r="S792" s="17">
        <v>0.30015321918983601</v>
      </c>
      <c r="T792" s="17">
        <v>0.38660860010243597</v>
      </c>
      <c r="U792" s="17">
        <v>0.194767501107622</v>
      </c>
      <c r="V792" s="17">
        <v>0.25171334223549002</v>
      </c>
      <c r="W792" s="17">
        <v>0.37140534148341597</v>
      </c>
      <c r="X792" s="17">
        <v>0.34700708773041999</v>
      </c>
      <c r="Y792" s="17">
        <v>0.19820828614695599</v>
      </c>
      <c r="Z792" s="17">
        <v>0.27564048945750802</v>
      </c>
      <c r="AA792" s="17">
        <v>0.34199199521496199</v>
      </c>
      <c r="AB792" s="17">
        <v>0.25323018370678801</v>
      </c>
      <c r="AC792" s="17">
        <v>0.32453292539240303</v>
      </c>
      <c r="AD792" s="17"/>
      <c r="AE792" s="17">
        <v>0.18094743906236299</v>
      </c>
      <c r="AF792" s="17">
        <v>0.39936471768154602</v>
      </c>
      <c r="AG792" s="17">
        <v>0.34355868519406702</v>
      </c>
      <c r="AH792" s="17"/>
      <c r="AI792" s="17">
        <v>0.23601750467532601</v>
      </c>
      <c r="AJ792" s="17">
        <v>0.394511387648186</v>
      </c>
      <c r="AK792" s="17">
        <v>0.36181661547135202</v>
      </c>
      <c r="AL792" s="17">
        <v>-0.41865109670219802</v>
      </c>
      <c r="AM792" s="17">
        <v>0.34450762764445197</v>
      </c>
      <c r="AN792" s="17"/>
      <c r="AO792" s="17">
        <v>0.19173420380287401</v>
      </c>
      <c r="AP792" s="17">
        <v>0.40494710957457197</v>
      </c>
      <c r="AQ792" s="17">
        <v>0.39195475246050399</v>
      </c>
      <c r="AR792" s="17"/>
      <c r="AS792" s="17">
        <v>0.233093526570052</v>
      </c>
      <c r="AT792" s="17">
        <v>0.31421587622174002</v>
      </c>
      <c r="AU792" s="17">
        <v>0.36341152479334998</v>
      </c>
      <c r="AV792" s="17">
        <v>0.366442964640673</v>
      </c>
      <c r="AW792" s="17">
        <v>0.50711343718674495</v>
      </c>
    </row>
    <row r="793" spans="2:49" x14ac:dyDescent="0.25">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row>
    <row r="794" spans="2:49" x14ac:dyDescent="0.25">
      <c r="B794" s="6" t="s">
        <v>441</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row>
    <row r="795" spans="2:49" x14ac:dyDescent="0.25">
      <c r="B795" s="24" t="s">
        <v>407</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row>
    <row r="796" spans="2:49" x14ac:dyDescent="0.25">
      <c r="B796" t="s">
        <v>399</v>
      </c>
      <c r="C796" s="17">
        <v>0.123015059957644</v>
      </c>
      <c r="D796" s="17">
        <v>0.135722805372648</v>
      </c>
      <c r="E796" s="17">
        <v>0.10855441777197899</v>
      </c>
      <c r="F796" s="17"/>
      <c r="G796" s="17">
        <v>0.17318091352065901</v>
      </c>
      <c r="H796" s="17">
        <v>0.109388137784533</v>
      </c>
      <c r="I796" s="17">
        <v>0.133991277356098</v>
      </c>
      <c r="J796" s="17">
        <v>0.1075851996591</v>
      </c>
      <c r="K796" s="17">
        <v>0.139384563978867</v>
      </c>
      <c r="L796" s="17">
        <v>9.5237235027641406E-2</v>
      </c>
      <c r="M796" s="17"/>
      <c r="N796" s="17">
        <v>0.13873544067549101</v>
      </c>
      <c r="O796" s="17">
        <v>0.123360007656084</v>
      </c>
      <c r="P796" s="17">
        <v>0.121859931733733</v>
      </c>
      <c r="Q796" s="17">
        <v>0.109325956884298</v>
      </c>
      <c r="R796" s="17"/>
      <c r="S796" s="17">
        <v>0.22168250834741601</v>
      </c>
      <c r="T796" s="17">
        <v>0.117110492056198</v>
      </c>
      <c r="U796" s="17">
        <v>0.126889565929309</v>
      </c>
      <c r="V796" s="17">
        <v>0.100155785187409</v>
      </c>
      <c r="W796" s="17">
        <v>0.13177369192673799</v>
      </c>
      <c r="X796" s="17">
        <v>0.137870818200864</v>
      </c>
      <c r="Y796" s="17">
        <v>8.8450750643448803E-2</v>
      </c>
      <c r="Z796" s="17">
        <v>0.12670287159061999</v>
      </c>
      <c r="AA796" s="17">
        <v>5.4046022613966703E-2</v>
      </c>
      <c r="AB796" s="17">
        <v>0.12343400937582601</v>
      </c>
      <c r="AC796" s="17">
        <v>8.0792039028123E-2</v>
      </c>
      <c r="AD796" s="17"/>
      <c r="AE796" s="17">
        <v>8.5048211833289603E-2</v>
      </c>
      <c r="AF796" s="17">
        <v>0.15944498430509199</v>
      </c>
      <c r="AG796" s="17">
        <v>0.11812441149838</v>
      </c>
      <c r="AH796" s="17"/>
      <c r="AI796" s="17">
        <v>9.2896760157821501E-2</v>
      </c>
      <c r="AJ796" s="17">
        <v>0.16144755145983899</v>
      </c>
      <c r="AK796" s="17">
        <v>0.17089621810728201</v>
      </c>
      <c r="AL796" s="17">
        <v>0.10349531872135199</v>
      </c>
      <c r="AM796" s="17">
        <v>0.10626551991857899</v>
      </c>
      <c r="AN796" s="17"/>
      <c r="AO796" s="17">
        <v>0.108485891695676</v>
      </c>
      <c r="AP796" s="17">
        <v>0.15589116218871199</v>
      </c>
      <c r="AQ796" s="17">
        <v>0.15052824818059901</v>
      </c>
      <c r="AR796" s="17"/>
      <c r="AS796" s="17">
        <v>0.106618723576988</v>
      </c>
      <c r="AT796" s="17">
        <v>0.10881662074808</v>
      </c>
      <c r="AU796" s="17">
        <v>0.158428665894356</v>
      </c>
      <c r="AV796" s="17">
        <v>0.154971443496873</v>
      </c>
      <c r="AW796" s="17">
        <v>0.178475455691743</v>
      </c>
    </row>
    <row r="797" spans="2:49" x14ac:dyDescent="0.25">
      <c r="B797" t="s">
        <v>400</v>
      </c>
      <c r="C797" s="17">
        <v>0.28568372183455398</v>
      </c>
      <c r="D797" s="17">
        <v>0.26847262241955799</v>
      </c>
      <c r="E797" s="17">
        <v>0.30385176881023102</v>
      </c>
      <c r="F797" s="17"/>
      <c r="G797" s="17">
        <v>0.29501255229606099</v>
      </c>
      <c r="H797" s="17">
        <v>0.34037553340976701</v>
      </c>
      <c r="I797" s="17">
        <v>0.29094930023905902</v>
      </c>
      <c r="J797" s="17">
        <v>0.29123754980524602</v>
      </c>
      <c r="K797" s="17">
        <v>0.21723156264523899</v>
      </c>
      <c r="L797" s="17">
        <v>0.27127356362095301</v>
      </c>
      <c r="M797" s="17"/>
      <c r="N797" s="17">
        <v>0.36828506699173602</v>
      </c>
      <c r="O797" s="17">
        <v>0.29490689800792702</v>
      </c>
      <c r="P797" s="17">
        <v>0.22312509078024501</v>
      </c>
      <c r="Q797" s="17">
        <v>0.244076339492932</v>
      </c>
      <c r="R797" s="17"/>
      <c r="S797" s="17">
        <v>0.32347837030106003</v>
      </c>
      <c r="T797" s="17">
        <v>0.31398360599865099</v>
      </c>
      <c r="U797" s="17">
        <v>0.26798606285350401</v>
      </c>
      <c r="V797" s="17">
        <v>0.31211673034123499</v>
      </c>
      <c r="W797" s="17">
        <v>0.27072941673426998</v>
      </c>
      <c r="X797" s="17">
        <v>0.28277224831987602</v>
      </c>
      <c r="Y797" s="17">
        <v>0.244592300412562</v>
      </c>
      <c r="Z797" s="17">
        <v>0.22352207388624201</v>
      </c>
      <c r="AA797" s="17">
        <v>0.28962857366426797</v>
      </c>
      <c r="AB797" s="17">
        <v>0.28366281840545399</v>
      </c>
      <c r="AC797" s="17">
        <v>0.24167870260984201</v>
      </c>
      <c r="AD797" s="17"/>
      <c r="AE797" s="17">
        <v>0.22299097410704599</v>
      </c>
      <c r="AF797" s="17">
        <v>0.33107184373177601</v>
      </c>
      <c r="AG797" s="17">
        <v>0.28295570627177602</v>
      </c>
      <c r="AH797" s="17"/>
      <c r="AI797" s="17">
        <v>0.267142304162926</v>
      </c>
      <c r="AJ797" s="17">
        <v>0.32158648547393598</v>
      </c>
      <c r="AK797" s="17">
        <v>0.31094765856517897</v>
      </c>
      <c r="AL797" s="17">
        <v>0.1715887378315</v>
      </c>
      <c r="AM797" s="17">
        <v>0.24268811615223901</v>
      </c>
      <c r="AN797" s="17"/>
      <c r="AO797" s="17">
        <v>0.27773968176719399</v>
      </c>
      <c r="AP797" s="17">
        <v>0.32640680740188299</v>
      </c>
      <c r="AQ797" s="17">
        <v>0.33122712975768498</v>
      </c>
      <c r="AR797" s="17"/>
      <c r="AS797" s="17">
        <v>0.22492943766034401</v>
      </c>
      <c r="AT797" s="17">
        <v>0.27468046525743001</v>
      </c>
      <c r="AU797" s="17">
        <v>0.36522813728488002</v>
      </c>
      <c r="AV797" s="17">
        <v>0.35341213317032899</v>
      </c>
      <c r="AW797" s="17">
        <v>0.52709603210839595</v>
      </c>
    </row>
    <row r="798" spans="2:49" x14ac:dyDescent="0.25">
      <c r="B798" t="s">
        <v>401</v>
      </c>
      <c r="C798" s="17">
        <v>0.26726771896615398</v>
      </c>
      <c r="D798" s="17">
        <v>0.25099095334885302</v>
      </c>
      <c r="E798" s="17">
        <v>0.28307326949192502</v>
      </c>
      <c r="F798" s="17"/>
      <c r="G798" s="17">
        <v>0.26390158393568303</v>
      </c>
      <c r="H798" s="17">
        <v>0.27765169574371301</v>
      </c>
      <c r="I798" s="17">
        <v>0.29801006383516998</v>
      </c>
      <c r="J798" s="17">
        <v>0.272596595140144</v>
      </c>
      <c r="K798" s="17">
        <v>0.26228106552696001</v>
      </c>
      <c r="L798" s="17">
        <v>0.239334481200113</v>
      </c>
      <c r="M798" s="17"/>
      <c r="N798" s="17">
        <v>0.26796251513268199</v>
      </c>
      <c r="O798" s="17">
        <v>0.264295685053</v>
      </c>
      <c r="P798" s="17">
        <v>0.25813173226192199</v>
      </c>
      <c r="Q798" s="17">
        <v>0.27006254997429202</v>
      </c>
      <c r="R798" s="17"/>
      <c r="S798" s="17">
        <v>0.24163898143266499</v>
      </c>
      <c r="T798" s="17">
        <v>0.27803197983866901</v>
      </c>
      <c r="U798" s="17">
        <v>0.30350434000838</v>
      </c>
      <c r="V798" s="17">
        <v>0.27109969651972798</v>
      </c>
      <c r="W798" s="17">
        <v>0.243338881484854</v>
      </c>
      <c r="X798" s="17">
        <v>0.25971041386382698</v>
      </c>
      <c r="Y798" s="17">
        <v>0.29837709649656702</v>
      </c>
      <c r="Z798" s="17">
        <v>0.24256924216262499</v>
      </c>
      <c r="AA798" s="17">
        <v>0.28057423135703502</v>
      </c>
      <c r="AB798" s="17">
        <v>0.27826099051812098</v>
      </c>
      <c r="AC798" s="17">
        <v>0.20092551221136801</v>
      </c>
      <c r="AD798" s="17"/>
      <c r="AE798" s="17">
        <v>0.24114559724223</v>
      </c>
      <c r="AF798" s="17">
        <v>0.28281352403182303</v>
      </c>
      <c r="AG798" s="17">
        <v>0.29062924071288798</v>
      </c>
      <c r="AH798" s="17"/>
      <c r="AI798" s="17">
        <v>0.23715214948429</v>
      </c>
      <c r="AJ798" s="17">
        <v>0.24140325759678599</v>
      </c>
      <c r="AK798" s="17">
        <v>0.30631406300477698</v>
      </c>
      <c r="AL798" s="17">
        <v>0.29053678892324802</v>
      </c>
      <c r="AM798" s="17">
        <v>0.34133887530094298</v>
      </c>
      <c r="AN798" s="17"/>
      <c r="AO798" s="17">
        <v>0.23630627800954199</v>
      </c>
      <c r="AP798" s="17">
        <v>0.25708824461046997</v>
      </c>
      <c r="AQ798" s="17">
        <v>0.28645633779301899</v>
      </c>
      <c r="AR798" s="17"/>
      <c r="AS798" s="17">
        <v>0.28879528873302002</v>
      </c>
      <c r="AT798" s="17">
        <v>0.29389415683682701</v>
      </c>
      <c r="AU798" s="17">
        <v>0.212866707591921</v>
      </c>
      <c r="AV798" s="17">
        <v>0.282461593883791</v>
      </c>
      <c r="AW798" s="17">
        <v>0.15099460018417299</v>
      </c>
    </row>
    <row r="799" spans="2:49" x14ac:dyDescent="0.25">
      <c r="B799" t="s">
        <v>402</v>
      </c>
      <c r="C799" s="17">
        <v>0.13538339368137001</v>
      </c>
      <c r="D799" s="17">
        <v>0.13908329209738701</v>
      </c>
      <c r="E799" s="17">
        <v>0.132590480828883</v>
      </c>
      <c r="F799" s="17"/>
      <c r="G799" s="17">
        <v>0.111190927162586</v>
      </c>
      <c r="H799" s="17">
        <v>0.12218005229433899</v>
      </c>
      <c r="I799" s="17">
        <v>0.12285794011303</v>
      </c>
      <c r="J799" s="17">
        <v>0.104312435709164</v>
      </c>
      <c r="K799" s="17">
        <v>0.161861510874588</v>
      </c>
      <c r="L799" s="17">
        <v>0.173685262641947</v>
      </c>
      <c r="M799" s="17"/>
      <c r="N799" s="17">
        <v>8.4211528682690495E-2</v>
      </c>
      <c r="O799" s="17">
        <v>0.186560541157576</v>
      </c>
      <c r="P799" s="17">
        <v>0.16986417699530401</v>
      </c>
      <c r="Q799" s="17">
        <v>0.112198647114425</v>
      </c>
      <c r="R799" s="17"/>
      <c r="S799" s="17">
        <v>9.4179421754855303E-2</v>
      </c>
      <c r="T799" s="17">
        <v>0.116735235468355</v>
      </c>
      <c r="U799" s="17">
        <v>9.3388639181002694E-2</v>
      </c>
      <c r="V799" s="17">
        <v>0.15165274491249001</v>
      </c>
      <c r="W799" s="17">
        <v>0.150081527384266</v>
      </c>
      <c r="X799" s="17">
        <v>9.99187897222963E-2</v>
      </c>
      <c r="Y799" s="17">
        <v>0.181694505540724</v>
      </c>
      <c r="Z799" s="17">
        <v>0.14995644650919601</v>
      </c>
      <c r="AA799" s="17">
        <v>0.16526759236138</v>
      </c>
      <c r="AB799" s="17">
        <v>0.170870231583343</v>
      </c>
      <c r="AC799" s="17">
        <v>0.14350736877181999</v>
      </c>
      <c r="AD799" s="17"/>
      <c r="AE799" s="17">
        <v>0.175774460262695</v>
      </c>
      <c r="AF799" s="17">
        <v>0.114881731292554</v>
      </c>
      <c r="AG799" s="17">
        <v>0.12760672452675001</v>
      </c>
      <c r="AH799" s="17"/>
      <c r="AI799" s="17">
        <v>0.16371595402109801</v>
      </c>
      <c r="AJ799" s="17">
        <v>0.12869640348559799</v>
      </c>
      <c r="AK799" s="17">
        <v>0.12507264695207199</v>
      </c>
      <c r="AL799" s="17">
        <v>8.0623872336973601E-2</v>
      </c>
      <c r="AM799" s="17">
        <v>0.109362852452181</v>
      </c>
      <c r="AN799" s="17"/>
      <c r="AO799" s="17">
        <v>0.178050689757938</v>
      </c>
      <c r="AP799" s="17">
        <v>0.12787910618749301</v>
      </c>
      <c r="AQ799" s="17">
        <v>0.11825673981272</v>
      </c>
      <c r="AR799" s="17"/>
      <c r="AS799" s="17">
        <v>0.12733621503755699</v>
      </c>
      <c r="AT799" s="17">
        <v>0.154378083771917</v>
      </c>
      <c r="AU799" s="17">
        <v>0.10476907842338599</v>
      </c>
      <c r="AV799" s="17">
        <v>8.4723255247476606E-2</v>
      </c>
      <c r="AW799" s="17">
        <v>3.6694004034104499E-2</v>
      </c>
    </row>
    <row r="800" spans="2:49" x14ac:dyDescent="0.25">
      <c r="B800" t="s">
        <v>403</v>
      </c>
      <c r="C800" s="17">
        <v>0.144805696605045</v>
      </c>
      <c r="D800" s="17">
        <v>0.16947306889807401</v>
      </c>
      <c r="E800" s="17">
        <v>0.12190058816237399</v>
      </c>
      <c r="F800" s="17"/>
      <c r="G800" s="17">
        <v>0.11050733438112099</v>
      </c>
      <c r="H800" s="17">
        <v>9.99090337994719E-2</v>
      </c>
      <c r="I800" s="17">
        <v>9.9769059978898594E-2</v>
      </c>
      <c r="J800" s="17">
        <v>0.156438686195601</v>
      </c>
      <c r="K800" s="17">
        <v>0.19968628983662601</v>
      </c>
      <c r="L800" s="17">
        <v>0.192187871986394</v>
      </c>
      <c r="M800" s="17"/>
      <c r="N800" s="17">
        <v>0.11173441125877299</v>
      </c>
      <c r="O800" s="17">
        <v>0.101372129368921</v>
      </c>
      <c r="P800" s="17">
        <v>0.190886870801591</v>
      </c>
      <c r="Q800" s="17">
        <v>0.18238701827767101</v>
      </c>
      <c r="R800" s="17"/>
      <c r="S800" s="17">
        <v>8.4651404169337696E-2</v>
      </c>
      <c r="T800" s="17">
        <v>0.14557138496635899</v>
      </c>
      <c r="U800" s="17">
        <v>0.16563342246992399</v>
      </c>
      <c r="V800" s="17">
        <v>0.117109233037689</v>
      </c>
      <c r="W800" s="17">
        <v>0.17366835490160401</v>
      </c>
      <c r="X800" s="17">
        <v>0.14781096761548199</v>
      </c>
      <c r="Y800" s="17">
        <v>0.15369710944470399</v>
      </c>
      <c r="Z800" s="17">
        <v>0.21908666023022699</v>
      </c>
      <c r="AA800" s="17">
        <v>0.15211061220643399</v>
      </c>
      <c r="AB800" s="17">
        <v>0.11185132427727</v>
      </c>
      <c r="AC800" s="17">
        <v>0.243816429803275</v>
      </c>
      <c r="AD800" s="17"/>
      <c r="AE800" s="17">
        <v>0.24073853916697299</v>
      </c>
      <c r="AF800" s="17">
        <v>8.2228316940426496E-2</v>
      </c>
      <c r="AG800" s="17">
        <v>8.8760095365046393E-2</v>
      </c>
      <c r="AH800" s="17"/>
      <c r="AI800" s="17">
        <v>0.21655383191359601</v>
      </c>
      <c r="AJ800" s="17">
        <v>0.102226814169985</v>
      </c>
      <c r="AK800" s="17">
        <v>5.9774191803871599E-2</v>
      </c>
      <c r="AL800" s="17">
        <v>0.30674606937099702</v>
      </c>
      <c r="AM800" s="17">
        <v>0.113600309033733</v>
      </c>
      <c r="AN800" s="17"/>
      <c r="AO800" s="17">
        <v>0.18452105748332601</v>
      </c>
      <c r="AP800" s="17">
        <v>8.5756112866415005E-2</v>
      </c>
      <c r="AQ800" s="17">
        <v>9.4523054254349995E-2</v>
      </c>
      <c r="AR800" s="17"/>
      <c r="AS800" s="17">
        <v>0.18303539105959701</v>
      </c>
      <c r="AT800" s="17">
        <v>0.130045773872665</v>
      </c>
      <c r="AU800" s="17">
        <v>0.11677870797038301</v>
      </c>
      <c r="AV800" s="17">
        <v>9.0135508298145206E-2</v>
      </c>
      <c r="AW800" s="17">
        <v>0.106739907981583</v>
      </c>
    </row>
    <row r="801" spans="2:49" x14ac:dyDescent="0.25">
      <c r="B801" t="s">
        <v>104</v>
      </c>
      <c r="C801" s="17">
        <v>4.3844408955232297E-2</v>
      </c>
      <c r="D801" s="17">
        <v>3.62572578634799E-2</v>
      </c>
      <c r="E801" s="17">
        <v>5.00294749346075E-2</v>
      </c>
      <c r="F801" s="17"/>
      <c r="G801" s="17">
        <v>4.6206688703889297E-2</v>
      </c>
      <c r="H801" s="17">
        <v>5.0495546968175799E-2</v>
      </c>
      <c r="I801" s="17">
        <v>5.4422358477744598E-2</v>
      </c>
      <c r="J801" s="17">
        <v>6.7829533490744498E-2</v>
      </c>
      <c r="K801" s="17">
        <v>1.95550071377204E-2</v>
      </c>
      <c r="L801" s="17">
        <v>2.8281585522951E-2</v>
      </c>
      <c r="M801" s="17"/>
      <c r="N801" s="17">
        <v>2.9071037258626399E-2</v>
      </c>
      <c r="O801" s="17">
        <v>2.9504738756492201E-2</v>
      </c>
      <c r="P801" s="17">
        <v>3.6132197427204499E-2</v>
      </c>
      <c r="Q801" s="17">
        <v>8.1949488256381597E-2</v>
      </c>
      <c r="R801" s="17"/>
      <c r="S801" s="17">
        <v>3.4369313994666598E-2</v>
      </c>
      <c r="T801" s="17">
        <v>2.8567301671768599E-2</v>
      </c>
      <c r="U801" s="17">
        <v>4.2597969557879999E-2</v>
      </c>
      <c r="V801" s="17">
        <v>4.7865810001449703E-2</v>
      </c>
      <c r="W801" s="17">
        <v>3.04081275682676E-2</v>
      </c>
      <c r="X801" s="17">
        <v>7.1916762277654395E-2</v>
      </c>
      <c r="Y801" s="17">
        <v>3.3188237461993599E-2</v>
      </c>
      <c r="Z801" s="17">
        <v>3.8162705621088901E-2</v>
      </c>
      <c r="AA801" s="17">
        <v>5.83729677969161E-2</v>
      </c>
      <c r="AB801" s="17">
        <v>3.1920625839985603E-2</v>
      </c>
      <c r="AC801" s="17">
        <v>8.9279947575571797E-2</v>
      </c>
      <c r="AD801" s="17"/>
      <c r="AE801" s="17">
        <v>3.4302217387766003E-2</v>
      </c>
      <c r="AF801" s="17">
        <v>2.9559599698327998E-2</v>
      </c>
      <c r="AG801" s="17">
        <v>9.1923821625159302E-2</v>
      </c>
      <c r="AH801" s="17"/>
      <c r="AI801" s="17">
        <v>2.25390002602683E-2</v>
      </c>
      <c r="AJ801" s="17">
        <v>4.4639487813857001E-2</v>
      </c>
      <c r="AK801" s="17">
        <v>2.6995221566818502E-2</v>
      </c>
      <c r="AL801" s="17">
        <v>4.7009212815929499E-2</v>
      </c>
      <c r="AM801" s="17">
        <v>8.6744327142325398E-2</v>
      </c>
      <c r="AN801" s="17"/>
      <c r="AO801" s="17">
        <v>1.48964012863241E-2</v>
      </c>
      <c r="AP801" s="17">
        <v>4.6978566745027497E-2</v>
      </c>
      <c r="AQ801" s="17">
        <v>1.9008490201626999E-2</v>
      </c>
      <c r="AR801" s="17"/>
      <c r="AS801" s="17">
        <v>6.9284943932495402E-2</v>
      </c>
      <c r="AT801" s="17">
        <v>3.8184899513080503E-2</v>
      </c>
      <c r="AU801" s="17">
        <v>4.1928702835073203E-2</v>
      </c>
      <c r="AV801" s="17">
        <v>3.4296065903384902E-2</v>
      </c>
      <c r="AW801" s="17">
        <v>0</v>
      </c>
    </row>
    <row r="802" spans="2:49" x14ac:dyDescent="0.25">
      <c r="B802" t="s">
        <v>404</v>
      </c>
      <c r="C802" s="17">
        <v>0.40869878179219798</v>
      </c>
      <c r="D802" s="17">
        <v>0.40419542779220602</v>
      </c>
      <c r="E802" s="17">
        <v>0.41240618658221001</v>
      </c>
      <c r="F802" s="17"/>
      <c r="G802" s="17">
        <v>0.46819346581672</v>
      </c>
      <c r="H802" s="17">
        <v>0.4497636711943</v>
      </c>
      <c r="I802" s="17">
        <v>0.42494057759515802</v>
      </c>
      <c r="J802" s="17">
        <v>0.39882274946434698</v>
      </c>
      <c r="K802" s="17">
        <v>0.35661612662410602</v>
      </c>
      <c r="L802" s="17">
        <v>0.36651079864859498</v>
      </c>
      <c r="M802" s="17"/>
      <c r="N802" s="17">
        <v>0.50702050766722795</v>
      </c>
      <c r="O802" s="17">
        <v>0.41826690566400998</v>
      </c>
      <c r="P802" s="17">
        <v>0.344985022513978</v>
      </c>
      <c r="Q802" s="17">
        <v>0.35340229637723097</v>
      </c>
      <c r="R802" s="17"/>
      <c r="S802" s="17">
        <v>0.54516087864847496</v>
      </c>
      <c r="T802" s="17">
        <v>0.431094098054849</v>
      </c>
      <c r="U802" s="17">
        <v>0.39487562878281302</v>
      </c>
      <c r="V802" s="17">
        <v>0.41227251552864402</v>
      </c>
      <c r="W802" s="17">
        <v>0.40250310866100802</v>
      </c>
      <c r="X802" s="17">
        <v>0.42064306652074002</v>
      </c>
      <c r="Y802" s="17">
        <v>0.33304305105601101</v>
      </c>
      <c r="Z802" s="17">
        <v>0.350224945476863</v>
      </c>
      <c r="AA802" s="17">
        <v>0.34367459627823499</v>
      </c>
      <c r="AB802" s="17">
        <v>0.40709682778127998</v>
      </c>
      <c r="AC802" s="17">
        <v>0.32247074163796502</v>
      </c>
      <c r="AD802" s="17"/>
      <c r="AE802" s="17">
        <v>0.30803918594033602</v>
      </c>
      <c r="AF802" s="17">
        <v>0.49051682803686802</v>
      </c>
      <c r="AG802" s="17">
        <v>0.40108011777015601</v>
      </c>
      <c r="AH802" s="17"/>
      <c r="AI802" s="17">
        <v>0.360039064320748</v>
      </c>
      <c r="AJ802" s="17">
        <v>0.483034036933775</v>
      </c>
      <c r="AK802" s="17">
        <v>0.48184387667246098</v>
      </c>
      <c r="AL802" s="17">
        <v>0.27508405655285201</v>
      </c>
      <c r="AM802" s="17">
        <v>0.34895363607081797</v>
      </c>
      <c r="AN802" s="17"/>
      <c r="AO802" s="17">
        <v>0.38622557346287001</v>
      </c>
      <c r="AP802" s="17">
        <v>0.48229796959059501</v>
      </c>
      <c r="AQ802" s="17">
        <v>0.48175537793828299</v>
      </c>
      <c r="AR802" s="17"/>
      <c r="AS802" s="17">
        <v>0.331548161237332</v>
      </c>
      <c r="AT802" s="17">
        <v>0.38349708600551002</v>
      </c>
      <c r="AU802" s="17">
        <v>0.52365680317923602</v>
      </c>
      <c r="AV802" s="17">
        <v>0.50838357666720302</v>
      </c>
      <c r="AW802" s="17">
        <v>0.70557148780014001</v>
      </c>
    </row>
    <row r="803" spans="2:49" x14ac:dyDescent="0.25">
      <c r="B803" t="s">
        <v>405</v>
      </c>
      <c r="C803" s="17">
        <v>0.28018909028641498</v>
      </c>
      <c r="D803" s="17">
        <v>0.30855636099546102</v>
      </c>
      <c r="E803" s="17">
        <v>0.25449106899125801</v>
      </c>
      <c r="F803" s="17"/>
      <c r="G803" s="17">
        <v>0.221698261543708</v>
      </c>
      <c r="H803" s="17">
        <v>0.22208908609381001</v>
      </c>
      <c r="I803" s="17">
        <v>0.22262700009192801</v>
      </c>
      <c r="J803" s="17">
        <v>0.26075112190476502</v>
      </c>
      <c r="K803" s="17">
        <v>0.36154780071121401</v>
      </c>
      <c r="L803" s="17">
        <v>0.36587313462834098</v>
      </c>
      <c r="M803" s="17"/>
      <c r="N803" s="17">
        <v>0.195945939941464</v>
      </c>
      <c r="O803" s="17">
        <v>0.28793267052649701</v>
      </c>
      <c r="P803" s="17">
        <v>0.36075104779689499</v>
      </c>
      <c r="Q803" s="17">
        <v>0.29458566539209602</v>
      </c>
      <c r="R803" s="17"/>
      <c r="S803" s="17">
        <v>0.178830825924193</v>
      </c>
      <c r="T803" s="17">
        <v>0.26230662043471398</v>
      </c>
      <c r="U803" s="17">
        <v>0.259022061650927</v>
      </c>
      <c r="V803" s="17">
        <v>0.26876197795017798</v>
      </c>
      <c r="W803" s="17">
        <v>0.32374988228587098</v>
      </c>
      <c r="X803" s="17">
        <v>0.24772975733777899</v>
      </c>
      <c r="Y803" s="17">
        <v>0.33539161498542802</v>
      </c>
      <c r="Z803" s="17">
        <v>0.36904310673942298</v>
      </c>
      <c r="AA803" s="17">
        <v>0.31737820456781402</v>
      </c>
      <c r="AB803" s="17">
        <v>0.28272155586061298</v>
      </c>
      <c r="AC803" s="17">
        <v>0.38732379857509502</v>
      </c>
      <c r="AD803" s="17"/>
      <c r="AE803" s="17">
        <v>0.41651299942966802</v>
      </c>
      <c r="AF803" s="17">
        <v>0.19711004823298101</v>
      </c>
      <c r="AG803" s="17">
        <v>0.21636681989179701</v>
      </c>
      <c r="AH803" s="17"/>
      <c r="AI803" s="17">
        <v>0.38026978593469501</v>
      </c>
      <c r="AJ803" s="17">
        <v>0.23092321765558299</v>
      </c>
      <c r="AK803" s="17">
        <v>0.18484683875594399</v>
      </c>
      <c r="AL803" s="17">
        <v>0.38736994170797101</v>
      </c>
      <c r="AM803" s="17">
        <v>0.222963161485914</v>
      </c>
      <c r="AN803" s="17"/>
      <c r="AO803" s="17">
        <v>0.36257174724126401</v>
      </c>
      <c r="AP803" s="17">
        <v>0.213635219053908</v>
      </c>
      <c r="AQ803" s="17">
        <v>0.21277979406707001</v>
      </c>
      <c r="AR803" s="17"/>
      <c r="AS803" s="17">
        <v>0.31037160609715297</v>
      </c>
      <c r="AT803" s="17">
        <v>0.284423857644582</v>
      </c>
      <c r="AU803" s="17">
        <v>0.22154778639377001</v>
      </c>
      <c r="AV803" s="17">
        <v>0.17485876354562199</v>
      </c>
      <c r="AW803" s="17">
        <v>0.143433912015687</v>
      </c>
    </row>
    <row r="804" spans="2:49" x14ac:dyDescent="0.25">
      <c r="B804" t="s">
        <v>179</v>
      </c>
      <c r="C804" s="17">
        <v>0.12850969150578301</v>
      </c>
      <c r="D804" s="17">
        <v>9.5639066796745095E-2</v>
      </c>
      <c r="E804" s="17">
        <v>0.157915117590952</v>
      </c>
      <c r="F804" s="17"/>
      <c r="G804" s="17">
        <v>0.246495204273012</v>
      </c>
      <c r="H804" s="17">
        <v>0.22767458510048999</v>
      </c>
      <c r="I804" s="17">
        <v>0.20231357750322901</v>
      </c>
      <c r="J804" s="17">
        <v>0.13807162755958199</v>
      </c>
      <c r="K804" s="17">
        <v>-4.9316740871081502E-3</v>
      </c>
      <c r="L804" s="17">
        <v>6.3766402025433599E-4</v>
      </c>
      <c r="M804" s="17"/>
      <c r="N804" s="17">
        <v>0.31107456772576397</v>
      </c>
      <c r="O804" s="17">
        <v>0.13033423513751299</v>
      </c>
      <c r="P804" s="17">
        <v>-1.57660252829167E-2</v>
      </c>
      <c r="Q804" s="17">
        <v>5.8816630985134302E-2</v>
      </c>
      <c r="R804" s="17"/>
      <c r="S804" s="17">
        <v>0.36633005272428198</v>
      </c>
      <c r="T804" s="17">
        <v>0.16878747762013499</v>
      </c>
      <c r="U804" s="17">
        <v>0.13585356713188601</v>
      </c>
      <c r="V804" s="17">
        <v>0.14351053757846499</v>
      </c>
      <c r="W804" s="17">
        <v>7.8753226375137306E-2</v>
      </c>
      <c r="X804" s="17">
        <v>0.17291330918296099</v>
      </c>
      <c r="Y804" s="17">
        <v>-2.3485639294170101E-3</v>
      </c>
      <c r="Z804" s="17">
        <v>-1.88181612625603E-2</v>
      </c>
      <c r="AA804" s="17">
        <v>2.6296391710420901E-2</v>
      </c>
      <c r="AB804" s="17">
        <v>0.124375271920668</v>
      </c>
      <c r="AC804" s="17">
        <v>-6.4853056937129699E-2</v>
      </c>
      <c r="AD804" s="17"/>
      <c r="AE804" s="17">
        <v>-0.10847381348933199</v>
      </c>
      <c r="AF804" s="17">
        <v>0.29340677980388702</v>
      </c>
      <c r="AG804" s="17">
        <v>0.18471329787835999</v>
      </c>
      <c r="AH804" s="17"/>
      <c r="AI804" s="17">
        <v>-2.0230721613947102E-2</v>
      </c>
      <c r="AJ804" s="17">
        <v>0.25211081927819201</v>
      </c>
      <c r="AK804" s="17">
        <v>0.29699703791651699</v>
      </c>
      <c r="AL804" s="17">
        <v>-0.112285885155119</v>
      </c>
      <c r="AM804" s="17">
        <v>0.125990474584905</v>
      </c>
      <c r="AN804" s="17"/>
      <c r="AO804" s="17">
        <v>2.3653826221606201E-2</v>
      </c>
      <c r="AP804" s="17">
        <v>0.26866275053668698</v>
      </c>
      <c r="AQ804" s="17">
        <v>0.26897558387121301</v>
      </c>
      <c r="AR804" s="17"/>
      <c r="AS804" s="17">
        <v>2.1176555140178199E-2</v>
      </c>
      <c r="AT804" s="17">
        <v>9.9073228360927496E-2</v>
      </c>
      <c r="AU804" s="17">
        <v>0.30210901678546698</v>
      </c>
      <c r="AV804" s="17">
        <v>0.333524813121581</v>
      </c>
      <c r="AW804" s="17">
        <v>0.562137575784452</v>
      </c>
    </row>
    <row r="805" spans="2:49" x14ac:dyDescent="0.25">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row>
    <row r="806" spans="2:49" x14ac:dyDescent="0.25">
      <c r="B806" s="6" t="s">
        <v>442</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row>
    <row r="807" spans="2:49" x14ac:dyDescent="0.25">
      <c r="B807" s="24" t="s">
        <v>407</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row>
    <row r="808" spans="2:49" x14ac:dyDescent="0.25">
      <c r="B808" t="s">
        <v>399</v>
      </c>
      <c r="C808" s="17">
        <v>0.108058462329124</v>
      </c>
      <c r="D808" s="17">
        <v>0.106681918092671</v>
      </c>
      <c r="E808" s="17">
        <v>0.107058821529458</v>
      </c>
      <c r="F808" s="17"/>
      <c r="G808" s="17">
        <v>0.124427814284909</v>
      </c>
      <c r="H808" s="17">
        <v>0.13312368601855901</v>
      </c>
      <c r="I808" s="17">
        <v>0.104959737810444</v>
      </c>
      <c r="J808" s="17">
        <v>0.104501150352873</v>
      </c>
      <c r="K808" s="17">
        <v>0.11084042947339399</v>
      </c>
      <c r="L808" s="17">
        <v>8.2870938480052794E-2</v>
      </c>
      <c r="M808" s="17"/>
      <c r="N808" s="17">
        <v>0.117858084730281</v>
      </c>
      <c r="O808" s="17">
        <v>0.10561340754694599</v>
      </c>
      <c r="P808" s="17">
        <v>0.10742207729134801</v>
      </c>
      <c r="Q808" s="17">
        <v>0.10282144995553</v>
      </c>
      <c r="R808" s="17"/>
      <c r="S808" s="17">
        <v>0.15273448107875601</v>
      </c>
      <c r="T808" s="17">
        <v>0.109605241578501</v>
      </c>
      <c r="U808" s="17">
        <v>0.104257749529866</v>
      </c>
      <c r="V808" s="17">
        <v>8.8983756320998697E-2</v>
      </c>
      <c r="W808" s="17">
        <v>0.14860579004043001</v>
      </c>
      <c r="X808" s="17">
        <v>7.9241742402330104E-2</v>
      </c>
      <c r="Y808" s="17">
        <v>8.3524141191300402E-2</v>
      </c>
      <c r="Z808" s="17">
        <v>0.10959067612519099</v>
      </c>
      <c r="AA808" s="17">
        <v>0.1061736602755</v>
      </c>
      <c r="AB808" s="17">
        <v>9.9670375950785095E-2</v>
      </c>
      <c r="AC808" s="17">
        <v>9.2972307908476007E-2</v>
      </c>
      <c r="AD808" s="17"/>
      <c r="AE808" s="17">
        <v>8.4194562804709605E-2</v>
      </c>
      <c r="AF808" s="17">
        <v>0.145134174079768</v>
      </c>
      <c r="AG808" s="17">
        <v>6.8198089586855096E-2</v>
      </c>
      <c r="AH808" s="17"/>
      <c r="AI808" s="17">
        <v>6.2310055392096199E-2</v>
      </c>
      <c r="AJ808" s="17">
        <v>0.16403349464953099</v>
      </c>
      <c r="AK808" s="17">
        <v>0.147741223522386</v>
      </c>
      <c r="AL808" s="17">
        <v>7.1150806206844094E-2</v>
      </c>
      <c r="AM808" s="17">
        <v>0.109485227983788</v>
      </c>
      <c r="AN808" s="17"/>
      <c r="AO808" s="17">
        <v>6.7397959628915705E-2</v>
      </c>
      <c r="AP808" s="17">
        <v>0.15256455503682301</v>
      </c>
      <c r="AQ808" s="17">
        <v>0.124552206095098</v>
      </c>
      <c r="AR808" s="17"/>
      <c r="AS808" s="17">
        <v>9.9479118117383705E-2</v>
      </c>
      <c r="AT808" s="17">
        <v>0.102420964279318</v>
      </c>
      <c r="AU808" s="17">
        <v>0.117020173858442</v>
      </c>
      <c r="AV808" s="17">
        <v>0.17934870536421099</v>
      </c>
      <c r="AW808" s="17">
        <v>0.24836333164472599</v>
      </c>
    </row>
    <row r="809" spans="2:49" x14ac:dyDescent="0.25">
      <c r="B809" t="s">
        <v>400</v>
      </c>
      <c r="C809" s="17">
        <v>0.31888470817981002</v>
      </c>
      <c r="D809" s="17">
        <v>0.30650565560354698</v>
      </c>
      <c r="E809" s="17">
        <v>0.33259325380501298</v>
      </c>
      <c r="F809" s="17"/>
      <c r="G809" s="17">
        <v>0.35810684413899202</v>
      </c>
      <c r="H809" s="17">
        <v>0.33170228369493898</v>
      </c>
      <c r="I809" s="17">
        <v>0.34766882755414502</v>
      </c>
      <c r="J809" s="17">
        <v>0.31149568361357699</v>
      </c>
      <c r="K809" s="17">
        <v>0.29717004976287797</v>
      </c>
      <c r="L809" s="17">
        <v>0.28207012590466402</v>
      </c>
      <c r="M809" s="17"/>
      <c r="N809" s="17">
        <v>0.36862615969488899</v>
      </c>
      <c r="O809" s="17">
        <v>0.33750100778214398</v>
      </c>
      <c r="P809" s="17">
        <v>0.26737540021755901</v>
      </c>
      <c r="Q809" s="17">
        <v>0.29128247790205097</v>
      </c>
      <c r="R809" s="17"/>
      <c r="S809" s="17">
        <v>0.35461133346436702</v>
      </c>
      <c r="T809" s="17">
        <v>0.29920915062637399</v>
      </c>
      <c r="U809" s="17">
        <v>0.31394332019231802</v>
      </c>
      <c r="V809" s="17">
        <v>0.38245659444859498</v>
      </c>
      <c r="W809" s="17">
        <v>0.30951491767818301</v>
      </c>
      <c r="X809" s="17">
        <v>0.36243401662420699</v>
      </c>
      <c r="Y809" s="17">
        <v>0.28914069503779199</v>
      </c>
      <c r="Z809" s="17">
        <v>0.32948436232878298</v>
      </c>
      <c r="AA809" s="17">
        <v>0.28910331384034299</v>
      </c>
      <c r="AB809" s="17">
        <v>0.28112486153618099</v>
      </c>
      <c r="AC809" s="17">
        <v>0.27623865407831599</v>
      </c>
      <c r="AD809" s="17"/>
      <c r="AE809" s="17">
        <v>0.26003751153924598</v>
      </c>
      <c r="AF809" s="17">
        <v>0.37604722855477002</v>
      </c>
      <c r="AG809" s="17">
        <v>0.29869661667391101</v>
      </c>
      <c r="AH809" s="17"/>
      <c r="AI809" s="17">
        <v>0.31961830037050498</v>
      </c>
      <c r="AJ809" s="17">
        <v>0.34012406015041502</v>
      </c>
      <c r="AK809" s="17">
        <v>0.31505736497680498</v>
      </c>
      <c r="AL809" s="17">
        <v>0.20290737917698001</v>
      </c>
      <c r="AM809" s="17">
        <v>0.29785745646342299</v>
      </c>
      <c r="AN809" s="17"/>
      <c r="AO809" s="17">
        <v>0.33405893406402398</v>
      </c>
      <c r="AP809" s="17">
        <v>0.35256091923442201</v>
      </c>
      <c r="AQ809" s="17">
        <v>0.32499411455340399</v>
      </c>
      <c r="AR809" s="17"/>
      <c r="AS809" s="17">
        <v>0.25342899665482999</v>
      </c>
      <c r="AT809" s="17">
        <v>0.33103034992533797</v>
      </c>
      <c r="AU809" s="17">
        <v>0.38711944734827203</v>
      </c>
      <c r="AV809" s="17">
        <v>0.32142129990576002</v>
      </c>
      <c r="AW809" s="17">
        <v>0.44738525493577302</v>
      </c>
    </row>
    <row r="810" spans="2:49" x14ac:dyDescent="0.25">
      <c r="B810" t="s">
        <v>401</v>
      </c>
      <c r="C810" s="17">
        <v>0.29384756493258002</v>
      </c>
      <c r="D810" s="17">
        <v>0.27630671014257702</v>
      </c>
      <c r="E810" s="17">
        <v>0.31101913716184998</v>
      </c>
      <c r="F810" s="17"/>
      <c r="G810" s="17">
        <v>0.30259847238176701</v>
      </c>
      <c r="H810" s="17">
        <v>0.28260968521945301</v>
      </c>
      <c r="I810" s="17">
        <v>0.30191723626320599</v>
      </c>
      <c r="J810" s="17">
        <v>0.29821420749287397</v>
      </c>
      <c r="K810" s="17">
        <v>0.30653757817913202</v>
      </c>
      <c r="L810" s="17">
        <v>0.28104991682381603</v>
      </c>
      <c r="M810" s="17"/>
      <c r="N810" s="17">
        <v>0.25506849252004998</v>
      </c>
      <c r="O810" s="17">
        <v>0.30843944857774402</v>
      </c>
      <c r="P810" s="17">
        <v>0.290907494705264</v>
      </c>
      <c r="Q810" s="17">
        <v>0.32009634336715898</v>
      </c>
      <c r="R810" s="17"/>
      <c r="S810" s="17">
        <v>0.22342997775982401</v>
      </c>
      <c r="T810" s="17">
        <v>0.26919793434170403</v>
      </c>
      <c r="U810" s="17">
        <v>0.32610492769079302</v>
      </c>
      <c r="V810" s="17">
        <v>0.28536463113356098</v>
      </c>
      <c r="W810" s="17">
        <v>0.232857333684859</v>
      </c>
      <c r="X810" s="17">
        <v>0.31354410324415999</v>
      </c>
      <c r="Y810" s="17">
        <v>0.338151912149463</v>
      </c>
      <c r="Z810" s="17">
        <v>0.19794291667681899</v>
      </c>
      <c r="AA810" s="17">
        <v>0.35076278631414298</v>
      </c>
      <c r="AB810" s="17">
        <v>0.352774694142092</v>
      </c>
      <c r="AC810" s="17">
        <v>0.32041588030837498</v>
      </c>
      <c r="AD810" s="17"/>
      <c r="AE810" s="17">
        <v>0.27538343795535197</v>
      </c>
      <c r="AF810" s="17">
        <v>0.28560521941698602</v>
      </c>
      <c r="AG810" s="17">
        <v>0.35064794112261899</v>
      </c>
      <c r="AH810" s="17"/>
      <c r="AI810" s="17">
        <v>0.26759322193639601</v>
      </c>
      <c r="AJ810" s="17">
        <v>0.28663955291302201</v>
      </c>
      <c r="AK810" s="17">
        <v>0.29306367481420897</v>
      </c>
      <c r="AL810" s="17">
        <v>0.30709343417288698</v>
      </c>
      <c r="AM810" s="17">
        <v>0.35392872191031799</v>
      </c>
      <c r="AN810" s="17"/>
      <c r="AO810" s="17">
        <v>0.27574485169219498</v>
      </c>
      <c r="AP810" s="17">
        <v>0.29481558704397098</v>
      </c>
      <c r="AQ810" s="17">
        <v>0.27153396554461701</v>
      </c>
      <c r="AR810" s="17"/>
      <c r="AS810" s="17">
        <v>0.32795334016949701</v>
      </c>
      <c r="AT810" s="17">
        <v>0.28178481022595397</v>
      </c>
      <c r="AU810" s="17">
        <v>0.24611475600928301</v>
      </c>
      <c r="AV810" s="17">
        <v>0.26649337556800501</v>
      </c>
      <c r="AW810" s="17">
        <v>0.11273082724092499</v>
      </c>
    </row>
    <row r="811" spans="2:49" x14ac:dyDescent="0.25">
      <c r="B811" t="s">
        <v>402</v>
      </c>
      <c r="C811" s="17">
        <v>0.11432540153087099</v>
      </c>
      <c r="D811" s="17">
        <v>0.12366617004147901</v>
      </c>
      <c r="E811" s="17">
        <v>0.10598831840079</v>
      </c>
      <c r="F811" s="17"/>
      <c r="G811" s="17">
        <v>5.5515127085236302E-2</v>
      </c>
      <c r="H811" s="17">
        <v>9.7317886150355096E-2</v>
      </c>
      <c r="I811" s="17">
        <v>0.12863304080972199</v>
      </c>
      <c r="J811" s="17">
        <v>0.11042760518332199</v>
      </c>
      <c r="K811" s="17">
        <v>9.6829014361797999E-2</v>
      </c>
      <c r="L811" s="17">
        <v>0.16454875521342299</v>
      </c>
      <c r="M811" s="17"/>
      <c r="N811" s="17">
        <v>0.118025407025503</v>
      </c>
      <c r="O811" s="17">
        <v>0.12406627257697</v>
      </c>
      <c r="P811" s="17">
        <v>0.12926519802907599</v>
      </c>
      <c r="Q811" s="17">
        <v>9.0036339370858406E-2</v>
      </c>
      <c r="R811" s="17"/>
      <c r="S811" s="17">
        <v>0.11352672985218799</v>
      </c>
      <c r="T811" s="17">
        <v>0.13045805892814</v>
      </c>
      <c r="U811" s="17">
        <v>7.0334321992852805E-2</v>
      </c>
      <c r="V811" s="17">
        <v>9.8405162977506705E-2</v>
      </c>
      <c r="W811" s="17">
        <v>0.15726541625977999</v>
      </c>
      <c r="X811" s="17">
        <v>7.7787451938281196E-2</v>
      </c>
      <c r="Y811" s="17">
        <v>0.121169339255634</v>
      </c>
      <c r="Z811" s="17">
        <v>0.14784402705601599</v>
      </c>
      <c r="AA811" s="17">
        <v>7.7409546669648693E-2</v>
      </c>
      <c r="AB811" s="17">
        <v>0.17598287923457401</v>
      </c>
      <c r="AC811" s="17">
        <v>8.95960233656211E-2</v>
      </c>
      <c r="AD811" s="17"/>
      <c r="AE811" s="17">
        <v>0.14382046979718099</v>
      </c>
      <c r="AF811" s="17">
        <v>9.7469924541002506E-2</v>
      </c>
      <c r="AG811" s="17">
        <v>0.108634109961743</v>
      </c>
      <c r="AH811" s="17"/>
      <c r="AI811" s="17">
        <v>0.15211739051984999</v>
      </c>
      <c r="AJ811" s="17">
        <v>8.7028050662649001E-2</v>
      </c>
      <c r="AK811" s="17">
        <v>0.127340147876151</v>
      </c>
      <c r="AL811" s="17">
        <v>0.17606402350617301</v>
      </c>
      <c r="AM811" s="17">
        <v>7.5668915862460995E-2</v>
      </c>
      <c r="AN811" s="17"/>
      <c r="AO811" s="17">
        <v>0.15000357742644399</v>
      </c>
      <c r="AP811" s="17">
        <v>9.0459923127072406E-2</v>
      </c>
      <c r="AQ811" s="17">
        <v>0.16183000581186799</v>
      </c>
      <c r="AR811" s="17"/>
      <c r="AS811" s="17">
        <v>0.11345796451368199</v>
      </c>
      <c r="AT811" s="17">
        <v>0.14400997762517001</v>
      </c>
      <c r="AU811" s="17">
        <v>9.0814816200453202E-2</v>
      </c>
      <c r="AV811" s="17">
        <v>7.3516713491551297E-2</v>
      </c>
      <c r="AW811" s="17">
        <v>0.133977688558062</v>
      </c>
    </row>
    <row r="812" spans="2:49" x14ac:dyDescent="0.25">
      <c r="B812" t="s">
        <v>403</v>
      </c>
      <c r="C812" s="17">
        <v>0.110966016088034</v>
      </c>
      <c r="D812" s="17">
        <v>0.14594107090553399</v>
      </c>
      <c r="E812" s="17">
        <v>7.7956161784844602E-2</v>
      </c>
      <c r="F812" s="17"/>
      <c r="G812" s="17">
        <v>8.2662293174394802E-2</v>
      </c>
      <c r="H812" s="17">
        <v>8.3032737871213999E-2</v>
      </c>
      <c r="I812" s="17">
        <v>6.0426017120131903E-2</v>
      </c>
      <c r="J812" s="17">
        <v>0.11173311443940399</v>
      </c>
      <c r="K812" s="17">
        <v>0.157971415922357</v>
      </c>
      <c r="L812" s="17">
        <v>0.157662536076631</v>
      </c>
      <c r="M812" s="17"/>
      <c r="N812" s="17">
        <v>9.1138611432461006E-2</v>
      </c>
      <c r="O812" s="17">
        <v>9.1500130296908899E-2</v>
      </c>
      <c r="P812" s="17">
        <v>0.162063882243282</v>
      </c>
      <c r="Q812" s="17">
        <v>0.104928806928795</v>
      </c>
      <c r="R812" s="17"/>
      <c r="S812" s="17">
        <v>0.110661658283197</v>
      </c>
      <c r="T812" s="17">
        <v>0.13476921733682501</v>
      </c>
      <c r="U812" s="17">
        <v>0.136305478325908</v>
      </c>
      <c r="V812" s="17">
        <v>9.0888171915309998E-2</v>
      </c>
      <c r="W812" s="17">
        <v>0.10992256712268</v>
      </c>
      <c r="X812" s="17">
        <v>9.5565954644933407E-2</v>
      </c>
      <c r="Y812" s="17">
        <v>0.11891376764657299</v>
      </c>
      <c r="Z812" s="17">
        <v>0.15239030499512099</v>
      </c>
      <c r="AA812" s="17">
        <v>0.10961478922720599</v>
      </c>
      <c r="AB812" s="17">
        <v>6.7887291980059994E-2</v>
      </c>
      <c r="AC812" s="17">
        <v>0.118269246405832</v>
      </c>
      <c r="AD812" s="17"/>
      <c r="AE812" s="17">
        <v>0.20145728204837901</v>
      </c>
      <c r="AF812" s="17">
        <v>5.34127070877655E-2</v>
      </c>
      <c r="AG812" s="17">
        <v>6.6847740960805105E-2</v>
      </c>
      <c r="AH812" s="17"/>
      <c r="AI812" s="17">
        <v>0.176190814362405</v>
      </c>
      <c r="AJ812" s="17">
        <v>6.0011074750025498E-2</v>
      </c>
      <c r="AK812" s="17">
        <v>6.0305581032380498E-2</v>
      </c>
      <c r="AL812" s="17">
        <v>0.19577514412118699</v>
      </c>
      <c r="AM812" s="17">
        <v>6.9367055421719795E-2</v>
      </c>
      <c r="AN812" s="17"/>
      <c r="AO812" s="17">
        <v>0.16013372234815901</v>
      </c>
      <c r="AP812" s="17">
        <v>5.6082506423500302E-2</v>
      </c>
      <c r="AQ812" s="17">
        <v>7.2260959123938998E-2</v>
      </c>
      <c r="AR812" s="17"/>
      <c r="AS812" s="17">
        <v>0.13017598401484201</v>
      </c>
      <c r="AT812" s="17">
        <v>0.100768873076682</v>
      </c>
      <c r="AU812" s="17">
        <v>0.10494011802384901</v>
      </c>
      <c r="AV812" s="17">
        <v>9.6353831977447096E-2</v>
      </c>
      <c r="AW812" s="17">
        <v>0</v>
      </c>
    </row>
    <row r="813" spans="2:49" x14ac:dyDescent="0.25">
      <c r="B813" t="s">
        <v>104</v>
      </c>
      <c r="C813" s="17">
        <v>5.3917846939580502E-2</v>
      </c>
      <c r="D813" s="17">
        <v>4.0898475214192501E-2</v>
      </c>
      <c r="E813" s="17">
        <v>6.5384307318044399E-2</v>
      </c>
      <c r="F813" s="17"/>
      <c r="G813" s="17">
        <v>7.6689448934700505E-2</v>
      </c>
      <c r="H813" s="17">
        <v>7.2213721045479906E-2</v>
      </c>
      <c r="I813" s="17">
        <v>5.6395140442351999E-2</v>
      </c>
      <c r="J813" s="17">
        <v>6.36282389179504E-2</v>
      </c>
      <c r="K813" s="17">
        <v>3.0651512300441001E-2</v>
      </c>
      <c r="L813" s="17">
        <v>3.17977275014125E-2</v>
      </c>
      <c r="M813" s="17"/>
      <c r="N813" s="17">
        <v>4.9283244596816003E-2</v>
      </c>
      <c r="O813" s="17">
        <v>3.2879733219287298E-2</v>
      </c>
      <c r="P813" s="17">
        <v>4.2965947513471402E-2</v>
      </c>
      <c r="Q813" s="17">
        <v>9.0834582475607606E-2</v>
      </c>
      <c r="R813" s="17"/>
      <c r="S813" s="17">
        <v>4.5035819561669202E-2</v>
      </c>
      <c r="T813" s="17">
        <v>5.6760397188455797E-2</v>
      </c>
      <c r="U813" s="17">
        <v>4.9054202268263201E-2</v>
      </c>
      <c r="V813" s="17">
        <v>5.3901683204028598E-2</v>
      </c>
      <c r="W813" s="17">
        <v>4.1833975214067599E-2</v>
      </c>
      <c r="X813" s="17">
        <v>7.1426731146088704E-2</v>
      </c>
      <c r="Y813" s="17">
        <v>4.9100144719237501E-2</v>
      </c>
      <c r="Z813" s="17">
        <v>6.2747712818070303E-2</v>
      </c>
      <c r="AA813" s="17">
        <v>6.69359036731592E-2</v>
      </c>
      <c r="AB813" s="17">
        <v>2.2559897156308E-2</v>
      </c>
      <c r="AC813" s="17">
        <v>0.10250788793338</v>
      </c>
      <c r="AD813" s="17"/>
      <c r="AE813" s="17">
        <v>3.5106735855131598E-2</v>
      </c>
      <c r="AF813" s="17">
        <v>4.2330746319707499E-2</v>
      </c>
      <c r="AG813" s="17">
        <v>0.106975501694066</v>
      </c>
      <c r="AH813" s="17"/>
      <c r="AI813" s="17">
        <v>2.2170217418747199E-2</v>
      </c>
      <c r="AJ813" s="17">
        <v>6.2163766874357797E-2</v>
      </c>
      <c r="AK813" s="17">
        <v>5.6492007778068599E-2</v>
      </c>
      <c r="AL813" s="17">
        <v>4.7009212815929499E-2</v>
      </c>
      <c r="AM813" s="17">
        <v>9.3692622358289998E-2</v>
      </c>
      <c r="AN813" s="17"/>
      <c r="AO813" s="17">
        <v>1.26609548402624E-2</v>
      </c>
      <c r="AP813" s="17">
        <v>5.3516509134210397E-2</v>
      </c>
      <c r="AQ813" s="17">
        <v>4.4828748871073403E-2</v>
      </c>
      <c r="AR813" s="17"/>
      <c r="AS813" s="17">
        <v>7.5504596529765405E-2</v>
      </c>
      <c r="AT813" s="17">
        <v>3.9985024867538403E-2</v>
      </c>
      <c r="AU813" s="17">
        <v>5.3990688559701398E-2</v>
      </c>
      <c r="AV813" s="17">
        <v>6.2866073693025395E-2</v>
      </c>
      <c r="AW813" s="17">
        <v>5.7542897620514503E-2</v>
      </c>
    </row>
    <row r="814" spans="2:49" x14ac:dyDescent="0.25">
      <c r="B814" t="s">
        <v>404</v>
      </c>
      <c r="C814" s="17">
        <v>0.42694317050893499</v>
      </c>
      <c r="D814" s="17">
        <v>0.413187573696218</v>
      </c>
      <c r="E814" s="17">
        <v>0.43965207533447098</v>
      </c>
      <c r="F814" s="17"/>
      <c r="G814" s="17">
        <v>0.48253465842390197</v>
      </c>
      <c r="H814" s="17">
        <v>0.46482596971349799</v>
      </c>
      <c r="I814" s="17">
        <v>0.45262856536458901</v>
      </c>
      <c r="J814" s="17">
        <v>0.41599683396644999</v>
      </c>
      <c r="K814" s="17">
        <v>0.40801047923627198</v>
      </c>
      <c r="L814" s="17">
        <v>0.36494106438471702</v>
      </c>
      <c r="M814" s="17"/>
      <c r="N814" s="17">
        <v>0.48648424442517002</v>
      </c>
      <c r="O814" s="17">
        <v>0.44311441532909002</v>
      </c>
      <c r="P814" s="17">
        <v>0.37479747750890702</v>
      </c>
      <c r="Q814" s="17">
        <v>0.39410392785758003</v>
      </c>
      <c r="R814" s="17"/>
      <c r="S814" s="17">
        <v>0.507345814543122</v>
      </c>
      <c r="T814" s="17">
        <v>0.40881439220487498</v>
      </c>
      <c r="U814" s="17">
        <v>0.41820106972218302</v>
      </c>
      <c r="V814" s="17">
        <v>0.47144035076959301</v>
      </c>
      <c r="W814" s="17">
        <v>0.45812070771861302</v>
      </c>
      <c r="X814" s="17">
        <v>0.441675759026537</v>
      </c>
      <c r="Y814" s="17">
        <v>0.37266483622909302</v>
      </c>
      <c r="Z814" s="17">
        <v>0.439075038453974</v>
      </c>
      <c r="AA814" s="17">
        <v>0.39527697411584301</v>
      </c>
      <c r="AB814" s="17">
        <v>0.38079523748696598</v>
      </c>
      <c r="AC814" s="17">
        <v>0.36921096198679199</v>
      </c>
      <c r="AD814" s="17"/>
      <c r="AE814" s="17">
        <v>0.34423207434395597</v>
      </c>
      <c r="AF814" s="17">
        <v>0.52118140263453805</v>
      </c>
      <c r="AG814" s="17">
        <v>0.36689470626076598</v>
      </c>
      <c r="AH814" s="17"/>
      <c r="AI814" s="17">
        <v>0.38192835576260098</v>
      </c>
      <c r="AJ814" s="17">
        <v>0.50415755479994595</v>
      </c>
      <c r="AK814" s="17">
        <v>0.46279858849919098</v>
      </c>
      <c r="AL814" s="17">
        <v>0.27405818538382398</v>
      </c>
      <c r="AM814" s="17">
        <v>0.407342684447211</v>
      </c>
      <c r="AN814" s="17"/>
      <c r="AO814" s="17">
        <v>0.40145689369294002</v>
      </c>
      <c r="AP814" s="17">
        <v>0.50512547427124499</v>
      </c>
      <c r="AQ814" s="17">
        <v>0.44954632064850197</v>
      </c>
      <c r="AR814" s="17"/>
      <c r="AS814" s="17">
        <v>0.35290811477221401</v>
      </c>
      <c r="AT814" s="17">
        <v>0.43345131420465599</v>
      </c>
      <c r="AU814" s="17">
        <v>0.50413962120671396</v>
      </c>
      <c r="AV814" s="17">
        <v>0.50077000526997095</v>
      </c>
      <c r="AW814" s="17">
        <v>0.69574858658049898</v>
      </c>
    </row>
    <row r="815" spans="2:49" x14ac:dyDescent="0.25">
      <c r="B815" t="s">
        <v>405</v>
      </c>
      <c r="C815" s="17">
        <v>0.225291417618905</v>
      </c>
      <c r="D815" s="17">
        <v>0.26960724094701299</v>
      </c>
      <c r="E815" s="17">
        <v>0.183944480185634</v>
      </c>
      <c r="F815" s="17"/>
      <c r="G815" s="17">
        <v>0.13817742025963101</v>
      </c>
      <c r="H815" s="17">
        <v>0.18035062402156901</v>
      </c>
      <c r="I815" s="17">
        <v>0.189059057929854</v>
      </c>
      <c r="J815" s="17">
        <v>0.22216071962272599</v>
      </c>
      <c r="K815" s="17">
        <v>0.254800430284155</v>
      </c>
      <c r="L815" s="17">
        <v>0.32221129129005499</v>
      </c>
      <c r="M815" s="17"/>
      <c r="N815" s="17">
        <v>0.20916401845796401</v>
      </c>
      <c r="O815" s="17">
        <v>0.21556640287387799</v>
      </c>
      <c r="P815" s="17">
        <v>0.29132908027235799</v>
      </c>
      <c r="Q815" s="17">
        <v>0.194965146299653</v>
      </c>
      <c r="R815" s="17"/>
      <c r="S815" s="17">
        <v>0.224188388135385</v>
      </c>
      <c r="T815" s="17">
        <v>0.26522727626496501</v>
      </c>
      <c r="U815" s="17">
        <v>0.206639800318761</v>
      </c>
      <c r="V815" s="17">
        <v>0.18929333489281699</v>
      </c>
      <c r="W815" s="17">
        <v>0.26718798338246103</v>
      </c>
      <c r="X815" s="17">
        <v>0.17335340658321499</v>
      </c>
      <c r="Y815" s="17">
        <v>0.24008310690220699</v>
      </c>
      <c r="Z815" s="17">
        <v>0.30023433205113598</v>
      </c>
      <c r="AA815" s="17">
        <v>0.18702433589685499</v>
      </c>
      <c r="AB815" s="17">
        <v>0.243870171214634</v>
      </c>
      <c r="AC815" s="17">
        <v>0.207865269771453</v>
      </c>
      <c r="AD815" s="17"/>
      <c r="AE815" s="17">
        <v>0.34527775184555998</v>
      </c>
      <c r="AF815" s="17">
        <v>0.150882631628768</v>
      </c>
      <c r="AG815" s="17">
        <v>0.175481850922549</v>
      </c>
      <c r="AH815" s="17"/>
      <c r="AI815" s="17">
        <v>0.32830820488225498</v>
      </c>
      <c r="AJ815" s="17">
        <v>0.147039125412674</v>
      </c>
      <c r="AK815" s="17">
        <v>0.18764572890853101</v>
      </c>
      <c r="AL815" s="17">
        <v>0.37183916762736002</v>
      </c>
      <c r="AM815" s="17">
        <v>0.145035971284181</v>
      </c>
      <c r="AN815" s="17"/>
      <c r="AO815" s="17">
        <v>0.31013729977460303</v>
      </c>
      <c r="AP815" s="17">
        <v>0.14654242955057301</v>
      </c>
      <c r="AQ815" s="17">
        <v>0.234090964935807</v>
      </c>
      <c r="AR815" s="17"/>
      <c r="AS815" s="17">
        <v>0.24363394852852399</v>
      </c>
      <c r="AT815" s="17">
        <v>0.24477885070185099</v>
      </c>
      <c r="AU815" s="17">
        <v>0.19575493422430201</v>
      </c>
      <c r="AV815" s="17">
        <v>0.16987054546899799</v>
      </c>
      <c r="AW815" s="17">
        <v>0.133977688558062</v>
      </c>
    </row>
    <row r="816" spans="2:49" x14ac:dyDescent="0.25">
      <c r="B816" t="s">
        <v>179</v>
      </c>
      <c r="C816" s="17">
        <v>0.20165175289003001</v>
      </c>
      <c r="D816" s="17">
        <v>0.14358033274920501</v>
      </c>
      <c r="E816" s="17">
        <v>0.25570759514883701</v>
      </c>
      <c r="F816" s="17"/>
      <c r="G816" s="17">
        <v>0.344357238164271</v>
      </c>
      <c r="H816" s="17">
        <v>0.284475345691929</v>
      </c>
      <c r="I816" s="17">
        <v>0.26356950743473501</v>
      </c>
      <c r="J816" s="17">
        <v>0.193836114343723</v>
      </c>
      <c r="K816" s="17">
        <v>0.15321004895211701</v>
      </c>
      <c r="L816" s="17">
        <v>4.2729773094661902E-2</v>
      </c>
      <c r="M816" s="17"/>
      <c r="N816" s="17">
        <v>0.27732022596720601</v>
      </c>
      <c r="O816" s="17">
        <v>0.227548012455212</v>
      </c>
      <c r="P816" s="17">
        <v>8.3468397236548503E-2</v>
      </c>
      <c r="Q816" s="17">
        <v>0.199138781557927</v>
      </c>
      <c r="R816" s="17"/>
      <c r="S816" s="17">
        <v>0.283157426407738</v>
      </c>
      <c r="T816" s="17">
        <v>0.14358711593991</v>
      </c>
      <c r="U816" s="17">
        <v>0.21156126940342199</v>
      </c>
      <c r="V816" s="17">
        <v>0.28214701587677699</v>
      </c>
      <c r="W816" s="17">
        <v>0.19093272433615199</v>
      </c>
      <c r="X816" s="17">
        <v>0.26832235244332198</v>
      </c>
      <c r="Y816" s="17">
        <v>0.132581729326886</v>
      </c>
      <c r="Z816" s="17">
        <v>0.13884070640283799</v>
      </c>
      <c r="AA816" s="17">
        <v>0.20825263821898801</v>
      </c>
      <c r="AB816" s="17">
        <v>0.136925066272332</v>
      </c>
      <c r="AC816" s="17">
        <v>0.16134569221533901</v>
      </c>
      <c r="AD816" s="17"/>
      <c r="AE816" s="17">
        <v>-1.04567750160456E-3</v>
      </c>
      <c r="AF816" s="17">
        <v>0.37029877100577002</v>
      </c>
      <c r="AG816" s="17">
        <v>0.191412855338218</v>
      </c>
      <c r="AH816" s="17"/>
      <c r="AI816" s="17">
        <v>5.3620150880345899E-2</v>
      </c>
      <c r="AJ816" s="17">
        <v>0.35711842938727101</v>
      </c>
      <c r="AK816" s="17">
        <v>0.27515285959065999</v>
      </c>
      <c r="AL816" s="17">
        <v>-9.7780982243535999E-2</v>
      </c>
      <c r="AM816" s="17">
        <v>0.262306713163031</v>
      </c>
      <c r="AN816" s="17"/>
      <c r="AO816" s="17">
        <v>9.1319593918336703E-2</v>
      </c>
      <c r="AP816" s="17">
        <v>0.35858304472067298</v>
      </c>
      <c r="AQ816" s="17">
        <v>0.215455355712695</v>
      </c>
      <c r="AR816" s="17"/>
      <c r="AS816" s="17">
        <v>0.10927416624369</v>
      </c>
      <c r="AT816" s="17">
        <v>0.188672463502805</v>
      </c>
      <c r="AU816" s="17">
        <v>0.308384686982411</v>
      </c>
      <c r="AV816" s="17">
        <v>0.33089945980097202</v>
      </c>
      <c r="AW816" s="17">
        <v>0.56177089802243696</v>
      </c>
    </row>
    <row r="817" spans="2:49" x14ac:dyDescent="0.2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row>
    <row r="818" spans="2:49" x14ac:dyDescent="0.25">
      <c r="B818" s="6" t="s">
        <v>443</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row>
    <row r="819" spans="2:49" x14ac:dyDescent="0.25">
      <c r="B819" s="24" t="s">
        <v>407</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row>
    <row r="820" spans="2:49" x14ac:dyDescent="0.25">
      <c r="B820" t="s">
        <v>399</v>
      </c>
      <c r="C820" s="17">
        <v>0.248441882652429</v>
      </c>
      <c r="D820" s="17">
        <v>0.26436150337833297</v>
      </c>
      <c r="E820" s="17">
        <v>0.23160138890583001</v>
      </c>
      <c r="F820" s="17"/>
      <c r="G820" s="17">
        <v>0.23524691455454899</v>
      </c>
      <c r="H820" s="17">
        <v>0.23291507469144199</v>
      </c>
      <c r="I820" s="17">
        <v>0.240020205950252</v>
      </c>
      <c r="J820" s="17">
        <v>0.244358390552912</v>
      </c>
      <c r="K820" s="17">
        <v>0.255174328452628</v>
      </c>
      <c r="L820" s="17">
        <v>0.27256128307851801</v>
      </c>
      <c r="M820" s="17"/>
      <c r="N820" s="17">
        <v>0.27318245956984299</v>
      </c>
      <c r="O820" s="17">
        <v>0.25501831232105199</v>
      </c>
      <c r="P820" s="17">
        <v>0.24082259506586801</v>
      </c>
      <c r="Q820" s="17">
        <v>0.22702362293945699</v>
      </c>
      <c r="R820" s="17"/>
      <c r="S820" s="17">
        <v>0.27109657938231801</v>
      </c>
      <c r="T820" s="17">
        <v>0.23431539434902399</v>
      </c>
      <c r="U820" s="17">
        <v>0.25354423805538501</v>
      </c>
      <c r="V820" s="17">
        <v>0.29008608644849199</v>
      </c>
      <c r="W820" s="17">
        <v>0.29563473551493502</v>
      </c>
      <c r="X820" s="17">
        <v>0.237964485022196</v>
      </c>
      <c r="Y820" s="17">
        <v>0.19341833619531301</v>
      </c>
      <c r="Z820" s="17">
        <v>0.180545138882372</v>
      </c>
      <c r="AA820" s="17">
        <v>0.27508715022331498</v>
      </c>
      <c r="AB820" s="17">
        <v>0.24477510810466399</v>
      </c>
      <c r="AC820" s="17">
        <v>0.20051415632657599</v>
      </c>
      <c r="AD820" s="17"/>
      <c r="AE820" s="17">
        <v>0.273316135271298</v>
      </c>
      <c r="AF820" s="17">
        <v>0.27098792999022497</v>
      </c>
      <c r="AG820" s="17">
        <v>0.140377737054241</v>
      </c>
      <c r="AH820" s="17"/>
      <c r="AI820" s="17">
        <v>0.25302120431830899</v>
      </c>
      <c r="AJ820" s="17">
        <v>0.28921042639639999</v>
      </c>
      <c r="AK820" s="17">
        <v>0.28562613910093099</v>
      </c>
      <c r="AL820" s="17">
        <v>0.24253494271902001</v>
      </c>
      <c r="AM820" s="17">
        <v>0.16667643643140301</v>
      </c>
      <c r="AN820" s="17"/>
      <c r="AO820" s="17">
        <v>0.27874066379922902</v>
      </c>
      <c r="AP820" s="17">
        <v>0.28641908388397702</v>
      </c>
      <c r="AQ820" s="17">
        <v>0.24780545299281201</v>
      </c>
      <c r="AR820" s="17"/>
      <c r="AS820" s="17">
        <v>0.23167444692671699</v>
      </c>
      <c r="AT820" s="17">
        <v>0.245442753365441</v>
      </c>
      <c r="AU820" s="17">
        <v>0.25894987018626903</v>
      </c>
      <c r="AV820" s="17">
        <v>0.307247964291267</v>
      </c>
      <c r="AW820" s="17">
        <v>0.331431224833452</v>
      </c>
    </row>
    <row r="821" spans="2:49" x14ac:dyDescent="0.25">
      <c r="B821" t="s">
        <v>400</v>
      </c>
      <c r="C821" s="17">
        <v>0.39698904285359299</v>
      </c>
      <c r="D821" s="17">
        <v>0.37478312538401698</v>
      </c>
      <c r="E821" s="17">
        <v>0.42059018260315501</v>
      </c>
      <c r="F821" s="17"/>
      <c r="G821" s="17">
        <v>0.33720649813464199</v>
      </c>
      <c r="H821" s="17">
        <v>0.37629381338120199</v>
      </c>
      <c r="I821" s="17">
        <v>0.410952048892887</v>
      </c>
      <c r="J821" s="17">
        <v>0.38846034734392298</v>
      </c>
      <c r="K821" s="17">
        <v>0.42120342892289298</v>
      </c>
      <c r="L821" s="17">
        <v>0.43043872443405501</v>
      </c>
      <c r="M821" s="17"/>
      <c r="N821" s="17">
        <v>0.42791062107017303</v>
      </c>
      <c r="O821" s="17">
        <v>0.404015289208082</v>
      </c>
      <c r="P821" s="17">
        <v>0.35130249871227998</v>
      </c>
      <c r="Q821" s="17">
        <v>0.39422394618294598</v>
      </c>
      <c r="R821" s="17"/>
      <c r="S821" s="17">
        <v>0.40174370064481302</v>
      </c>
      <c r="T821" s="17">
        <v>0.384736608206738</v>
      </c>
      <c r="U821" s="17">
        <v>0.32319852622873102</v>
      </c>
      <c r="V821" s="17">
        <v>0.38798070216329</v>
      </c>
      <c r="W821" s="17">
        <v>0.411010434722058</v>
      </c>
      <c r="X821" s="17">
        <v>0.43756343665525099</v>
      </c>
      <c r="Y821" s="17">
        <v>0.429022441131369</v>
      </c>
      <c r="Z821" s="17">
        <v>0.475501008469354</v>
      </c>
      <c r="AA821" s="17">
        <v>0.383636963787441</v>
      </c>
      <c r="AB821" s="17">
        <v>0.42549521924115602</v>
      </c>
      <c r="AC821" s="17">
        <v>0.30645945262618102</v>
      </c>
      <c r="AD821" s="17"/>
      <c r="AE821" s="17">
        <v>0.35392513191831898</v>
      </c>
      <c r="AF821" s="17">
        <v>0.43233961385984698</v>
      </c>
      <c r="AG821" s="17">
        <v>0.42801458838633499</v>
      </c>
      <c r="AH821" s="17"/>
      <c r="AI821" s="17">
        <v>0.41106531448237998</v>
      </c>
      <c r="AJ821" s="17">
        <v>0.37823277121342602</v>
      </c>
      <c r="AK821" s="17">
        <v>0.470380009140974</v>
      </c>
      <c r="AL821" s="17">
        <v>0.31613036540141498</v>
      </c>
      <c r="AM821" s="17">
        <v>0.40667761580299</v>
      </c>
      <c r="AN821" s="17"/>
      <c r="AO821" s="17">
        <v>0.40163621479615602</v>
      </c>
      <c r="AP821" s="17">
        <v>0.39923173057397998</v>
      </c>
      <c r="AQ821" s="17">
        <v>0.47926665423051101</v>
      </c>
      <c r="AR821" s="17"/>
      <c r="AS821" s="17">
        <v>0.35694706884898098</v>
      </c>
      <c r="AT821" s="17">
        <v>0.40586143496322202</v>
      </c>
      <c r="AU821" s="17">
        <v>0.41467912295405002</v>
      </c>
      <c r="AV821" s="17">
        <v>0.36374429345315801</v>
      </c>
      <c r="AW821" s="17">
        <v>0.45581016635932903</v>
      </c>
    </row>
    <row r="822" spans="2:49" x14ac:dyDescent="0.25">
      <c r="B822" t="s">
        <v>401</v>
      </c>
      <c r="C822" s="17">
        <v>0.22622757085878101</v>
      </c>
      <c r="D822" s="17">
        <v>0.23675639601648299</v>
      </c>
      <c r="E822" s="17">
        <v>0.21602079904393101</v>
      </c>
      <c r="F822" s="17"/>
      <c r="G822" s="17">
        <v>0.243754656748121</v>
      </c>
      <c r="H822" s="17">
        <v>0.26019487879020498</v>
      </c>
      <c r="I822" s="17">
        <v>0.21600318914618499</v>
      </c>
      <c r="J822" s="17">
        <v>0.22087296136647899</v>
      </c>
      <c r="K822" s="17">
        <v>0.202613599254272</v>
      </c>
      <c r="L822" s="17">
        <v>0.21481151479935801</v>
      </c>
      <c r="M822" s="17"/>
      <c r="N822" s="17">
        <v>0.211962423996754</v>
      </c>
      <c r="O822" s="17">
        <v>0.232281136048679</v>
      </c>
      <c r="P822" s="17">
        <v>0.24967908665452301</v>
      </c>
      <c r="Q822" s="17">
        <v>0.20880575765690301</v>
      </c>
      <c r="R822" s="17"/>
      <c r="S822" s="17">
        <v>0.23218737428448499</v>
      </c>
      <c r="T822" s="17">
        <v>0.23655155793127999</v>
      </c>
      <c r="U822" s="17">
        <v>0.26142162717218198</v>
      </c>
      <c r="V822" s="17">
        <v>0.21034950107136199</v>
      </c>
      <c r="W822" s="17">
        <v>0.17295215641750999</v>
      </c>
      <c r="X822" s="17">
        <v>0.170257296811821</v>
      </c>
      <c r="Y822" s="17">
        <v>0.25599831856640498</v>
      </c>
      <c r="Z822" s="17">
        <v>0.24149745702887801</v>
      </c>
      <c r="AA822" s="17">
        <v>0.200713940621984</v>
      </c>
      <c r="AB822" s="17">
        <v>0.22959220205212499</v>
      </c>
      <c r="AC822" s="17">
        <v>0.31048765527393202</v>
      </c>
      <c r="AD822" s="17"/>
      <c r="AE822" s="17">
        <v>0.23297769456378301</v>
      </c>
      <c r="AF822" s="17">
        <v>0.221220584956595</v>
      </c>
      <c r="AG822" s="17">
        <v>0.20602748723652101</v>
      </c>
      <c r="AH822" s="17"/>
      <c r="AI822" s="17">
        <v>0.21931386000240599</v>
      </c>
      <c r="AJ822" s="17">
        <v>0.23541536647134401</v>
      </c>
      <c r="AK822" s="17">
        <v>0.173560661856348</v>
      </c>
      <c r="AL822" s="17">
        <v>0.28001226613775998</v>
      </c>
      <c r="AM822" s="17">
        <v>0.22354380481434799</v>
      </c>
      <c r="AN822" s="17"/>
      <c r="AO822" s="17">
        <v>0.21312531875657201</v>
      </c>
      <c r="AP822" s="17">
        <v>0.21689644966440599</v>
      </c>
      <c r="AQ822" s="17">
        <v>0.17959083375599499</v>
      </c>
      <c r="AR822" s="17"/>
      <c r="AS822" s="17">
        <v>0.25546290192743298</v>
      </c>
      <c r="AT822" s="17">
        <v>0.21130443719352399</v>
      </c>
      <c r="AU822" s="17">
        <v>0.23147244868617201</v>
      </c>
      <c r="AV822" s="17">
        <v>0.21204669267429399</v>
      </c>
      <c r="AW822" s="17">
        <v>0.106018700825637</v>
      </c>
    </row>
    <row r="823" spans="2:49" x14ac:dyDescent="0.25">
      <c r="B823" t="s">
        <v>402</v>
      </c>
      <c r="C823" s="17">
        <v>3.9675906397442701E-2</v>
      </c>
      <c r="D823" s="17">
        <v>4.8539663202446799E-2</v>
      </c>
      <c r="E823" s="17">
        <v>3.1375517179913603E-2</v>
      </c>
      <c r="F823" s="17"/>
      <c r="G823" s="17">
        <v>6.4488016106232199E-2</v>
      </c>
      <c r="H823" s="17">
        <v>4.8905970257288503E-2</v>
      </c>
      <c r="I823" s="17">
        <v>3.8369864696004799E-2</v>
      </c>
      <c r="J823" s="17">
        <v>2.61135506916144E-2</v>
      </c>
      <c r="K823" s="17">
        <v>3.6009668974599202E-2</v>
      </c>
      <c r="L823" s="17">
        <v>2.95112601328128E-2</v>
      </c>
      <c r="M823" s="17"/>
      <c r="N823" s="17">
        <v>3.00146974249796E-2</v>
      </c>
      <c r="O823" s="17">
        <v>3.3137145470151903E-2</v>
      </c>
      <c r="P823" s="17">
        <v>5.5248134937445903E-2</v>
      </c>
      <c r="Q823" s="17">
        <v>4.4116383620919998E-2</v>
      </c>
      <c r="R823" s="17"/>
      <c r="S823" s="17">
        <v>2.8384586105727101E-2</v>
      </c>
      <c r="T823" s="17">
        <v>3.4931705177786897E-2</v>
      </c>
      <c r="U823" s="17">
        <v>2.7380300986291899E-2</v>
      </c>
      <c r="V823" s="17">
        <v>3.1133630909677398E-2</v>
      </c>
      <c r="W823" s="17">
        <v>5.8555650587681099E-2</v>
      </c>
      <c r="X823" s="17">
        <v>5.4824655197480303E-2</v>
      </c>
      <c r="Y823" s="17">
        <v>3.5986124617893897E-2</v>
      </c>
      <c r="Z823" s="17">
        <v>5.6820030934779102E-2</v>
      </c>
      <c r="AA823" s="17">
        <v>5.8230830647672399E-2</v>
      </c>
      <c r="AB823" s="17">
        <v>4.2294644615092601E-2</v>
      </c>
      <c r="AC823" s="17">
        <v>1.31031562765896E-2</v>
      </c>
      <c r="AD823" s="17"/>
      <c r="AE823" s="17">
        <v>5.3839673948847699E-2</v>
      </c>
      <c r="AF823" s="17">
        <v>2.8116177227163901E-2</v>
      </c>
      <c r="AG823" s="17">
        <v>3.3515438763967002E-2</v>
      </c>
      <c r="AH823" s="17"/>
      <c r="AI823" s="17">
        <v>3.8244238092841498E-2</v>
      </c>
      <c r="AJ823" s="17">
        <v>3.78485341350921E-2</v>
      </c>
      <c r="AK823" s="17">
        <v>3.8762703121639298E-2</v>
      </c>
      <c r="AL823" s="17">
        <v>7.1589135738254595E-2</v>
      </c>
      <c r="AM823" s="17">
        <v>2.3285874248849502E-2</v>
      </c>
      <c r="AN823" s="17"/>
      <c r="AO823" s="17">
        <v>2.8762803538827202E-2</v>
      </c>
      <c r="AP823" s="17">
        <v>4.3799565499842603E-2</v>
      </c>
      <c r="AQ823" s="17">
        <v>3.62768600672395E-2</v>
      </c>
      <c r="AR823" s="17"/>
      <c r="AS823" s="17">
        <v>4.2516797962046202E-2</v>
      </c>
      <c r="AT823" s="17">
        <v>3.21882914873831E-2</v>
      </c>
      <c r="AU823" s="17">
        <v>3.53130921210194E-2</v>
      </c>
      <c r="AV823" s="17">
        <v>3.15645982109721E-2</v>
      </c>
      <c r="AW823" s="17">
        <v>4.91970103610683E-2</v>
      </c>
    </row>
    <row r="824" spans="2:49" x14ac:dyDescent="0.25">
      <c r="B824" t="s">
        <v>403</v>
      </c>
      <c r="C824" s="17">
        <v>2.0901450309561701E-2</v>
      </c>
      <c r="D824" s="17">
        <v>2.3853041932163099E-2</v>
      </c>
      <c r="E824" s="17">
        <v>1.8180934705173998E-2</v>
      </c>
      <c r="F824" s="17"/>
      <c r="G824" s="17">
        <v>1.4111746489596099E-2</v>
      </c>
      <c r="H824" s="17">
        <v>7.9737157725308597E-3</v>
      </c>
      <c r="I824" s="17">
        <v>3.0943085959303899E-2</v>
      </c>
      <c r="J824" s="17">
        <v>2.9525077069872001E-2</v>
      </c>
      <c r="K824" s="17">
        <v>3.6336243287126403E-2</v>
      </c>
      <c r="L824" s="17">
        <v>1.3148142197205601E-2</v>
      </c>
      <c r="M824" s="17"/>
      <c r="N824" s="17">
        <v>6.7228738563467104E-3</v>
      </c>
      <c r="O824" s="17">
        <v>1.9559422526374801E-2</v>
      </c>
      <c r="P824" s="17">
        <v>3.8701749248226502E-2</v>
      </c>
      <c r="Q824" s="17">
        <v>2.2647332345664999E-2</v>
      </c>
      <c r="R824" s="17"/>
      <c r="S824" s="17">
        <v>0</v>
      </c>
      <c r="T824" s="17">
        <v>5.4143111098895497E-2</v>
      </c>
      <c r="U824" s="17">
        <v>3.5945074669007801E-2</v>
      </c>
      <c r="V824" s="17">
        <v>2.3870398605418001E-2</v>
      </c>
      <c r="W824" s="17">
        <v>0</v>
      </c>
      <c r="X824" s="17">
        <v>8.7080400367785995E-3</v>
      </c>
      <c r="Y824" s="17">
        <v>3.8605899862214001E-2</v>
      </c>
      <c r="Z824" s="17">
        <v>0</v>
      </c>
      <c r="AA824" s="17">
        <v>1.40025283662996E-2</v>
      </c>
      <c r="AB824" s="17">
        <v>1.38262928637007E-2</v>
      </c>
      <c r="AC824" s="17">
        <v>2.4003502911606502E-2</v>
      </c>
      <c r="AD824" s="17"/>
      <c r="AE824" s="17">
        <v>3.6917788646952103E-2</v>
      </c>
      <c r="AF824" s="17">
        <v>7.2536865887166697E-3</v>
      </c>
      <c r="AG824" s="17">
        <v>2.5517289676470899E-2</v>
      </c>
      <c r="AH824" s="17"/>
      <c r="AI824" s="17">
        <v>3.5886856383034502E-2</v>
      </c>
      <c r="AJ824" s="17">
        <v>0</v>
      </c>
      <c r="AK824" s="17">
        <v>0</v>
      </c>
      <c r="AL824" s="17">
        <v>0</v>
      </c>
      <c r="AM824" s="17">
        <v>3.8994939423353601E-2</v>
      </c>
      <c r="AN824" s="17"/>
      <c r="AO824" s="17">
        <v>3.3944186858711298E-2</v>
      </c>
      <c r="AP824" s="17">
        <v>0</v>
      </c>
      <c r="AQ824" s="17">
        <v>1.0288236162824401E-2</v>
      </c>
      <c r="AR824" s="17"/>
      <c r="AS824" s="17">
        <v>2.6899871977386299E-2</v>
      </c>
      <c r="AT824" s="17">
        <v>2.55667612642816E-2</v>
      </c>
      <c r="AU824" s="17">
        <v>5.2988314176714802E-3</v>
      </c>
      <c r="AV824" s="17">
        <v>2.1948894265190099E-2</v>
      </c>
      <c r="AW824" s="17">
        <v>0</v>
      </c>
    </row>
    <row r="825" spans="2:49" x14ac:dyDescent="0.25">
      <c r="B825" t="s">
        <v>104</v>
      </c>
      <c r="C825" s="17">
        <v>6.7764146928193006E-2</v>
      </c>
      <c r="D825" s="17">
        <v>5.17062700865576E-2</v>
      </c>
      <c r="E825" s="17">
        <v>8.2231177561996202E-2</v>
      </c>
      <c r="F825" s="17"/>
      <c r="G825" s="17">
        <v>0.105192167966859</v>
      </c>
      <c r="H825" s="17">
        <v>7.3716547107331706E-2</v>
      </c>
      <c r="I825" s="17">
        <v>6.3711605355367296E-2</v>
      </c>
      <c r="J825" s="17">
        <v>9.0669672975200302E-2</v>
      </c>
      <c r="K825" s="17">
        <v>4.8662731108481599E-2</v>
      </c>
      <c r="L825" s="17">
        <v>3.95290753580501E-2</v>
      </c>
      <c r="M825" s="17"/>
      <c r="N825" s="17">
        <v>5.0206924081903803E-2</v>
      </c>
      <c r="O825" s="17">
        <v>5.5988694425659603E-2</v>
      </c>
      <c r="P825" s="17">
        <v>6.4245935381656599E-2</v>
      </c>
      <c r="Q825" s="17">
        <v>0.10318295725411</v>
      </c>
      <c r="R825" s="17"/>
      <c r="S825" s="17">
        <v>6.6587759582655906E-2</v>
      </c>
      <c r="T825" s="17">
        <v>5.5321623236275499E-2</v>
      </c>
      <c r="U825" s="17">
        <v>9.8510232888403201E-2</v>
      </c>
      <c r="V825" s="17">
        <v>5.6579680801760998E-2</v>
      </c>
      <c r="W825" s="17">
        <v>6.1847022757815402E-2</v>
      </c>
      <c r="X825" s="17">
        <v>9.0682086276473506E-2</v>
      </c>
      <c r="Y825" s="17">
        <v>4.6968879626805501E-2</v>
      </c>
      <c r="Z825" s="17">
        <v>4.5636364684616897E-2</v>
      </c>
      <c r="AA825" s="17">
        <v>6.8328586353288506E-2</v>
      </c>
      <c r="AB825" s="17">
        <v>4.4016533123262001E-2</v>
      </c>
      <c r="AC825" s="17">
        <v>0.14543207658511501</v>
      </c>
      <c r="AD825" s="17"/>
      <c r="AE825" s="17">
        <v>4.9023575650799601E-2</v>
      </c>
      <c r="AF825" s="17">
        <v>4.0082007377451899E-2</v>
      </c>
      <c r="AG825" s="17">
        <v>0.166547458882464</v>
      </c>
      <c r="AH825" s="17"/>
      <c r="AI825" s="17">
        <v>4.2468526721029597E-2</v>
      </c>
      <c r="AJ825" s="17">
        <v>5.9292901783738097E-2</v>
      </c>
      <c r="AK825" s="17">
        <v>3.1670486780107303E-2</v>
      </c>
      <c r="AL825" s="17">
        <v>8.9733290003550806E-2</v>
      </c>
      <c r="AM825" s="17">
        <v>0.140821329279056</v>
      </c>
      <c r="AN825" s="17"/>
      <c r="AO825" s="17">
        <v>4.3790812250504699E-2</v>
      </c>
      <c r="AP825" s="17">
        <v>5.36531703777944E-2</v>
      </c>
      <c r="AQ825" s="17">
        <v>4.6771962790618099E-2</v>
      </c>
      <c r="AR825" s="17"/>
      <c r="AS825" s="17">
        <v>8.6498912357436702E-2</v>
      </c>
      <c r="AT825" s="17">
        <v>7.9636321726147902E-2</v>
      </c>
      <c r="AU825" s="17">
        <v>5.4286634634817602E-2</v>
      </c>
      <c r="AV825" s="17">
        <v>6.3447557105118693E-2</v>
      </c>
      <c r="AW825" s="17">
        <v>5.7542897620514503E-2</v>
      </c>
    </row>
    <row r="826" spans="2:49" x14ac:dyDescent="0.25">
      <c r="B826" t="s">
        <v>404</v>
      </c>
      <c r="C826" s="17">
        <v>0.64543092550602199</v>
      </c>
      <c r="D826" s="17">
        <v>0.63914462876235001</v>
      </c>
      <c r="E826" s="17">
        <v>0.65219157150898499</v>
      </c>
      <c r="F826" s="17"/>
      <c r="G826" s="17">
        <v>0.57245341268919103</v>
      </c>
      <c r="H826" s="17">
        <v>0.60920888807264395</v>
      </c>
      <c r="I826" s="17">
        <v>0.65097225484313903</v>
      </c>
      <c r="J826" s="17">
        <v>0.63281873789683396</v>
      </c>
      <c r="K826" s="17">
        <v>0.67637775737552097</v>
      </c>
      <c r="L826" s="17">
        <v>0.70300000751257297</v>
      </c>
      <c r="M826" s="17"/>
      <c r="N826" s="17">
        <v>0.70109308064001596</v>
      </c>
      <c r="O826" s="17">
        <v>0.65903360152913504</v>
      </c>
      <c r="P826" s="17">
        <v>0.59212509377814804</v>
      </c>
      <c r="Q826" s="17">
        <v>0.62124756912240298</v>
      </c>
      <c r="R826" s="17"/>
      <c r="S826" s="17">
        <v>0.67284028002713203</v>
      </c>
      <c r="T826" s="17">
        <v>0.61905200255576198</v>
      </c>
      <c r="U826" s="17">
        <v>0.57674276428411497</v>
      </c>
      <c r="V826" s="17">
        <v>0.67806678861178205</v>
      </c>
      <c r="W826" s="17">
        <v>0.70664517023699303</v>
      </c>
      <c r="X826" s="17">
        <v>0.67552792167744702</v>
      </c>
      <c r="Y826" s="17">
        <v>0.62244077732668202</v>
      </c>
      <c r="Z826" s="17">
        <v>0.65604614735172595</v>
      </c>
      <c r="AA826" s="17">
        <v>0.65872411401075603</v>
      </c>
      <c r="AB826" s="17">
        <v>0.67027032734582004</v>
      </c>
      <c r="AC826" s="17">
        <v>0.506973608952757</v>
      </c>
      <c r="AD826" s="17"/>
      <c r="AE826" s="17">
        <v>0.62724126718961704</v>
      </c>
      <c r="AF826" s="17">
        <v>0.70332754385007201</v>
      </c>
      <c r="AG826" s="17">
        <v>0.56839232544057605</v>
      </c>
      <c r="AH826" s="17"/>
      <c r="AI826" s="17">
        <v>0.66408651880068903</v>
      </c>
      <c r="AJ826" s="17">
        <v>0.66744319760982596</v>
      </c>
      <c r="AK826" s="17">
        <v>0.75600614824190504</v>
      </c>
      <c r="AL826" s="17">
        <v>0.55866530812043502</v>
      </c>
      <c r="AM826" s="17">
        <v>0.57335405223439295</v>
      </c>
      <c r="AN826" s="17"/>
      <c r="AO826" s="17">
        <v>0.68037687859538498</v>
      </c>
      <c r="AP826" s="17">
        <v>0.68565081445795695</v>
      </c>
      <c r="AQ826" s="17">
        <v>0.72707210722332305</v>
      </c>
      <c r="AR826" s="17"/>
      <c r="AS826" s="17">
        <v>0.58862151577569799</v>
      </c>
      <c r="AT826" s="17">
        <v>0.65130418832866399</v>
      </c>
      <c r="AU826" s="17">
        <v>0.67362899314031899</v>
      </c>
      <c r="AV826" s="17">
        <v>0.67099225774442495</v>
      </c>
      <c r="AW826" s="17">
        <v>0.78724139119278003</v>
      </c>
    </row>
    <row r="827" spans="2:49" x14ac:dyDescent="0.25">
      <c r="B827" t="s">
        <v>405</v>
      </c>
      <c r="C827" s="17">
        <v>6.0577356707004398E-2</v>
      </c>
      <c r="D827" s="17">
        <v>7.2392705134609894E-2</v>
      </c>
      <c r="E827" s="17">
        <v>4.9556451885087602E-2</v>
      </c>
      <c r="F827" s="17"/>
      <c r="G827" s="17">
        <v>7.8599762595828307E-2</v>
      </c>
      <c r="H827" s="17">
        <v>5.6879686029819403E-2</v>
      </c>
      <c r="I827" s="17">
        <v>6.9312950655308694E-2</v>
      </c>
      <c r="J827" s="17">
        <v>5.5638627761486398E-2</v>
      </c>
      <c r="K827" s="17">
        <v>7.2345912261725598E-2</v>
      </c>
      <c r="L827" s="17">
        <v>4.2659402330018303E-2</v>
      </c>
      <c r="M827" s="17"/>
      <c r="N827" s="17">
        <v>3.6737571281326299E-2</v>
      </c>
      <c r="O827" s="17">
        <v>5.2696567996526701E-2</v>
      </c>
      <c r="P827" s="17">
        <v>9.3949884185672405E-2</v>
      </c>
      <c r="Q827" s="17">
        <v>6.6763715966584897E-2</v>
      </c>
      <c r="R827" s="17"/>
      <c r="S827" s="17">
        <v>2.8384586105727101E-2</v>
      </c>
      <c r="T827" s="17">
        <v>8.90748162766824E-2</v>
      </c>
      <c r="U827" s="17">
        <v>6.3325375655299804E-2</v>
      </c>
      <c r="V827" s="17">
        <v>5.50040295150954E-2</v>
      </c>
      <c r="W827" s="17">
        <v>5.8555650587681099E-2</v>
      </c>
      <c r="X827" s="17">
        <v>6.3532695234258904E-2</v>
      </c>
      <c r="Y827" s="17">
        <v>7.4592024480107794E-2</v>
      </c>
      <c r="Z827" s="17">
        <v>5.6820030934779102E-2</v>
      </c>
      <c r="AA827" s="17">
        <v>7.2233359013972001E-2</v>
      </c>
      <c r="AB827" s="17">
        <v>5.6120937478793299E-2</v>
      </c>
      <c r="AC827" s="17">
        <v>3.7106659188196098E-2</v>
      </c>
      <c r="AD827" s="17"/>
      <c r="AE827" s="17">
        <v>9.0757462595799795E-2</v>
      </c>
      <c r="AF827" s="17">
        <v>3.5369863815880601E-2</v>
      </c>
      <c r="AG827" s="17">
        <v>5.9032728440437901E-2</v>
      </c>
      <c r="AH827" s="17"/>
      <c r="AI827" s="17">
        <v>7.4131094475875903E-2</v>
      </c>
      <c r="AJ827" s="17">
        <v>3.78485341350921E-2</v>
      </c>
      <c r="AK827" s="17">
        <v>3.8762703121639298E-2</v>
      </c>
      <c r="AL827" s="17">
        <v>7.1589135738254595E-2</v>
      </c>
      <c r="AM827" s="17">
        <v>6.2280813672202999E-2</v>
      </c>
      <c r="AN827" s="17"/>
      <c r="AO827" s="17">
        <v>6.2706990397538506E-2</v>
      </c>
      <c r="AP827" s="17">
        <v>4.3799565499842603E-2</v>
      </c>
      <c r="AQ827" s="17">
        <v>4.6565096230063899E-2</v>
      </c>
      <c r="AR827" s="17"/>
      <c r="AS827" s="17">
        <v>6.9416669939432504E-2</v>
      </c>
      <c r="AT827" s="17">
        <v>5.7755052751664697E-2</v>
      </c>
      <c r="AU827" s="17">
        <v>4.0611923538690899E-2</v>
      </c>
      <c r="AV827" s="17">
        <v>5.3513492476162099E-2</v>
      </c>
      <c r="AW827" s="17">
        <v>4.91970103610683E-2</v>
      </c>
    </row>
    <row r="828" spans="2:49" x14ac:dyDescent="0.25">
      <c r="B828" t="s">
        <v>179</v>
      </c>
      <c r="C828" s="17">
        <v>0.58485356879901795</v>
      </c>
      <c r="D828" s="17">
        <v>0.56675192362773996</v>
      </c>
      <c r="E828" s="17">
        <v>0.60263511962389704</v>
      </c>
      <c r="F828" s="17"/>
      <c r="G828" s="17">
        <v>0.49385365009336302</v>
      </c>
      <c r="H828" s="17">
        <v>0.55232920204282498</v>
      </c>
      <c r="I828" s="17">
        <v>0.58165930418782996</v>
      </c>
      <c r="J828" s="17">
        <v>0.57718011013534798</v>
      </c>
      <c r="K828" s="17">
        <v>0.60403184511379504</v>
      </c>
      <c r="L828" s="17">
        <v>0.660340605182555</v>
      </c>
      <c r="M828" s="17"/>
      <c r="N828" s="17">
        <v>0.66435550935869003</v>
      </c>
      <c r="O828" s="17">
        <v>0.60633703353260804</v>
      </c>
      <c r="P828" s="17">
        <v>0.49817520959247502</v>
      </c>
      <c r="Q828" s="17">
        <v>0.55448385315581805</v>
      </c>
      <c r="R828" s="17"/>
      <c r="S828" s="17">
        <v>0.644455693921405</v>
      </c>
      <c r="T828" s="17">
        <v>0.52997718627907997</v>
      </c>
      <c r="U828" s="17">
        <v>0.51341738862881503</v>
      </c>
      <c r="V828" s="17">
        <v>0.62306275909668596</v>
      </c>
      <c r="W828" s="17">
        <v>0.64808951964931205</v>
      </c>
      <c r="X828" s="17">
        <v>0.61199522644318805</v>
      </c>
      <c r="Y828" s="17">
        <v>0.54784875284657397</v>
      </c>
      <c r="Z828" s="17">
        <v>0.59922611641694701</v>
      </c>
      <c r="AA828" s="17">
        <v>0.58649075499678405</v>
      </c>
      <c r="AB828" s="17">
        <v>0.61414938986702605</v>
      </c>
      <c r="AC828" s="17">
        <v>0.469866949764561</v>
      </c>
      <c r="AD828" s="17"/>
      <c r="AE828" s="17">
        <v>0.53648380459381795</v>
      </c>
      <c r="AF828" s="17">
        <v>0.66795768003419198</v>
      </c>
      <c r="AG828" s="17">
        <v>0.509359597000139</v>
      </c>
      <c r="AH828" s="17"/>
      <c r="AI828" s="17">
        <v>0.58995542432481296</v>
      </c>
      <c r="AJ828" s="17">
        <v>0.62959466347473403</v>
      </c>
      <c r="AK828" s="17">
        <v>0.71724344512026605</v>
      </c>
      <c r="AL828" s="17">
        <v>0.48707617238217998</v>
      </c>
      <c r="AM828" s="17">
        <v>0.511073238562189</v>
      </c>
      <c r="AN828" s="17"/>
      <c r="AO828" s="17">
        <v>0.61766988819784596</v>
      </c>
      <c r="AP828" s="17">
        <v>0.64185124895811496</v>
      </c>
      <c r="AQ828" s="17">
        <v>0.68050701099325905</v>
      </c>
      <c r="AR828" s="17"/>
      <c r="AS828" s="17">
        <v>0.51920484583626503</v>
      </c>
      <c r="AT828" s="17">
        <v>0.59354913557699895</v>
      </c>
      <c r="AU828" s="17">
        <v>0.63301706960162796</v>
      </c>
      <c r="AV828" s="17">
        <v>0.61747876526826295</v>
      </c>
      <c r="AW828" s="17">
        <v>0.73804438083171198</v>
      </c>
    </row>
    <row r="829" spans="2:49" x14ac:dyDescent="0.2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row>
    <row r="830" spans="2:49" x14ac:dyDescent="0.25">
      <c r="B830" s="6" t="s">
        <v>444</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row>
    <row r="831" spans="2:49" x14ac:dyDescent="0.25">
      <c r="B831" s="24" t="s">
        <v>407</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row>
    <row r="832" spans="2:49" x14ac:dyDescent="0.25">
      <c r="B832" t="s">
        <v>399</v>
      </c>
      <c r="C832" s="17">
        <v>0.12176417112070401</v>
      </c>
      <c r="D832" s="17">
        <v>0.137442466963865</v>
      </c>
      <c r="E832" s="17">
        <v>0.104439529217801</v>
      </c>
      <c r="F832" s="17"/>
      <c r="G832" s="17">
        <v>0.14665561243372399</v>
      </c>
      <c r="H832" s="17">
        <v>0.14640413198705601</v>
      </c>
      <c r="I832" s="17">
        <v>0.14593312296533001</v>
      </c>
      <c r="J832" s="17">
        <v>0.119836334687957</v>
      </c>
      <c r="K832" s="17">
        <v>9.9430440411365104E-2</v>
      </c>
      <c r="L832" s="17">
        <v>8.5265459898559007E-2</v>
      </c>
      <c r="M832" s="17"/>
      <c r="N832" s="17">
        <v>0.112395000307886</v>
      </c>
      <c r="O832" s="17">
        <v>0.12630975896736199</v>
      </c>
      <c r="P832" s="17">
        <v>0.124344804421156</v>
      </c>
      <c r="Q832" s="17">
        <v>0.127733737431343</v>
      </c>
      <c r="R832" s="17"/>
      <c r="S832" s="17">
        <v>0.16144818488332199</v>
      </c>
      <c r="T832" s="17">
        <v>0.11128464354645599</v>
      </c>
      <c r="U832" s="17">
        <v>0.12689098472049201</v>
      </c>
      <c r="V832" s="17">
        <v>0.14590843022472599</v>
      </c>
      <c r="W832" s="17">
        <v>0.13883984474278299</v>
      </c>
      <c r="X832" s="17">
        <v>0.112138338200476</v>
      </c>
      <c r="Y832" s="17">
        <v>9.9448584018119804E-2</v>
      </c>
      <c r="Z832" s="17">
        <v>0.10483047446562301</v>
      </c>
      <c r="AA832" s="17">
        <v>0.109895316538704</v>
      </c>
      <c r="AB832" s="17">
        <v>0.117173526870857</v>
      </c>
      <c r="AC832" s="17">
        <v>7.2394930830077003E-2</v>
      </c>
      <c r="AD832" s="17"/>
      <c r="AE832" s="17">
        <v>0.11300360810110401</v>
      </c>
      <c r="AF832" s="17">
        <v>0.12946887672886701</v>
      </c>
      <c r="AG832" s="17">
        <v>9.9611325227837097E-2</v>
      </c>
      <c r="AH832" s="17"/>
      <c r="AI832" s="17">
        <v>0.10392459519559299</v>
      </c>
      <c r="AJ832" s="17">
        <v>0.148207087836005</v>
      </c>
      <c r="AK832" s="17">
        <v>0.100969742515034</v>
      </c>
      <c r="AL832" s="17">
        <v>0.154107247707293</v>
      </c>
      <c r="AM832" s="17">
        <v>0.122832623237595</v>
      </c>
      <c r="AN832" s="17"/>
      <c r="AO832" s="17">
        <v>8.2681581581208696E-2</v>
      </c>
      <c r="AP832" s="17">
        <v>0.15112034298977001</v>
      </c>
      <c r="AQ832" s="17">
        <v>0.12670402725584501</v>
      </c>
      <c r="AR832" s="17"/>
      <c r="AS832" s="17">
        <v>0.122852197788725</v>
      </c>
      <c r="AT832" s="17">
        <v>0.12522700961783101</v>
      </c>
      <c r="AU832" s="17">
        <v>0.125957305386837</v>
      </c>
      <c r="AV832" s="17">
        <v>0.13912352231278299</v>
      </c>
      <c r="AW832" s="17">
        <v>0.20972754729443899</v>
      </c>
    </row>
    <row r="833" spans="2:49" x14ac:dyDescent="0.25">
      <c r="B833" t="s">
        <v>400</v>
      </c>
      <c r="C833" s="17">
        <v>0.32361617235658202</v>
      </c>
      <c r="D833" s="17">
        <v>0.31365098032704197</v>
      </c>
      <c r="E833" s="17">
        <v>0.335029939341002</v>
      </c>
      <c r="F833" s="17"/>
      <c r="G833" s="17">
        <v>0.36749905329347898</v>
      </c>
      <c r="H833" s="17">
        <v>0.34391583746786403</v>
      </c>
      <c r="I833" s="17">
        <v>0.287982512497516</v>
      </c>
      <c r="J833" s="17">
        <v>0.36432058709225701</v>
      </c>
      <c r="K833" s="17">
        <v>0.23039296810695001</v>
      </c>
      <c r="L833" s="17">
        <v>0.33342942775622503</v>
      </c>
      <c r="M833" s="17"/>
      <c r="N833" s="17">
        <v>0.36435895371086002</v>
      </c>
      <c r="O833" s="17">
        <v>0.35690841879306701</v>
      </c>
      <c r="P833" s="17">
        <v>0.31603364217302499</v>
      </c>
      <c r="Q833" s="17">
        <v>0.25950391631241199</v>
      </c>
      <c r="R833" s="17"/>
      <c r="S833" s="17">
        <v>0.3666620451182</v>
      </c>
      <c r="T833" s="17">
        <v>0.31384933620417399</v>
      </c>
      <c r="U833" s="17">
        <v>0.31854215605028902</v>
      </c>
      <c r="V833" s="17">
        <v>0.30121449356678998</v>
      </c>
      <c r="W833" s="17">
        <v>0.36216333521568</v>
      </c>
      <c r="X833" s="17">
        <v>0.29250297944356901</v>
      </c>
      <c r="Y833" s="17">
        <v>0.400734800716956</v>
      </c>
      <c r="Z833" s="17">
        <v>0.25196864578064398</v>
      </c>
      <c r="AA833" s="17">
        <v>0.31995557458856999</v>
      </c>
      <c r="AB833" s="17">
        <v>0.32797982285460597</v>
      </c>
      <c r="AC833" s="17">
        <v>0.223799601315881</v>
      </c>
      <c r="AD833" s="17"/>
      <c r="AE833" s="17">
        <v>0.29402355775188099</v>
      </c>
      <c r="AF833" s="17">
        <v>0.34992048325316799</v>
      </c>
      <c r="AG833" s="17">
        <v>0.33118916052248398</v>
      </c>
      <c r="AH833" s="17"/>
      <c r="AI833" s="17">
        <v>0.31089682835691002</v>
      </c>
      <c r="AJ833" s="17">
        <v>0.34436058094497102</v>
      </c>
      <c r="AK833" s="17">
        <v>0.40369426542331099</v>
      </c>
      <c r="AL833" s="17">
        <v>0.10900088261122</v>
      </c>
      <c r="AM833" s="17">
        <v>0.30066375641981702</v>
      </c>
      <c r="AN833" s="17"/>
      <c r="AO833" s="17">
        <v>0.32990358488022498</v>
      </c>
      <c r="AP833" s="17">
        <v>0.36690388261824203</v>
      </c>
      <c r="AQ833" s="17">
        <v>0.34091779257118499</v>
      </c>
      <c r="AR833" s="17"/>
      <c r="AS833" s="17">
        <v>0.26612322349287998</v>
      </c>
      <c r="AT833" s="17">
        <v>0.32558212592243302</v>
      </c>
      <c r="AU833" s="17">
        <v>0.35655606854437299</v>
      </c>
      <c r="AV833" s="17">
        <v>0.36341461214609999</v>
      </c>
      <c r="AW833" s="17">
        <v>0.47438053730903901</v>
      </c>
    </row>
    <row r="834" spans="2:49" x14ac:dyDescent="0.25">
      <c r="B834" t="s">
        <v>401</v>
      </c>
      <c r="C834" s="17">
        <v>0.32279525892912497</v>
      </c>
      <c r="D834" s="17">
        <v>0.32543698372040503</v>
      </c>
      <c r="E834" s="17">
        <v>0.32071990530247302</v>
      </c>
      <c r="F834" s="17"/>
      <c r="G834" s="17">
        <v>0.25224989118798902</v>
      </c>
      <c r="H834" s="17">
        <v>0.32557367369401802</v>
      </c>
      <c r="I834" s="17">
        <v>0.34790157678700401</v>
      </c>
      <c r="J834" s="17">
        <v>0.31739058278676902</v>
      </c>
      <c r="K834" s="17">
        <v>0.406082472958539</v>
      </c>
      <c r="L834" s="17">
        <v>0.30299556771840103</v>
      </c>
      <c r="M834" s="17"/>
      <c r="N834" s="17">
        <v>0.32779893783027098</v>
      </c>
      <c r="O834" s="17">
        <v>0.29651357992222399</v>
      </c>
      <c r="P834" s="17">
        <v>0.32589202716120202</v>
      </c>
      <c r="Q834" s="17">
        <v>0.32649063151158803</v>
      </c>
      <c r="R834" s="17"/>
      <c r="S834" s="17">
        <v>0.24359451464219201</v>
      </c>
      <c r="T834" s="17">
        <v>0.36037712123035398</v>
      </c>
      <c r="U834" s="17">
        <v>0.30018433114207799</v>
      </c>
      <c r="V834" s="17">
        <v>0.35395454039784102</v>
      </c>
      <c r="W834" s="17">
        <v>0.27248709391709502</v>
      </c>
      <c r="X834" s="17">
        <v>0.322984946661454</v>
      </c>
      <c r="Y834" s="17">
        <v>0.30155216554278402</v>
      </c>
      <c r="Z834" s="17">
        <v>0.41321760691966503</v>
      </c>
      <c r="AA834" s="17">
        <v>0.33547220897435398</v>
      </c>
      <c r="AB834" s="17">
        <v>0.32512290020226797</v>
      </c>
      <c r="AC834" s="17">
        <v>0.39751918181965201</v>
      </c>
      <c r="AD834" s="17"/>
      <c r="AE834" s="17">
        <v>0.32134496946559399</v>
      </c>
      <c r="AF834" s="17">
        <v>0.34058686135812699</v>
      </c>
      <c r="AG834" s="17">
        <v>0.30498159109085599</v>
      </c>
      <c r="AH834" s="17"/>
      <c r="AI834" s="17">
        <v>0.338248971026408</v>
      </c>
      <c r="AJ834" s="17">
        <v>0.30229720774889901</v>
      </c>
      <c r="AK834" s="17">
        <v>0.28179274194157</v>
      </c>
      <c r="AL834" s="17">
        <v>0.38217040413577302</v>
      </c>
      <c r="AM834" s="17">
        <v>0.337877676244137</v>
      </c>
      <c r="AN834" s="17"/>
      <c r="AO834" s="17">
        <v>0.37030015890434198</v>
      </c>
      <c r="AP834" s="17">
        <v>0.298385179525051</v>
      </c>
      <c r="AQ834" s="17">
        <v>0.27167350892087999</v>
      </c>
      <c r="AR834" s="17"/>
      <c r="AS834" s="17">
        <v>0.33517468763641101</v>
      </c>
      <c r="AT834" s="17">
        <v>0.31635414828370001</v>
      </c>
      <c r="AU834" s="17">
        <v>0.317714454264729</v>
      </c>
      <c r="AV834" s="17">
        <v>0.27684642309858698</v>
      </c>
      <c r="AW834" s="17">
        <v>0.21197512862138701</v>
      </c>
    </row>
    <row r="835" spans="2:49" x14ac:dyDescent="0.25">
      <c r="B835" t="s">
        <v>402</v>
      </c>
      <c r="C835" s="17">
        <v>8.8321442615025503E-2</v>
      </c>
      <c r="D835" s="17">
        <v>9.8662594504871304E-2</v>
      </c>
      <c r="E835" s="17">
        <v>7.8875212946100601E-2</v>
      </c>
      <c r="F835" s="17"/>
      <c r="G835" s="17">
        <v>9.1736742145492406E-2</v>
      </c>
      <c r="H835" s="17">
        <v>4.9300944547466301E-2</v>
      </c>
      <c r="I835" s="17">
        <v>6.9179156307771703E-2</v>
      </c>
      <c r="J835" s="17">
        <v>6.4038804833721805E-2</v>
      </c>
      <c r="K835" s="17">
        <v>9.4253011029974201E-2</v>
      </c>
      <c r="L835" s="17">
        <v>0.14028602982414601</v>
      </c>
      <c r="M835" s="17"/>
      <c r="N835" s="17">
        <v>8.8828804336990599E-2</v>
      </c>
      <c r="O835" s="17">
        <v>9.4361198501517904E-2</v>
      </c>
      <c r="P835" s="17">
        <v>8.9709048149057405E-2</v>
      </c>
      <c r="Q835" s="17">
        <v>8.2395024290732699E-2</v>
      </c>
      <c r="R835" s="17"/>
      <c r="S835" s="17">
        <v>9.1764146540952996E-2</v>
      </c>
      <c r="T835" s="17">
        <v>8.3469740050789401E-2</v>
      </c>
      <c r="U835" s="17">
        <v>5.9267952785042502E-2</v>
      </c>
      <c r="V835" s="17">
        <v>6.22783660910394E-2</v>
      </c>
      <c r="W835" s="17">
        <v>0.110297508736943</v>
      </c>
      <c r="X835" s="17">
        <v>0.118104577784947</v>
      </c>
      <c r="Y835" s="17">
        <v>6.7806083133422707E-2</v>
      </c>
      <c r="Z835" s="17">
        <v>0.105416048501338</v>
      </c>
      <c r="AA835" s="17">
        <v>8.3128110595436996E-2</v>
      </c>
      <c r="AB835" s="17">
        <v>0.116794890539251</v>
      </c>
      <c r="AC835" s="17">
        <v>7.9414145194673894E-2</v>
      </c>
      <c r="AD835" s="17"/>
      <c r="AE835" s="17">
        <v>0.10325047519870501</v>
      </c>
      <c r="AF835" s="17">
        <v>8.2470056594993901E-2</v>
      </c>
      <c r="AG835" s="17">
        <v>8.3423788666302498E-2</v>
      </c>
      <c r="AH835" s="17"/>
      <c r="AI835" s="17">
        <v>0.109613940793995</v>
      </c>
      <c r="AJ835" s="17">
        <v>7.4494143586608302E-2</v>
      </c>
      <c r="AK835" s="17">
        <v>0.11205810567083101</v>
      </c>
      <c r="AL835" s="17">
        <v>0.15441900725507399</v>
      </c>
      <c r="AM835" s="17">
        <v>5.8926131737053598E-2</v>
      </c>
      <c r="AN835" s="17"/>
      <c r="AO835" s="17">
        <v>0.106972491215135</v>
      </c>
      <c r="AP835" s="17">
        <v>7.4378448577024206E-2</v>
      </c>
      <c r="AQ835" s="17">
        <v>0.106719027841246</v>
      </c>
      <c r="AR835" s="17"/>
      <c r="AS835" s="17">
        <v>9.4221923575440097E-2</v>
      </c>
      <c r="AT835" s="17">
        <v>8.5129330065070105E-2</v>
      </c>
      <c r="AU835" s="17">
        <v>8.3217713684415495E-2</v>
      </c>
      <c r="AV835" s="17">
        <v>8.9424135489684697E-2</v>
      </c>
      <c r="AW835" s="17">
        <v>0</v>
      </c>
    </row>
    <row r="836" spans="2:49" x14ac:dyDescent="0.25">
      <c r="B836" t="s">
        <v>403</v>
      </c>
      <c r="C836" s="17">
        <v>5.1101280750771E-2</v>
      </c>
      <c r="D836" s="17">
        <v>6.3365662248224097E-2</v>
      </c>
      <c r="E836" s="17">
        <v>3.9594940108492599E-2</v>
      </c>
      <c r="F836" s="17"/>
      <c r="G836" s="17">
        <v>3.7795226636450602E-2</v>
      </c>
      <c r="H836" s="17">
        <v>2.95942455469284E-2</v>
      </c>
      <c r="I836" s="17">
        <v>4.8191648976626103E-2</v>
      </c>
      <c r="J836" s="17">
        <v>3.9220386091390301E-2</v>
      </c>
      <c r="K836" s="17">
        <v>7.9775230671554898E-2</v>
      </c>
      <c r="L836" s="17">
        <v>6.8456647492894596E-2</v>
      </c>
      <c r="M836" s="17"/>
      <c r="N836" s="17">
        <v>3.9706291578658001E-2</v>
      </c>
      <c r="O836" s="17">
        <v>4.5588159881293597E-2</v>
      </c>
      <c r="P836" s="17">
        <v>7.1279171309958395E-2</v>
      </c>
      <c r="Q836" s="17">
        <v>5.2643683449647101E-2</v>
      </c>
      <c r="R836" s="17"/>
      <c r="S836" s="17">
        <v>3.45679099494808E-2</v>
      </c>
      <c r="T836" s="17">
        <v>3.9232063631534198E-2</v>
      </c>
      <c r="U836" s="17">
        <v>6.8980502558248599E-2</v>
      </c>
      <c r="V836" s="17">
        <v>5.2974005053513802E-2</v>
      </c>
      <c r="W836" s="17">
        <v>6.3107228257378398E-2</v>
      </c>
      <c r="X836" s="17">
        <v>2.93198494533842E-2</v>
      </c>
      <c r="Y836" s="17">
        <v>9.0196379443977903E-2</v>
      </c>
      <c r="Z836" s="17">
        <v>4.3679409630174901E-2</v>
      </c>
      <c r="AA836" s="17">
        <v>5.7252110197464602E-2</v>
      </c>
      <c r="AB836" s="17">
        <v>4.23480531123177E-2</v>
      </c>
      <c r="AC836" s="17">
        <v>5.83089045603973E-2</v>
      </c>
      <c r="AD836" s="17"/>
      <c r="AE836" s="17">
        <v>9.3150925760563705E-2</v>
      </c>
      <c r="AF836" s="17">
        <v>2.30438308580154E-2</v>
      </c>
      <c r="AG836" s="17">
        <v>3.21746110874628E-2</v>
      </c>
      <c r="AH836" s="17"/>
      <c r="AI836" s="17">
        <v>7.99680290546992E-2</v>
      </c>
      <c r="AJ836" s="17">
        <v>2.08932074898339E-2</v>
      </c>
      <c r="AK836" s="17">
        <v>4.4696262687277603E-2</v>
      </c>
      <c r="AL836" s="17">
        <v>7.5888806355422098E-2</v>
      </c>
      <c r="AM836" s="17">
        <v>4.8806115664151002E-2</v>
      </c>
      <c r="AN836" s="17"/>
      <c r="AO836" s="17">
        <v>7.5751788653933505E-2</v>
      </c>
      <c r="AP836" s="17">
        <v>1.93335979632328E-2</v>
      </c>
      <c r="AQ836" s="17">
        <v>3.7770108141977302E-2</v>
      </c>
      <c r="AR836" s="17"/>
      <c r="AS836" s="17">
        <v>5.3225689655433402E-2</v>
      </c>
      <c r="AT836" s="17">
        <v>5.5957279710056797E-2</v>
      </c>
      <c r="AU836" s="17">
        <v>2.1689647478427498E-2</v>
      </c>
      <c r="AV836" s="17">
        <v>5.9345441205572197E-2</v>
      </c>
      <c r="AW836" s="17">
        <v>4.6373889154620998E-2</v>
      </c>
    </row>
    <row r="837" spans="2:49" x14ac:dyDescent="0.25">
      <c r="B837" t="s">
        <v>104</v>
      </c>
      <c r="C837" s="17">
        <v>9.2401674227792593E-2</v>
      </c>
      <c r="D837" s="17">
        <v>6.1441312235592301E-2</v>
      </c>
      <c r="E837" s="17">
        <v>0.121340473084131</v>
      </c>
      <c r="F837" s="17"/>
      <c r="G837" s="17">
        <v>0.104063474302865</v>
      </c>
      <c r="H837" s="17">
        <v>0.105211166756667</v>
      </c>
      <c r="I837" s="17">
        <v>0.100811982465752</v>
      </c>
      <c r="J837" s="17">
        <v>9.5193304507905793E-2</v>
      </c>
      <c r="K837" s="17">
        <v>9.0065876821616903E-2</v>
      </c>
      <c r="L837" s="17">
        <v>6.9566867309774905E-2</v>
      </c>
      <c r="M837" s="17"/>
      <c r="N837" s="17">
        <v>6.6912012235334203E-2</v>
      </c>
      <c r="O837" s="17">
        <v>8.0318883934535706E-2</v>
      </c>
      <c r="P837" s="17">
        <v>7.2741306785601104E-2</v>
      </c>
      <c r="Q837" s="17">
        <v>0.151233007004278</v>
      </c>
      <c r="R837" s="17"/>
      <c r="S837" s="17">
        <v>0.10196319886585201</v>
      </c>
      <c r="T837" s="17">
        <v>9.1787095336692701E-2</v>
      </c>
      <c r="U837" s="17">
        <v>0.12613407274385</v>
      </c>
      <c r="V837" s="17">
        <v>8.3670164666090605E-2</v>
      </c>
      <c r="W837" s="17">
        <v>5.3104989130121003E-2</v>
      </c>
      <c r="X837" s="17">
        <v>0.124949308456169</v>
      </c>
      <c r="Y837" s="17">
        <v>4.0261987144739803E-2</v>
      </c>
      <c r="Z837" s="17">
        <v>8.0887814702555294E-2</v>
      </c>
      <c r="AA837" s="17">
        <v>9.4296679105470196E-2</v>
      </c>
      <c r="AB837" s="17">
        <v>7.0580806420699693E-2</v>
      </c>
      <c r="AC837" s="17">
        <v>0.16856323627931799</v>
      </c>
      <c r="AD837" s="17"/>
      <c r="AE837" s="17">
        <v>7.5226463722152095E-2</v>
      </c>
      <c r="AF837" s="17">
        <v>7.4509891206828993E-2</v>
      </c>
      <c r="AG837" s="17">
        <v>0.14861952340505799</v>
      </c>
      <c r="AH837" s="17"/>
      <c r="AI837" s="17">
        <v>5.7347635572394799E-2</v>
      </c>
      <c r="AJ837" s="17">
        <v>0.109747772393683</v>
      </c>
      <c r="AK837" s="17">
        <v>5.6788881761976398E-2</v>
      </c>
      <c r="AL837" s="17">
        <v>0.124413651935217</v>
      </c>
      <c r="AM837" s="17">
        <v>0.13089369669724699</v>
      </c>
      <c r="AN837" s="17"/>
      <c r="AO837" s="17">
        <v>3.4390394765156297E-2</v>
      </c>
      <c r="AP837" s="17">
        <v>8.9878548326680394E-2</v>
      </c>
      <c r="AQ837" s="17">
        <v>0.11621553526886599</v>
      </c>
      <c r="AR837" s="17"/>
      <c r="AS837" s="17">
        <v>0.12840227785111</v>
      </c>
      <c r="AT837" s="17">
        <v>9.1750106400909096E-2</v>
      </c>
      <c r="AU837" s="17">
        <v>9.4864810641218003E-2</v>
      </c>
      <c r="AV837" s="17">
        <v>7.1845865747273197E-2</v>
      </c>
      <c r="AW837" s="17">
        <v>5.7542897620514503E-2</v>
      </c>
    </row>
    <row r="838" spans="2:49" x14ac:dyDescent="0.25">
      <c r="B838" t="s">
        <v>404</v>
      </c>
      <c r="C838" s="17">
        <v>0.445380343477286</v>
      </c>
      <c r="D838" s="17">
        <v>0.451093447290907</v>
      </c>
      <c r="E838" s="17">
        <v>0.43946946855880298</v>
      </c>
      <c r="F838" s="17"/>
      <c r="G838" s="17">
        <v>0.51415466572720303</v>
      </c>
      <c r="H838" s="17">
        <v>0.49031996945492001</v>
      </c>
      <c r="I838" s="17">
        <v>0.43391563546284601</v>
      </c>
      <c r="J838" s="17">
        <v>0.48415692178021302</v>
      </c>
      <c r="K838" s="17">
        <v>0.32982340851831499</v>
      </c>
      <c r="L838" s="17">
        <v>0.41869488765478402</v>
      </c>
      <c r="M838" s="17"/>
      <c r="N838" s="17">
        <v>0.47675395401874598</v>
      </c>
      <c r="O838" s="17">
        <v>0.48321817776042902</v>
      </c>
      <c r="P838" s="17">
        <v>0.44037844659418102</v>
      </c>
      <c r="Q838" s="17">
        <v>0.38723765374375502</v>
      </c>
      <c r="R838" s="17"/>
      <c r="S838" s="17">
        <v>0.52811023000152202</v>
      </c>
      <c r="T838" s="17">
        <v>0.42513397975063</v>
      </c>
      <c r="U838" s="17">
        <v>0.445433140770781</v>
      </c>
      <c r="V838" s="17">
        <v>0.44712292379151503</v>
      </c>
      <c r="W838" s="17">
        <v>0.501003179958463</v>
      </c>
      <c r="X838" s="17">
        <v>0.40464131764404498</v>
      </c>
      <c r="Y838" s="17">
        <v>0.50018338473507495</v>
      </c>
      <c r="Z838" s="17">
        <v>0.35679912024626598</v>
      </c>
      <c r="AA838" s="17">
        <v>0.42985089112727398</v>
      </c>
      <c r="AB838" s="17">
        <v>0.445153349725463</v>
      </c>
      <c r="AC838" s="17">
        <v>0.29619453214595798</v>
      </c>
      <c r="AD838" s="17"/>
      <c r="AE838" s="17">
        <v>0.40702716585298498</v>
      </c>
      <c r="AF838" s="17">
        <v>0.47938935998203502</v>
      </c>
      <c r="AG838" s="17">
        <v>0.43080048575032098</v>
      </c>
      <c r="AH838" s="17"/>
      <c r="AI838" s="17">
        <v>0.41482142355250301</v>
      </c>
      <c r="AJ838" s="17">
        <v>0.49256766878097602</v>
      </c>
      <c r="AK838" s="17">
        <v>0.50466400793834498</v>
      </c>
      <c r="AL838" s="17">
        <v>0.26310813031851299</v>
      </c>
      <c r="AM838" s="17">
        <v>0.42349637965741199</v>
      </c>
      <c r="AN838" s="17"/>
      <c r="AO838" s="17">
        <v>0.41258516646143401</v>
      </c>
      <c r="AP838" s="17">
        <v>0.51802422560801198</v>
      </c>
      <c r="AQ838" s="17">
        <v>0.46762181982702999</v>
      </c>
      <c r="AR838" s="17"/>
      <c r="AS838" s="17">
        <v>0.388975421281606</v>
      </c>
      <c r="AT838" s="17">
        <v>0.45080913554026403</v>
      </c>
      <c r="AU838" s="17">
        <v>0.48251337393121002</v>
      </c>
      <c r="AV838" s="17">
        <v>0.50253813445888296</v>
      </c>
      <c r="AW838" s="17">
        <v>0.68410808460347805</v>
      </c>
    </row>
    <row r="839" spans="2:49" x14ac:dyDescent="0.25">
      <c r="B839" t="s">
        <v>405</v>
      </c>
      <c r="C839" s="17">
        <v>0.139422723365797</v>
      </c>
      <c r="D839" s="17">
        <v>0.16202825675309501</v>
      </c>
      <c r="E839" s="17">
        <v>0.11847015305459301</v>
      </c>
      <c r="F839" s="17"/>
      <c r="G839" s="17">
        <v>0.12953196878194301</v>
      </c>
      <c r="H839" s="17">
        <v>7.8895190094394704E-2</v>
      </c>
      <c r="I839" s="17">
        <v>0.117370805284398</v>
      </c>
      <c r="J839" s="17">
        <v>0.103259190925112</v>
      </c>
      <c r="K839" s="17">
        <v>0.174028241701529</v>
      </c>
      <c r="L839" s="17">
        <v>0.20874267731704099</v>
      </c>
      <c r="M839" s="17"/>
      <c r="N839" s="17">
        <v>0.12853509591564899</v>
      </c>
      <c r="O839" s="17">
        <v>0.139949358382812</v>
      </c>
      <c r="P839" s="17">
        <v>0.16098821945901601</v>
      </c>
      <c r="Q839" s="17">
        <v>0.13503870774037999</v>
      </c>
      <c r="R839" s="17"/>
      <c r="S839" s="17">
        <v>0.126332056490434</v>
      </c>
      <c r="T839" s="17">
        <v>0.122701803682324</v>
      </c>
      <c r="U839" s="17">
        <v>0.12824845534329099</v>
      </c>
      <c r="V839" s="17">
        <v>0.115252371144553</v>
      </c>
      <c r="W839" s="17">
        <v>0.17340473699432199</v>
      </c>
      <c r="X839" s="17">
        <v>0.14742442723833099</v>
      </c>
      <c r="Y839" s="17">
        <v>0.158002462577401</v>
      </c>
      <c r="Z839" s="17">
        <v>0.14909545813151301</v>
      </c>
      <c r="AA839" s="17">
        <v>0.14038022079290199</v>
      </c>
      <c r="AB839" s="17">
        <v>0.159142943651569</v>
      </c>
      <c r="AC839" s="17">
        <v>0.13772304975507099</v>
      </c>
      <c r="AD839" s="17"/>
      <c r="AE839" s="17">
        <v>0.196401400959268</v>
      </c>
      <c r="AF839" s="17">
        <v>0.10551388745300901</v>
      </c>
      <c r="AG839" s="17">
        <v>0.115598399753765</v>
      </c>
      <c r="AH839" s="17"/>
      <c r="AI839" s="17">
        <v>0.18958196984869399</v>
      </c>
      <c r="AJ839" s="17">
        <v>9.5387351076442195E-2</v>
      </c>
      <c r="AK839" s="17">
        <v>0.15675436835810799</v>
      </c>
      <c r="AL839" s="17">
        <v>0.23030781361049699</v>
      </c>
      <c r="AM839" s="17">
        <v>0.107732247401205</v>
      </c>
      <c r="AN839" s="17"/>
      <c r="AO839" s="17">
        <v>0.182724279869068</v>
      </c>
      <c r="AP839" s="17">
        <v>9.3712046540256999E-2</v>
      </c>
      <c r="AQ839" s="17">
        <v>0.14448913598322299</v>
      </c>
      <c r="AR839" s="17"/>
      <c r="AS839" s="17">
        <v>0.14744761323087299</v>
      </c>
      <c r="AT839" s="17">
        <v>0.14108660977512699</v>
      </c>
      <c r="AU839" s="17">
        <v>0.10490736116284299</v>
      </c>
      <c r="AV839" s="17">
        <v>0.14876957669525701</v>
      </c>
      <c r="AW839" s="17">
        <v>4.6373889154620998E-2</v>
      </c>
    </row>
    <row r="840" spans="2:49" x14ac:dyDescent="0.25">
      <c r="B840" t="s">
        <v>179</v>
      </c>
      <c r="C840" s="17">
        <v>0.30595762011149003</v>
      </c>
      <c r="D840" s="17">
        <v>0.28906519053781199</v>
      </c>
      <c r="E840" s="17">
        <v>0.32099931550420902</v>
      </c>
      <c r="F840" s="17"/>
      <c r="G840" s="17">
        <v>0.38462269694526002</v>
      </c>
      <c r="H840" s="17">
        <v>0.41142477936052502</v>
      </c>
      <c r="I840" s="17">
        <v>0.31654483017844798</v>
      </c>
      <c r="J840" s="17">
        <v>0.38089773085510098</v>
      </c>
      <c r="K840" s="17">
        <v>0.15579516681678601</v>
      </c>
      <c r="L840" s="17">
        <v>0.209952210337743</v>
      </c>
      <c r="M840" s="17"/>
      <c r="N840" s="17">
        <v>0.34821885810309799</v>
      </c>
      <c r="O840" s="17">
        <v>0.343268819377617</v>
      </c>
      <c r="P840" s="17">
        <v>0.27939022713516498</v>
      </c>
      <c r="Q840" s="17">
        <v>0.252198946003375</v>
      </c>
      <c r="R840" s="17"/>
      <c r="S840" s="17">
        <v>0.40177817351108802</v>
      </c>
      <c r="T840" s="17">
        <v>0.30243217606830602</v>
      </c>
      <c r="U840" s="17">
        <v>0.31718468542749001</v>
      </c>
      <c r="V840" s="17">
        <v>0.33187055264696202</v>
      </c>
      <c r="W840" s="17">
        <v>0.32759844296414098</v>
      </c>
      <c r="X840" s="17">
        <v>0.25721689040571399</v>
      </c>
      <c r="Y840" s="17">
        <v>0.34218092215767498</v>
      </c>
      <c r="Z840" s="17">
        <v>0.207703662114753</v>
      </c>
      <c r="AA840" s="17">
        <v>0.28947067033437202</v>
      </c>
      <c r="AB840" s="17">
        <v>0.286010406073894</v>
      </c>
      <c r="AC840" s="17">
        <v>0.15847148239088699</v>
      </c>
      <c r="AD840" s="17"/>
      <c r="AE840" s="17">
        <v>0.21062576489371701</v>
      </c>
      <c r="AF840" s="17">
        <v>0.37387547252902598</v>
      </c>
      <c r="AG840" s="17">
        <v>0.31520208599655603</v>
      </c>
      <c r="AH840" s="17"/>
      <c r="AI840" s="17">
        <v>0.22523945370380899</v>
      </c>
      <c r="AJ840" s="17">
        <v>0.39718031770453399</v>
      </c>
      <c r="AK840" s="17">
        <v>0.34790963958023702</v>
      </c>
      <c r="AL840" s="17">
        <v>3.2800316708016697E-2</v>
      </c>
      <c r="AM840" s="17">
        <v>0.31576413225620698</v>
      </c>
      <c r="AN840" s="17"/>
      <c r="AO840" s="17">
        <v>0.229860886592365</v>
      </c>
      <c r="AP840" s="17">
        <v>0.42431217906775498</v>
      </c>
      <c r="AQ840" s="17">
        <v>0.323132683843807</v>
      </c>
      <c r="AR840" s="17"/>
      <c r="AS840" s="17">
        <v>0.24152780805073201</v>
      </c>
      <c r="AT840" s="17">
        <v>0.30972252576513698</v>
      </c>
      <c r="AU840" s="17">
        <v>0.37760601276836703</v>
      </c>
      <c r="AV840" s="17">
        <v>0.35376855776362598</v>
      </c>
      <c r="AW840" s="17">
        <v>0.63773419544885701</v>
      </c>
    </row>
    <row r="841" spans="2:49" x14ac:dyDescent="0.2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row>
    <row r="842" spans="2:49" x14ac:dyDescent="0.25">
      <c r="B842" s="6" t="s">
        <v>445</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row>
    <row r="843" spans="2:49" x14ac:dyDescent="0.25">
      <c r="B843" s="24" t="s">
        <v>407</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row>
    <row r="844" spans="2:49" x14ac:dyDescent="0.25">
      <c r="B844" t="s">
        <v>399</v>
      </c>
      <c r="C844" s="17">
        <v>0.11501641329557501</v>
      </c>
      <c r="D844" s="17">
        <v>0.128396711051222</v>
      </c>
      <c r="E844" s="17">
        <v>9.9863719074103796E-2</v>
      </c>
      <c r="F844" s="17"/>
      <c r="G844" s="17">
        <v>0.17567418662836801</v>
      </c>
      <c r="H844" s="17">
        <v>0.13776163305529099</v>
      </c>
      <c r="I844" s="17">
        <v>0.114550186069208</v>
      </c>
      <c r="J844" s="17">
        <v>0.112649706274389</v>
      </c>
      <c r="K844" s="17">
        <v>0.108695692816741</v>
      </c>
      <c r="L844" s="17">
        <v>6.6952517158073599E-2</v>
      </c>
      <c r="M844" s="17"/>
      <c r="N844" s="17">
        <v>0.123894218673227</v>
      </c>
      <c r="O844" s="17">
        <v>0.126393993140622</v>
      </c>
      <c r="P844" s="17">
        <v>0.116271345503059</v>
      </c>
      <c r="Q844" s="17">
        <v>9.5334581117087397E-2</v>
      </c>
      <c r="R844" s="17"/>
      <c r="S844" s="17">
        <v>0.151601197707631</v>
      </c>
      <c r="T844" s="17">
        <v>0.124785988459004</v>
      </c>
      <c r="U844" s="17">
        <v>0.16426372590559701</v>
      </c>
      <c r="V844" s="17">
        <v>0.110269955115016</v>
      </c>
      <c r="W844" s="17">
        <v>8.4283368703391301E-2</v>
      </c>
      <c r="X844" s="17">
        <v>0.104152046293661</v>
      </c>
      <c r="Y844" s="17">
        <v>0.137872862719807</v>
      </c>
      <c r="Z844" s="17">
        <v>0.15538683194539199</v>
      </c>
      <c r="AA844" s="17">
        <v>5.0973935992898602E-2</v>
      </c>
      <c r="AB844" s="17">
        <v>9.28251409865605E-2</v>
      </c>
      <c r="AC844" s="17">
        <v>8.41993799345815E-2</v>
      </c>
      <c r="AD844" s="17"/>
      <c r="AE844" s="17">
        <v>9.5128979962189997E-2</v>
      </c>
      <c r="AF844" s="17">
        <v>0.13523554117769401</v>
      </c>
      <c r="AG844" s="17">
        <v>5.9820490980673303E-2</v>
      </c>
      <c r="AH844" s="17"/>
      <c r="AI844" s="17">
        <v>9.0332242864294102E-2</v>
      </c>
      <c r="AJ844" s="17">
        <v>0.147080908600697</v>
      </c>
      <c r="AK844" s="17">
        <v>0.106363627474827</v>
      </c>
      <c r="AL844" s="17">
        <v>0.14758564354154199</v>
      </c>
      <c r="AM844" s="17">
        <v>9.8262889380216101E-2</v>
      </c>
      <c r="AN844" s="17"/>
      <c r="AO844" s="17">
        <v>0.12653614786754699</v>
      </c>
      <c r="AP844" s="17">
        <v>0.136477419296855</v>
      </c>
      <c r="AQ844" s="17">
        <v>0.10977162405096701</v>
      </c>
      <c r="AR844" s="17"/>
      <c r="AS844" s="17">
        <v>0.106711558848609</v>
      </c>
      <c r="AT844" s="17">
        <v>0.104762576611581</v>
      </c>
      <c r="AU844" s="17">
        <v>0.13203940246639401</v>
      </c>
      <c r="AV844" s="17">
        <v>0.16692138121855399</v>
      </c>
      <c r="AW844" s="17">
        <v>0.22172657922752001</v>
      </c>
    </row>
    <row r="845" spans="2:49" x14ac:dyDescent="0.25">
      <c r="B845" t="s">
        <v>400</v>
      </c>
      <c r="C845" s="17">
        <v>0.31828442578508298</v>
      </c>
      <c r="D845" s="17">
        <v>0.32121666766465201</v>
      </c>
      <c r="E845" s="17">
        <v>0.31726393863907798</v>
      </c>
      <c r="F845" s="17"/>
      <c r="G845" s="17">
        <v>0.35689430798150401</v>
      </c>
      <c r="H845" s="17">
        <v>0.36130299116611098</v>
      </c>
      <c r="I845" s="17">
        <v>0.32897539877242499</v>
      </c>
      <c r="J845" s="17">
        <v>0.36136790953007403</v>
      </c>
      <c r="K845" s="17">
        <v>0.25880238402901701</v>
      </c>
      <c r="L845" s="17">
        <v>0.261638030465903</v>
      </c>
      <c r="M845" s="17"/>
      <c r="N845" s="17">
        <v>0.37167088248749403</v>
      </c>
      <c r="O845" s="17">
        <v>0.31182890868100499</v>
      </c>
      <c r="P845" s="17">
        <v>0.26001055749130098</v>
      </c>
      <c r="Q845" s="17">
        <v>0.31505273494223301</v>
      </c>
      <c r="R845" s="17"/>
      <c r="S845" s="17">
        <v>0.36159193974334902</v>
      </c>
      <c r="T845" s="17">
        <v>0.32898881133638203</v>
      </c>
      <c r="U845" s="17">
        <v>0.26096129217619901</v>
      </c>
      <c r="V845" s="17">
        <v>0.30140588535285601</v>
      </c>
      <c r="W845" s="17">
        <v>0.36653964526475602</v>
      </c>
      <c r="X845" s="17">
        <v>0.31523922096562101</v>
      </c>
      <c r="Y845" s="17">
        <v>0.27886617743497999</v>
      </c>
      <c r="Z845" s="17">
        <v>0.32234287459747601</v>
      </c>
      <c r="AA845" s="17">
        <v>0.30719581867467399</v>
      </c>
      <c r="AB845" s="17">
        <v>0.34508250615404601</v>
      </c>
      <c r="AC845" s="17">
        <v>0.27922036678089301</v>
      </c>
      <c r="AD845" s="17"/>
      <c r="AE845" s="17">
        <v>0.246655169662095</v>
      </c>
      <c r="AF845" s="17">
        <v>0.3816846705243</v>
      </c>
      <c r="AG845" s="17">
        <v>0.28922151101580101</v>
      </c>
      <c r="AH845" s="17"/>
      <c r="AI845" s="17">
        <v>0.272061230052346</v>
      </c>
      <c r="AJ845" s="17">
        <v>0.37675276146049602</v>
      </c>
      <c r="AK845" s="17">
        <v>0.43166060544148999</v>
      </c>
      <c r="AL845" s="17">
        <v>0.211463121758451</v>
      </c>
      <c r="AM845" s="17">
        <v>0.28146962564426697</v>
      </c>
      <c r="AN845" s="17"/>
      <c r="AO845" s="17">
        <v>0.26634979796410602</v>
      </c>
      <c r="AP845" s="17">
        <v>0.37846401083762798</v>
      </c>
      <c r="AQ845" s="17">
        <v>0.452652613020466</v>
      </c>
      <c r="AR845" s="17"/>
      <c r="AS845" s="17">
        <v>0.26682369786363302</v>
      </c>
      <c r="AT845" s="17">
        <v>0.32100180994818001</v>
      </c>
      <c r="AU845" s="17">
        <v>0.37161616796487301</v>
      </c>
      <c r="AV845" s="17">
        <v>0.32580606141682</v>
      </c>
      <c r="AW845" s="17">
        <v>0.39612260606444499</v>
      </c>
    </row>
    <row r="846" spans="2:49" x14ac:dyDescent="0.25">
      <c r="B846" t="s">
        <v>401</v>
      </c>
      <c r="C846" s="17">
        <v>0.32669245749070802</v>
      </c>
      <c r="D846" s="17">
        <v>0.33340657947730901</v>
      </c>
      <c r="E846" s="17">
        <v>0.32072251047936401</v>
      </c>
      <c r="F846" s="17"/>
      <c r="G846" s="17">
        <v>0.32749053089865598</v>
      </c>
      <c r="H846" s="17">
        <v>0.28871858777095799</v>
      </c>
      <c r="I846" s="17">
        <v>0.36869301245396902</v>
      </c>
      <c r="J846" s="17">
        <v>0.29212699059598402</v>
      </c>
      <c r="K846" s="17">
        <v>0.30809602599549102</v>
      </c>
      <c r="L846" s="17">
        <v>0.35628405553501102</v>
      </c>
      <c r="M846" s="17"/>
      <c r="N846" s="17">
        <v>0.30095335310533</v>
      </c>
      <c r="O846" s="17">
        <v>0.336484660257172</v>
      </c>
      <c r="P846" s="17">
        <v>0.35133914286071</v>
      </c>
      <c r="Q846" s="17">
        <v>0.32069435357935699</v>
      </c>
      <c r="R846" s="17"/>
      <c r="S846" s="17">
        <v>0.31878370605603201</v>
      </c>
      <c r="T846" s="17">
        <v>0.292184289154996</v>
      </c>
      <c r="U846" s="17">
        <v>0.35193806355375101</v>
      </c>
      <c r="V846" s="17">
        <v>0.34219919031824803</v>
      </c>
      <c r="W846" s="17">
        <v>0.27493584348567301</v>
      </c>
      <c r="X846" s="17">
        <v>0.31474858488965501</v>
      </c>
      <c r="Y846" s="17">
        <v>0.32754329458078602</v>
      </c>
      <c r="Z846" s="17">
        <v>0.28948144526150998</v>
      </c>
      <c r="AA846" s="17">
        <v>0.41634137085024697</v>
      </c>
      <c r="AB846" s="17">
        <v>0.33416677543796502</v>
      </c>
      <c r="AC846" s="17">
        <v>0.292486667253743</v>
      </c>
      <c r="AD846" s="17"/>
      <c r="AE846" s="17">
        <v>0.315686918812077</v>
      </c>
      <c r="AF846" s="17">
        <v>0.318499981238346</v>
      </c>
      <c r="AG846" s="17">
        <v>0.39418991876776399</v>
      </c>
      <c r="AH846" s="17"/>
      <c r="AI846" s="17">
        <v>0.33326084241545001</v>
      </c>
      <c r="AJ846" s="17">
        <v>0.291091159168479</v>
      </c>
      <c r="AK846" s="17">
        <v>0.31865105178256697</v>
      </c>
      <c r="AL846" s="17">
        <v>0.248425092341898</v>
      </c>
      <c r="AM846" s="17">
        <v>0.38421284429531899</v>
      </c>
      <c r="AN846" s="17"/>
      <c r="AO846" s="17">
        <v>0.32774244136333802</v>
      </c>
      <c r="AP846" s="17">
        <v>0.32773724875511501</v>
      </c>
      <c r="AQ846" s="17">
        <v>0.26163266569647697</v>
      </c>
      <c r="AR846" s="17"/>
      <c r="AS846" s="17">
        <v>0.37824887624256998</v>
      </c>
      <c r="AT846" s="17">
        <v>0.32685094079347599</v>
      </c>
      <c r="AU846" s="17">
        <v>0.29649480175188297</v>
      </c>
      <c r="AV846" s="17">
        <v>0.25831284503729302</v>
      </c>
      <c r="AW846" s="17">
        <v>0.26734935642352398</v>
      </c>
    </row>
    <row r="847" spans="2:49" x14ac:dyDescent="0.25">
      <c r="B847" t="s">
        <v>402</v>
      </c>
      <c r="C847" s="17">
        <v>0.10258887238334299</v>
      </c>
      <c r="D847" s="17">
        <v>8.6370626690061195E-2</v>
      </c>
      <c r="E847" s="17">
        <v>0.118766814387101</v>
      </c>
      <c r="F847" s="17"/>
      <c r="G847" s="17">
        <v>5.9505121962211402E-2</v>
      </c>
      <c r="H847" s="17">
        <v>7.5808704332562996E-2</v>
      </c>
      <c r="I847" s="17">
        <v>7.2396507963812806E-2</v>
      </c>
      <c r="J847" s="17">
        <v>8.9336856373526494E-2</v>
      </c>
      <c r="K847" s="17">
        <v>0.14188529866470501</v>
      </c>
      <c r="L847" s="17">
        <v>0.15625442428876599</v>
      </c>
      <c r="M847" s="17"/>
      <c r="N847" s="17">
        <v>0.105436201781821</v>
      </c>
      <c r="O847" s="17">
        <v>9.78954876016324E-2</v>
      </c>
      <c r="P847" s="17">
        <v>0.127904765644861</v>
      </c>
      <c r="Q847" s="17">
        <v>8.4556381299270594E-2</v>
      </c>
      <c r="R847" s="17"/>
      <c r="S847" s="17">
        <v>8.2907498461687601E-2</v>
      </c>
      <c r="T847" s="17">
        <v>0.115349119359192</v>
      </c>
      <c r="U847" s="17">
        <v>8.4674647218409699E-2</v>
      </c>
      <c r="V847" s="17">
        <v>9.2938517557511494E-2</v>
      </c>
      <c r="W847" s="17">
        <v>0.112853455122174</v>
      </c>
      <c r="X847" s="17">
        <v>0.10810594255671099</v>
      </c>
      <c r="Y847" s="17">
        <v>0.12773637859388201</v>
      </c>
      <c r="Z847" s="17">
        <v>9.7527169092505098E-2</v>
      </c>
      <c r="AA847" s="17">
        <v>8.9988523769661294E-2</v>
      </c>
      <c r="AB847" s="17">
        <v>0.12032907316892601</v>
      </c>
      <c r="AC847" s="17">
        <v>9.3680341747211501E-2</v>
      </c>
      <c r="AD847" s="17"/>
      <c r="AE847" s="17">
        <v>0.15154850897171199</v>
      </c>
      <c r="AF847" s="17">
        <v>8.4561107842778996E-2</v>
      </c>
      <c r="AG847" s="17">
        <v>6.5956774293396803E-2</v>
      </c>
      <c r="AH847" s="17"/>
      <c r="AI847" s="17">
        <v>0.15324387346795901</v>
      </c>
      <c r="AJ847" s="17">
        <v>8.5388425060548598E-2</v>
      </c>
      <c r="AK847" s="17">
        <v>6.3455733664119399E-2</v>
      </c>
      <c r="AL847" s="17">
        <v>0.115503943267856</v>
      </c>
      <c r="AM847" s="17">
        <v>7.6114470978813201E-2</v>
      </c>
      <c r="AN847" s="17"/>
      <c r="AO847" s="17">
        <v>0.14685482268918101</v>
      </c>
      <c r="AP847" s="17">
        <v>7.0667358205368805E-2</v>
      </c>
      <c r="AQ847" s="17">
        <v>9.0343662415872397E-2</v>
      </c>
      <c r="AR847" s="17"/>
      <c r="AS847" s="17">
        <v>6.9992534744825197E-2</v>
      </c>
      <c r="AT847" s="17">
        <v>0.107851954243743</v>
      </c>
      <c r="AU847" s="17">
        <v>0.100418807339736</v>
      </c>
      <c r="AV847" s="17">
        <v>0.125672932081758</v>
      </c>
      <c r="AW847" s="17">
        <v>5.7258560663995602E-2</v>
      </c>
    </row>
    <row r="848" spans="2:49" x14ac:dyDescent="0.25">
      <c r="B848" t="s">
        <v>403</v>
      </c>
      <c r="C848" s="17">
        <v>7.0839781243271102E-2</v>
      </c>
      <c r="D848" s="17">
        <v>7.8612177914650194E-2</v>
      </c>
      <c r="E848" s="17">
        <v>6.3765209899419306E-2</v>
      </c>
      <c r="F848" s="17"/>
      <c r="G848" s="17">
        <v>1.6213556914084298E-2</v>
      </c>
      <c r="H848" s="17">
        <v>5.2372496999901597E-2</v>
      </c>
      <c r="I848" s="17">
        <v>4.49504806192534E-2</v>
      </c>
      <c r="J848" s="17">
        <v>5.9917274859806698E-2</v>
      </c>
      <c r="K848" s="17">
        <v>0.13892287158384301</v>
      </c>
      <c r="L848" s="17">
        <v>0.104941965190457</v>
      </c>
      <c r="M848" s="17"/>
      <c r="N848" s="17">
        <v>5.9264639114091397E-2</v>
      </c>
      <c r="O848" s="17">
        <v>6.9667027753445604E-2</v>
      </c>
      <c r="P848" s="17">
        <v>7.9005768605032806E-2</v>
      </c>
      <c r="Q848" s="17">
        <v>7.6346225310426397E-2</v>
      </c>
      <c r="R848" s="17"/>
      <c r="S848" s="17">
        <v>3.90872652669534E-2</v>
      </c>
      <c r="T848" s="17">
        <v>5.74080021564531E-2</v>
      </c>
      <c r="U848" s="17">
        <v>6.9055772422873696E-2</v>
      </c>
      <c r="V848" s="17">
        <v>8.92133145527087E-2</v>
      </c>
      <c r="W848" s="17">
        <v>9.0039070899130796E-2</v>
      </c>
      <c r="X848" s="17">
        <v>7.3127361351841405E-2</v>
      </c>
      <c r="Y848" s="17">
        <v>0.102189538140848</v>
      </c>
      <c r="Z848" s="17">
        <v>8.9806236380694904E-2</v>
      </c>
      <c r="AA848" s="17">
        <v>5.5458546083551503E-2</v>
      </c>
      <c r="AB848" s="17">
        <v>6.0282361487409501E-2</v>
      </c>
      <c r="AC848" s="17">
        <v>0.10472465359555901</v>
      </c>
      <c r="AD848" s="17"/>
      <c r="AE848" s="17">
        <v>0.130832487567034</v>
      </c>
      <c r="AF848" s="17">
        <v>3.2490906027953598E-2</v>
      </c>
      <c r="AG848" s="17">
        <v>6.3721789852142705E-2</v>
      </c>
      <c r="AH848" s="17"/>
      <c r="AI848" s="17">
        <v>0.112799556112399</v>
      </c>
      <c r="AJ848" s="17">
        <v>3.33513478139413E-2</v>
      </c>
      <c r="AK848" s="17">
        <v>4.43859822183785E-2</v>
      </c>
      <c r="AL848" s="17">
        <v>0.19398779626826301</v>
      </c>
      <c r="AM848" s="17">
        <v>4.6934073537129598E-2</v>
      </c>
      <c r="AN848" s="17"/>
      <c r="AO848" s="17">
        <v>0.103594213241761</v>
      </c>
      <c r="AP848" s="17">
        <v>2.7854517902411301E-2</v>
      </c>
      <c r="AQ848" s="17">
        <v>3.7249688860145E-2</v>
      </c>
      <c r="AR848" s="17"/>
      <c r="AS848" s="17">
        <v>7.9550335492103094E-2</v>
      </c>
      <c r="AT848" s="17">
        <v>7.1930240044707605E-2</v>
      </c>
      <c r="AU848" s="17">
        <v>5.4546100499843202E-2</v>
      </c>
      <c r="AV848" s="17">
        <v>5.1774220931912099E-2</v>
      </c>
      <c r="AW848" s="17">
        <v>5.7542897620514503E-2</v>
      </c>
    </row>
    <row r="849" spans="2:49" x14ac:dyDescent="0.25">
      <c r="B849" t="s">
        <v>104</v>
      </c>
      <c r="C849" s="17">
        <v>6.6578049802018396E-2</v>
      </c>
      <c r="D849" s="17">
        <v>5.1997237202106202E-2</v>
      </c>
      <c r="E849" s="17">
        <v>7.96178075209346E-2</v>
      </c>
      <c r="F849" s="17"/>
      <c r="G849" s="17">
        <v>6.4222295615177102E-2</v>
      </c>
      <c r="H849" s="17">
        <v>8.40355866751748E-2</v>
      </c>
      <c r="I849" s="17">
        <v>7.0434414121332306E-2</v>
      </c>
      <c r="J849" s="17">
        <v>8.4601262366220203E-2</v>
      </c>
      <c r="K849" s="17">
        <v>4.3597726910203499E-2</v>
      </c>
      <c r="L849" s="17">
        <v>5.3929007361788801E-2</v>
      </c>
      <c r="M849" s="17"/>
      <c r="N849" s="17">
        <v>3.8780704838036202E-2</v>
      </c>
      <c r="O849" s="17">
        <v>5.77299225661232E-2</v>
      </c>
      <c r="P849" s="17">
        <v>6.5468419895036004E-2</v>
      </c>
      <c r="Q849" s="17">
        <v>0.10801572375162501</v>
      </c>
      <c r="R849" s="17"/>
      <c r="S849" s="17">
        <v>4.6028392764347101E-2</v>
      </c>
      <c r="T849" s="17">
        <v>8.1283789533972695E-2</v>
      </c>
      <c r="U849" s="17">
        <v>6.9106498723170096E-2</v>
      </c>
      <c r="V849" s="17">
        <v>6.3973137103659705E-2</v>
      </c>
      <c r="W849" s="17">
        <v>7.1348616524873898E-2</v>
      </c>
      <c r="X849" s="17">
        <v>8.4626843942511201E-2</v>
      </c>
      <c r="Y849" s="17">
        <v>2.5791748529696502E-2</v>
      </c>
      <c r="Z849" s="17">
        <v>4.54554427224221E-2</v>
      </c>
      <c r="AA849" s="17">
        <v>8.0041804628967803E-2</v>
      </c>
      <c r="AB849" s="17">
        <v>4.7314142765093201E-2</v>
      </c>
      <c r="AC849" s="17">
        <v>0.14568859068801199</v>
      </c>
      <c r="AD849" s="17"/>
      <c r="AE849" s="17">
        <v>6.0147935024891401E-2</v>
      </c>
      <c r="AF849" s="17">
        <v>4.7527793188926699E-2</v>
      </c>
      <c r="AG849" s="17">
        <v>0.12708951509022301</v>
      </c>
      <c r="AH849" s="17"/>
      <c r="AI849" s="17">
        <v>3.8302255087553E-2</v>
      </c>
      <c r="AJ849" s="17">
        <v>6.6335397895838893E-2</v>
      </c>
      <c r="AK849" s="17">
        <v>3.54829994186181E-2</v>
      </c>
      <c r="AL849" s="17">
        <v>8.3034402821990094E-2</v>
      </c>
      <c r="AM849" s="17">
        <v>0.113006096164255</v>
      </c>
      <c r="AN849" s="17"/>
      <c r="AO849" s="17">
        <v>2.8922576874068101E-2</v>
      </c>
      <c r="AP849" s="17">
        <v>5.8799445002621603E-2</v>
      </c>
      <c r="AQ849" s="17">
        <v>4.8349745956072998E-2</v>
      </c>
      <c r="AR849" s="17"/>
      <c r="AS849" s="17">
        <v>9.8672996808259694E-2</v>
      </c>
      <c r="AT849" s="17">
        <v>6.7602478358311902E-2</v>
      </c>
      <c r="AU849" s="17">
        <v>4.4884719977271198E-2</v>
      </c>
      <c r="AV849" s="17">
        <v>7.1512559313662294E-2</v>
      </c>
      <c r="AW849" s="17">
        <v>0</v>
      </c>
    </row>
    <row r="850" spans="2:49" x14ac:dyDescent="0.25">
      <c r="B850" t="s">
        <v>404</v>
      </c>
      <c r="C850" s="17">
        <v>0.43330083908065897</v>
      </c>
      <c r="D850" s="17">
        <v>0.44961337871587398</v>
      </c>
      <c r="E850" s="17">
        <v>0.417127657713182</v>
      </c>
      <c r="F850" s="17"/>
      <c r="G850" s="17">
        <v>0.53256849460987199</v>
      </c>
      <c r="H850" s="17">
        <v>0.49906462422140202</v>
      </c>
      <c r="I850" s="17">
        <v>0.44352558484163301</v>
      </c>
      <c r="J850" s="17">
        <v>0.474017615804463</v>
      </c>
      <c r="K850" s="17">
        <v>0.36749807684575803</v>
      </c>
      <c r="L850" s="17">
        <v>0.32859054762397699</v>
      </c>
      <c r="M850" s="17"/>
      <c r="N850" s="17">
        <v>0.495565101160722</v>
      </c>
      <c r="O850" s="17">
        <v>0.43822290182162699</v>
      </c>
      <c r="P850" s="17">
        <v>0.37628190299435998</v>
      </c>
      <c r="Q850" s="17">
        <v>0.41038731605932099</v>
      </c>
      <c r="R850" s="17"/>
      <c r="S850" s="17">
        <v>0.51319313745098005</v>
      </c>
      <c r="T850" s="17">
        <v>0.45377479979538599</v>
      </c>
      <c r="U850" s="17">
        <v>0.42522501808179503</v>
      </c>
      <c r="V850" s="17">
        <v>0.41167584046787198</v>
      </c>
      <c r="W850" s="17">
        <v>0.450823013968148</v>
      </c>
      <c r="X850" s="17">
        <v>0.419391267259282</v>
      </c>
      <c r="Y850" s="17">
        <v>0.41673904015478802</v>
      </c>
      <c r="Z850" s="17">
        <v>0.477729706542868</v>
      </c>
      <c r="AA850" s="17">
        <v>0.358169754667573</v>
      </c>
      <c r="AB850" s="17">
        <v>0.43790764714060698</v>
      </c>
      <c r="AC850" s="17">
        <v>0.363419746715474</v>
      </c>
      <c r="AD850" s="17"/>
      <c r="AE850" s="17">
        <v>0.34178414962428499</v>
      </c>
      <c r="AF850" s="17">
        <v>0.51692021170199498</v>
      </c>
      <c r="AG850" s="17">
        <v>0.34904200199647401</v>
      </c>
      <c r="AH850" s="17"/>
      <c r="AI850" s="17">
        <v>0.36239347291663998</v>
      </c>
      <c r="AJ850" s="17">
        <v>0.52383367006119197</v>
      </c>
      <c r="AK850" s="17">
        <v>0.53802423291631696</v>
      </c>
      <c r="AL850" s="17">
        <v>0.35904876529999302</v>
      </c>
      <c r="AM850" s="17">
        <v>0.37973251502448302</v>
      </c>
      <c r="AN850" s="17"/>
      <c r="AO850" s="17">
        <v>0.39288594583165298</v>
      </c>
      <c r="AP850" s="17">
        <v>0.51494143013448301</v>
      </c>
      <c r="AQ850" s="17">
        <v>0.56242423707143296</v>
      </c>
      <c r="AR850" s="17"/>
      <c r="AS850" s="17">
        <v>0.37353525671224203</v>
      </c>
      <c r="AT850" s="17">
        <v>0.42576438655976101</v>
      </c>
      <c r="AU850" s="17">
        <v>0.50365557043126696</v>
      </c>
      <c r="AV850" s="17">
        <v>0.49272744263537399</v>
      </c>
      <c r="AW850" s="17">
        <v>0.61784918529196597</v>
      </c>
    </row>
    <row r="851" spans="2:49" x14ac:dyDescent="0.25">
      <c r="B851" t="s">
        <v>405</v>
      </c>
      <c r="C851" s="17">
        <v>0.173428653626615</v>
      </c>
      <c r="D851" s="17">
        <v>0.16498280460471099</v>
      </c>
      <c r="E851" s="17">
        <v>0.18253202428651999</v>
      </c>
      <c r="F851" s="17"/>
      <c r="G851" s="17">
        <v>7.57186788762957E-2</v>
      </c>
      <c r="H851" s="17">
        <v>0.12818120133246499</v>
      </c>
      <c r="I851" s="17">
        <v>0.117346988583066</v>
      </c>
      <c r="J851" s="17">
        <v>0.149254131233333</v>
      </c>
      <c r="K851" s="17">
        <v>0.28080817024854798</v>
      </c>
      <c r="L851" s="17">
        <v>0.26119638947922302</v>
      </c>
      <c r="M851" s="17"/>
      <c r="N851" s="17">
        <v>0.164700840895913</v>
      </c>
      <c r="O851" s="17">
        <v>0.16756251535507799</v>
      </c>
      <c r="P851" s="17">
        <v>0.206910534249894</v>
      </c>
      <c r="Q851" s="17">
        <v>0.16090260660969699</v>
      </c>
      <c r="R851" s="17"/>
      <c r="S851" s="17">
        <v>0.121994763728641</v>
      </c>
      <c r="T851" s="17">
        <v>0.17275712151564501</v>
      </c>
      <c r="U851" s="17">
        <v>0.15373041964128301</v>
      </c>
      <c r="V851" s="17">
        <v>0.18215183211022001</v>
      </c>
      <c r="W851" s="17">
        <v>0.202892526021305</v>
      </c>
      <c r="X851" s="17">
        <v>0.181233303908553</v>
      </c>
      <c r="Y851" s="17">
        <v>0.22992591673473001</v>
      </c>
      <c r="Z851" s="17">
        <v>0.18733340547319999</v>
      </c>
      <c r="AA851" s="17">
        <v>0.14544706985321301</v>
      </c>
      <c r="AB851" s="17">
        <v>0.180611434656335</v>
      </c>
      <c r="AC851" s="17">
        <v>0.19840499534277001</v>
      </c>
      <c r="AD851" s="17"/>
      <c r="AE851" s="17">
        <v>0.28238099653874599</v>
      </c>
      <c r="AF851" s="17">
        <v>0.117052013870733</v>
      </c>
      <c r="AG851" s="17">
        <v>0.12967856414553999</v>
      </c>
      <c r="AH851" s="17"/>
      <c r="AI851" s="17">
        <v>0.26604342958035798</v>
      </c>
      <c r="AJ851" s="17">
        <v>0.11873977287449</v>
      </c>
      <c r="AK851" s="17">
        <v>0.107841715882498</v>
      </c>
      <c r="AL851" s="17">
        <v>0.30949173953611903</v>
      </c>
      <c r="AM851" s="17">
        <v>0.12304854451594301</v>
      </c>
      <c r="AN851" s="17"/>
      <c r="AO851" s="17">
        <v>0.25044903593094098</v>
      </c>
      <c r="AP851" s="17">
        <v>9.8521876107780099E-2</v>
      </c>
      <c r="AQ851" s="17">
        <v>0.12759335127601701</v>
      </c>
      <c r="AR851" s="17"/>
      <c r="AS851" s="17">
        <v>0.149542870236928</v>
      </c>
      <c r="AT851" s="17">
        <v>0.17978219428845099</v>
      </c>
      <c r="AU851" s="17">
        <v>0.154964907839579</v>
      </c>
      <c r="AV851" s="17">
        <v>0.17744715301367001</v>
      </c>
      <c r="AW851" s="17">
        <v>0.11480145828450999</v>
      </c>
    </row>
    <row r="852" spans="2:49" x14ac:dyDescent="0.25">
      <c r="B852" t="s">
        <v>179</v>
      </c>
      <c r="C852" s="17">
        <v>0.259872185454044</v>
      </c>
      <c r="D852" s="17">
        <v>0.28463057411116199</v>
      </c>
      <c r="E852" s="17">
        <v>0.23459563342666201</v>
      </c>
      <c r="F852" s="17"/>
      <c r="G852" s="17">
        <v>0.45684981573357603</v>
      </c>
      <c r="H852" s="17">
        <v>0.370883422888938</v>
      </c>
      <c r="I852" s="17">
        <v>0.32617859625856699</v>
      </c>
      <c r="J852" s="17">
        <v>0.32476348457113002</v>
      </c>
      <c r="K852" s="17">
        <v>8.6689906597210195E-2</v>
      </c>
      <c r="L852" s="17">
        <v>6.7394158144753094E-2</v>
      </c>
      <c r="M852" s="17"/>
      <c r="N852" s="17">
        <v>0.33086426026480897</v>
      </c>
      <c r="O852" s="17">
        <v>0.270660386466548</v>
      </c>
      <c r="P852" s="17">
        <v>0.16937136874446601</v>
      </c>
      <c r="Q852" s="17">
        <v>0.249484709449624</v>
      </c>
      <c r="R852" s="17"/>
      <c r="S852" s="17">
        <v>0.39119837372233901</v>
      </c>
      <c r="T852" s="17">
        <v>0.28101767827974</v>
      </c>
      <c r="U852" s="17">
        <v>0.27149459844051199</v>
      </c>
      <c r="V852" s="17">
        <v>0.22952400835765199</v>
      </c>
      <c r="W852" s="17">
        <v>0.247930487946843</v>
      </c>
      <c r="X852" s="17">
        <v>0.238157963350729</v>
      </c>
      <c r="Y852" s="17">
        <v>0.18681312342005801</v>
      </c>
      <c r="Z852" s="17">
        <v>0.29039630106966802</v>
      </c>
      <c r="AA852" s="17">
        <v>0.21272268481435999</v>
      </c>
      <c r="AB852" s="17">
        <v>0.25729621248427198</v>
      </c>
      <c r="AC852" s="17">
        <v>0.16501475137270399</v>
      </c>
      <c r="AD852" s="17"/>
      <c r="AE852" s="17">
        <v>5.9403153085539402E-2</v>
      </c>
      <c r="AF852" s="17">
        <v>0.39986819783126198</v>
      </c>
      <c r="AG852" s="17">
        <v>0.21936343785093401</v>
      </c>
      <c r="AH852" s="17"/>
      <c r="AI852" s="17">
        <v>9.6350043336281901E-2</v>
      </c>
      <c r="AJ852" s="17">
        <v>0.40509389718670202</v>
      </c>
      <c r="AK852" s="17">
        <v>0.43018251703381899</v>
      </c>
      <c r="AL852" s="17">
        <v>4.95570257638746E-2</v>
      </c>
      <c r="AM852" s="17">
        <v>0.25668397050854103</v>
      </c>
      <c r="AN852" s="17"/>
      <c r="AO852" s="17">
        <v>0.14243690990071201</v>
      </c>
      <c r="AP852" s="17">
        <v>0.416419554026703</v>
      </c>
      <c r="AQ852" s="17">
        <v>0.43483088579541501</v>
      </c>
      <c r="AR852" s="17"/>
      <c r="AS852" s="17">
        <v>0.223992386475314</v>
      </c>
      <c r="AT852" s="17">
        <v>0.24598219227131099</v>
      </c>
      <c r="AU852" s="17">
        <v>0.34869066259168702</v>
      </c>
      <c r="AV852" s="17">
        <v>0.31528028962170401</v>
      </c>
      <c r="AW852" s="17">
        <v>0.50304772700745604</v>
      </c>
    </row>
    <row r="853" spans="2:49" x14ac:dyDescent="0.2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row>
    <row r="854" spans="2:49" x14ac:dyDescent="0.25">
      <c r="B854" s="6" t="s">
        <v>446</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row>
    <row r="855" spans="2:49" x14ac:dyDescent="0.25">
      <c r="B855" s="24" t="s">
        <v>407</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row>
    <row r="856" spans="2:49" x14ac:dyDescent="0.25">
      <c r="B856" t="s">
        <v>399</v>
      </c>
      <c r="C856" s="17">
        <v>0.14366047861612999</v>
      </c>
      <c r="D856" s="17">
        <v>0.161560134218353</v>
      </c>
      <c r="E856" s="17">
        <v>0.124323246639991</v>
      </c>
      <c r="F856" s="17"/>
      <c r="G856" s="17">
        <v>0.168796831478846</v>
      </c>
      <c r="H856" s="17">
        <v>0.15993382547676299</v>
      </c>
      <c r="I856" s="17">
        <v>0.140707096841896</v>
      </c>
      <c r="J856" s="17">
        <v>0.146953270547269</v>
      </c>
      <c r="K856" s="17">
        <v>0.14853581456947401</v>
      </c>
      <c r="L856" s="17">
        <v>0.113843482904738</v>
      </c>
      <c r="M856" s="17"/>
      <c r="N856" s="17">
        <v>0.16045485245097599</v>
      </c>
      <c r="O856" s="17">
        <v>0.14358351120714999</v>
      </c>
      <c r="P856" s="17">
        <v>0.13417937351850601</v>
      </c>
      <c r="Q856" s="17">
        <v>0.13363279719769999</v>
      </c>
      <c r="R856" s="17"/>
      <c r="S856" s="17">
        <v>0.20417330459100499</v>
      </c>
      <c r="T856" s="17">
        <v>0.117628145095849</v>
      </c>
      <c r="U856" s="17">
        <v>0.13792451862834201</v>
      </c>
      <c r="V856" s="17">
        <v>0.17554523477721201</v>
      </c>
      <c r="W856" s="17">
        <v>0.114022047456977</v>
      </c>
      <c r="X856" s="17">
        <v>0.13216824190458401</v>
      </c>
      <c r="Y856" s="17">
        <v>0.15385405818612199</v>
      </c>
      <c r="Z856" s="17">
        <v>0.18785765058894299</v>
      </c>
      <c r="AA856" s="17">
        <v>9.2433815795389701E-2</v>
      </c>
      <c r="AB856" s="17">
        <v>0.159969615289622</v>
      </c>
      <c r="AC856" s="17">
        <v>7.6334792909620502E-2</v>
      </c>
      <c r="AD856" s="17"/>
      <c r="AE856" s="17">
        <v>0.11232075241907299</v>
      </c>
      <c r="AF856" s="17">
        <v>0.19039774504958601</v>
      </c>
      <c r="AG856" s="17">
        <v>8.9706228225340801E-2</v>
      </c>
      <c r="AH856" s="17"/>
      <c r="AI856" s="17">
        <v>0.130359479214745</v>
      </c>
      <c r="AJ856" s="17">
        <v>0.184529597433612</v>
      </c>
      <c r="AK856" s="17">
        <v>0.17243776263590099</v>
      </c>
      <c r="AL856" s="17">
        <v>9.4036623570573893E-2</v>
      </c>
      <c r="AM856" s="17">
        <v>0.108004028350104</v>
      </c>
      <c r="AN856" s="17"/>
      <c r="AO856" s="17">
        <v>0.14188797632483099</v>
      </c>
      <c r="AP856" s="17">
        <v>0.171968718337179</v>
      </c>
      <c r="AQ856" s="17">
        <v>0.18127249794237299</v>
      </c>
      <c r="AR856" s="17"/>
      <c r="AS856" s="17">
        <v>0.138611788313354</v>
      </c>
      <c r="AT856" s="17">
        <v>0.132679709487599</v>
      </c>
      <c r="AU856" s="17">
        <v>0.13865415605116799</v>
      </c>
      <c r="AV856" s="17">
        <v>0.19089093948069599</v>
      </c>
      <c r="AW856" s="17">
        <v>0.26134016160069801</v>
      </c>
    </row>
    <row r="857" spans="2:49" x14ac:dyDescent="0.25">
      <c r="B857" t="s">
        <v>400</v>
      </c>
      <c r="C857" s="17">
        <v>0.33672687025911402</v>
      </c>
      <c r="D857" s="17">
        <v>0.33447605911633699</v>
      </c>
      <c r="E857" s="17">
        <v>0.340795459339719</v>
      </c>
      <c r="F857" s="17"/>
      <c r="G857" s="17">
        <v>0.35328685582264302</v>
      </c>
      <c r="H857" s="17">
        <v>0.34383480937218702</v>
      </c>
      <c r="I857" s="17">
        <v>0.34811528827303401</v>
      </c>
      <c r="J857" s="17">
        <v>0.34963079423476801</v>
      </c>
      <c r="K857" s="17">
        <v>0.260735484394851</v>
      </c>
      <c r="L857" s="17">
        <v>0.347489663330043</v>
      </c>
      <c r="M857" s="17"/>
      <c r="N857" s="17">
        <v>0.367240656198485</v>
      </c>
      <c r="O857" s="17">
        <v>0.38437658375092998</v>
      </c>
      <c r="P857" s="17">
        <v>0.27845036144976598</v>
      </c>
      <c r="Q857" s="17">
        <v>0.31073051543533298</v>
      </c>
      <c r="R857" s="17"/>
      <c r="S857" s="17">
        <v>0.36621100791702499</v>
      </c>
      <c r="T857" s="17">
        <v>0.37790797558056799</v>
      </c>
      <c r="U857" s="17">
        <v>0.29548318450151001</v>
      </c>
      <c r="V857" s="17">
        <v>0.30103992370151</v>
      </c>
      <c r="W857" s="17">
        <v>0.29921488086456699</v>
      </c>
      <c r="X857" s="17">
        <v>0.35102616102054501</v>
      </c>
      <c r="Y857" s="17">
        <v>0.33499729401134698</v>
      </c>
      <c r="Z857" s="17">
        <v>0.34837795996920701</v>
      </c>
      <c r="AA857" s="17">
        <v>0.34907153701601401</v>
      </c>
      <c r="AB857" s="17">
        <v>0.31712029563088101</v>
      </c>
      <c r="AC857" s="17">
        <v>0.32857784796971001</v>
      </c>
      <c r="AD857" s="17"/>
      <c r="AE857" s="17">
        <v>0.28214611852057803</v>
      </c>
      <c r="AF857" s="17">
        <v>0.39339463850947698</v>
      </c>
      <c r="AG857" s="17">
        <v>0.30740257822991701</v>
      </c>
      <c r="AH857" s="17"/>
      <c r="AI857" s="17">
        <v>0.32281967257393501</v>
      </c>
      <c r="AJ857" s="17">
        <v>0.37575617560545499</v>
      </c>
      <c r="AK857" s="17">
        <v>0.39129842749787802</v>
      </c>
      <c r="AL857" s="17">
        <v>0.28361453471424303</v>
      </c>
      <c r="AM857" s="17">
        <v>0.29600182842441403</v>
      </c>
      <c r="AN857" s="17"/>
      <c r="AO857" s="17">
        <v>0.31479436384804299</v>
      </c>
      <c r="AP857" s="17">
        <v>0.38707926714003499</v>
      </c>
      <c r="AQ857" s="17">
        <v>0.34820299577327501</v>
      </c>
      <c r="AR857" s="17"/>
      <c r="AS857" s="17">
        <v>0.289387793203086</v>
      </c>
      <c r="AT857" s="17">
        <v>0.33993699415907402</v>
      </c>
      <c r="AU857" s="17">
        <v>0.38599907801566502</v>
      </c>
      <c r="AV857" s="17">
        <v>0.34886379626986003</v>
      </c>
      <c r="AW857" s="17">
        <v>0.39881707400854099</v>
      </c>
    </row>
    <row r="858" spans="2:49" x14ac:dyDescent="0.25">
      <c r="B858" t="s">
        <v>401</v>
      </c>
      <c r="C858" s="17">
        <v>0.32097073073695198</v>
      </c>
      <c r="D858" s="17">
        <v>0.31741153305734399</v>
      </c>
      <c r="E858" s="17">
        <v>0.32484879884583201</v>
      </c>
      <c r="F858" s="17"/>
      <c r="G858" s="17">
        <v>0.27313802574850699</v>
      </c>
      <c r="H858" s="17">
        <v>0.31629259972519203</v>
      </c>
      <c r="I858" s="17">
        <v>0.32523602472485102</v>
      </c>
      <c r="J858" s="17">
        <v>0.31113411052833101</v>
      </c>
      <c r="K858" s="17">
        <v>0.333322545741358</v>
      </c>
      <c r="L858" s="17">
        <v>0.34988390090839699</v>
      </c>
      <c r="M858" s="17"/>
      <c r="N858" s="17">
        <v>0.34005494920142498</v>
      </c>
      <c r="O858" s="17">
        <v>0.28630455336737998</v>
      </c>
      <c r="P858" s="17">
        <v>0.34361686328257202</v>
      </c>
      <c r="Q858" s="17">
        <v>0.30682584385114903</v>
      </c>
      <c r="R858" s="17"/>
      <c r="S858" s="17">
        <v>0.27363220078294798</v>
      </c>
      <c r="T858" s="17">
        <v>0.29205048739369199</v>
      </c>
      <c r="U858" s="17">
        <v>0.32982952081250799</v>
      </c>
      <c r="V858" s="17">
        <v>0.34010380692146303</v>
      </c>
      <c r="W858" s="17">
        <v>0.354034805357402</v>
      </c>
      <c r="X858" s="17">
        <v>0.32314739281948401</v>
      </c>
      <c r="Y858" s="17">
        <v>0.32799056930097797</v>
      </c>
      <c r="Z858" s="17">
        <v>0.30020396473008398</v>
      </c>
      <c r="AA858" s="17">
        <v>0.34611211124244201</v>
      </c>
      <c r="AB858" s="17">
        <v>0.352678307625512</v>
      </c>
      <c r="AC858" s="17">
        <v>0.304331992221264</v>
      </c>
      <c r="AD858" s="17"/>
      <c r="AE858" s="17">
        <v>0.34988903696198298</v>
      </c>
      <c r="AF858" s="17">
        <v>0.29034403039760898</v>
      </c>
      <c r="AG858" s="17">
        <v>0.36737890223101699</v>
      </c>
      <c r="AH858" s="17"/>
      <c r="AI858" s="17">
        <v>0.334702875211777</v>
      </c>
      <c r="AJ858" s="17">
        <v>0.26552454840538298</v>
      </c>
      <c r="AK858" s="17">
        <v>0.28682687889472602</v>
      </c>
      <c r="AL858" s="17">
        <v>0.34121271860658597</v>
      </c>
      <c r="AM858" s="17">
        <v>0.39321017919031298</v>
      </c>
      <c r="AN858" s="17"/>
      <c r="AO858" s="17">
        <v>0.344208291663129</v>
      </c>
      <c r="AP858" s="17">
        <v>0.27989338227023303</v>
      </c>
      <c r="AQ858" s="17">
        <v>0.33332480601166098</v>
      </c>
      <c r="AR858" s="17"/>
      <c r="AS858" s="17">
        <v>0.35856397582372601</v>
      </c>
      <c r="AT858" s="17">
        <v>0.302362448451655</v>
      </c>
      <c r="AU858" s="17">
        <v>0.29758254444517501</v>
      </c>
      <c r="AV858" s="17">
        <v>0.28648896020898501</v>
      </c>
      <c r="AW858" s="17">
        <v>0.23310285640917799</v>
      </c>
    </row>
    <row r="859" spans="2:49" x14ac:dyDescent="0.25">
      <c r="B859" t="s">
        <v>402</v>
      </c>
      <c r="C859" s="17">
        <v>8.5545882170227502E-2</v>
      </c>
      <c r="D859" s="17">
        <v>8.7119624256368003E-2</v>
      </c>
      <c r="E859" s="17">
        <v>8.4516016461218299E-2</v>
      </c>
      <c r="F859" s="17"/>
      <c r="G859" s="17">
        <v>9.1493369248621295E-2</v>
      </c>
      <c r="H859" s="17">
        <v>7.3165221610501596E-2</v>
      </c>
      <c r="I859" s="17">
        <v>5.3077665087864198E-2</v>
      </c>
      <c r="J859" s="17">
        <v>7.1656293394585402E-2</v>
      </c>
      <c r="K859" s="17">
        <v>9.28058629966554E-2</v>
      </c>
      <c r="L859" s="17">
        <v>0.118780539518285</v>
      </c>
      <c r="M859" s="17"/>
      <c r="N859" s="17">
        <v>5.5954041607960303E-2</v>
      </c>
      <c r="O859" s="17">
        <v>9.8896326652083602E-2</v>
      </c>
      <c r="P859" s="17">
        <v>0.11678622693088</v>
      </c>
      <c r="Q859" s="17">
        <v>7.8912524073141796E-2</v>
      </c>
      <c r="R859" s="17"/>
      <c r="S859" s="17">
        <v>6.1637443254340903E-2</v>
      </c>
      <c r="T859" s="17">
        <v>0.10101096237768301</v>
      </c>
      <c r="U859" s="17">
        <v>9.6876706967994095E-2</v>
      </c>
      <c r="V859" s="17">
        <v>9.3091180120092099E-2</v>
      </c>
      <c r="W859" s="17">
        <v>7.7654877834094499E-2</v>
      </c>
      <c r="X859" s="17">
        <v>8.2004528110778699E-2</v>
      </c>
      <c r="Y859" s="17">
        <v>0.104063849432197</v>
      </c>
      <c r="Z859" s="17">
        <v>9.3413177520269397E-2</v>
      </c>
      <c r="AA859" s="17">
        <v>7.0723806056387395E-2</v>
      </c>
      <c r="AB859" s="17">
        <v>8.6648636562429604E-2</v>
      </c>
      <c r="AC859" s="17">
        <v>7.7789584947951199E-2</v>
      </c>
      <c r="AD859" s="17"/>
      <c r="AE859" s="17">
        <v>0.114741844551595</v>
      </c>
      <c r="AF859" s="17">
        <v>7.0070019579116294E-2</v>
      </c>
      <c r="AG859" s="17">
        <v>5.52818562336942E-2</v>
      </c>
      <c r="AH859" s="17"/>
      <c r="AI859" s="17">
        <v>0.10843227605849</v>
      </c>
      <c r="AJ859" s="17">
        <v>7.43102866012538E-2</v>
      </c>
      <c r="AK859" s="17">
        <v>8.8955534167636102E-2</v>
      </c>
      <c r="AL859" s="17">
        <v>7.5269813229807303E-2</v>
      </c>
      <c r="AM859" s="17">
        <v>5.34220011406654E-2</v>
      </c>
      <c r="AN859" s="17"/>
      <c r="AO859" s="17">
        <v>0.11654973408147699</v>
      </c>
      <c r="AP859" s="17">
        <v>7.6461473801271398E-2</v>
      </c>
      <c r="AQ859" s="17">
        <v>7.3412259440109304E-2</v>
      </c>
      <c r="AR859" s="17"/>
      <c r="AS859" s="17">
        <v>7.4942245398905205E-2</v>
      </c>
      <c r="AT859" s="17">
        <v>0.129024826890133</v>
      </c>
      <c r="AU859" s="17">
        <v>8.4642384587919506E-2</v>
      </c>
      <c r="AV859" s="17">
        <v>4.13319170726347E-2</v>
      </c>
      <c r="AW859" s="17">
        <v>0</v>
      </c>
    </row>
    <row r="860" spans="2:49" x14ac:dyDescent="0.25">
      <c r="B860" t="s">
        <v>403</v>
      </c>
      <c r="C860" s="17">
        <v>5.6632311290099803E-2</v>
      </c>
      <c r="D860" s="17">
        <v>5.9688316558553098E-2</v>
      </c>
      <c r="E860" s="17">
        <v>5.40134000030352E-2</v>
      </c>
      <c r="F860" s="17"/>
      <c r="G860" s="17">
        <v>3.3555045693563497E-2</v>
      </c>
      <c r="H860" s="17">
        <v>4.0081766944606002E-2</v>
      </c>
      <c r="I860" s="17">
        <v>7.9925517202111995E-2</v>
      </c>
      <c r="J860" s="17">
        <v>4.9513166722428899E-2</v>
      </c>
      <c r="K860" s="17">
        <v>0.11719402128806999</v>
      </c>
      <c r="L860" s="17">
        <v>3.69294923792804E-2</v>
      </c>
      <c r="M860" s="17"/>
      <c r="N860" s="17">
        <v>4.0550417442891E-2</v>
      </c>
      <c r="O860" s="17">
        <v>4.4505684154197901E-2</v>
      </c>
      <c r="P860" s="17">
        <v>6.6436617644152304E-2</v>
      </c>
      <c r="Q860" s="17">
        <v>7.9029656911352206E-2</v>
      </c>
      <c r="R860" s="17"/>
      <c r="S860" s="17">
        <v>4.8089217078398201E-2</v>
      </c>
      <c r="T860" s="17">
        <v>5.0247636143846398E-2</v>
      </c>
      <c r="U860" s="17">
        <v>6.2141585403087E-2</v>
      </c>
      <c r="V860" s="17">
        <v>4.7510322205705897E-2</v>
      </c>
      <c r="W860" s="17">
        <v>0.114449958082154</v>
      </c>
      <c r="X860" s="17">
        <v>4.7716446885968003E-2</v>
      </c>
      <c r="Y860" s="17">
        <v>6.2564515657809197E-2</v>
      </c>
      <c r="Z860" s="17">
        <v>4.5010522491165099E-2</v>
      </c>
      <c r="AA860" s="17">
        <v>6.1403703703449199E-2</v>
      </c>
      <c r="AB860" s="17">
        <v>2.88937682511969E-2</v>
      </c>
      <c r="AC860" s="17">
        <v>8.92802641463432E-2</v>
      </c>
      <c r="AD860" s="17"/>
      <c r="AE860" s="17">
        <v>8.9567274221135001E-2</v>
      </c>
      <c r="AF860" s="17">
        <v>2.4707336124408098E-2</v>
      </c>
      <c r="AG860" s="17">
        <v>7.0859893151122802E-2</v>
      </c>
      <c r="AH860" s="17"/>
      <c r="AI860" s="17">
        <v>7.28177973557768E-2</v>
      </c>
      <c r="AJ860" s="17">
        <v>4.5903266527885497E-2</v>
      </c>
      <c r="AK860" s="17">
        <v>3.2634346827422098E-2</v>
      </c>
      <c r="AL860" s="17">
        <v>0.158857097062861</v>
      </c>
      <c r="AM860" s="17">
        <v>5.3403559805548798E-2</v>
      </c>
      <c r="AN860" s="17"/>
      <c r="AO860" s="17">
        <v>6.1577642637097703E-2</v>
      </c>
      <c r="AP860" s="17">
        <v>3.0941679948278799E-2</v>
      </c>
      <c r="AQ860" s="17">
        <v>2.97235243880659E-2</v>
      </c>
      <c r="AR860" s="17"/>
      <c r="AS860" s="17">
        <v>6.3268764583637296E-2</v>
      </c>
      <c r="AT860" s="17">
        <v>4.9845494843752697E-2</v>
      </c>
      <c r="AU860" s="17">
        <v>4.1445463578955601E-2</v>
      </c>
      <c r="AV860" s="17">
        <v>8.5625485143056596E-2</v>
      </c>
      <c r="AW860" s="17">
        <v>4.91970103610683E-2</v>
      </c>
    </row>
    <row r="861" spans="2:49" x14ac:dyDescent="0.25">
      <c r="B861" t="s">
        <v>104</v>
      </c>
      <c r="C861" s="17">
        <v>5.6463726927475998E-2</v>
      </c>
      <c r="D861" s="17">
        <v>3.9744332793044797E-2</v>
      </c>
      <c r="E861" s="17">
        <v>7.1503078710204698E-2</v>
      </c>
      <c r="F861" s="17"/>
      <c r="G861" s="17">
        <v>7.97298720078191E-2</v>
      </c>
      <c r="H861" s="17">
        <v>6.6691776870750494E-2</v>
      </c>
      <c r="I861" s="17">
        <v>5.2938407870242801E-2</v>
      </c>
      <c r="J861" s="17">
        <v>7.1112364572617298E-2</v>
      </c>
      <c r="K861" s="17">
        <v>4.7406271009591799E-2</v>
      </c>
      <c r="L861" s="17">
        <v>3.3072920959256E-2</v>
      </c>
      <c r="M861" s="17"/>
      <c r="N861" s="17">
        <v>3.5745083098263498E-2</v>
      </c>
      <c r="O861" s="17">
        <v>4.2333340868257997E-2</v>
      </c>
      <c r="P861" s="17">
        <v>6.0530557174123201E-2</v>
      </c>
      <c r="Q861" s="17">
        <v>9.0868662531323904E-2</v>
      </c>
      <c r="R861" s="17"/>
      <c r="S861" s="17">
        <v>4.6256826376282603E-2</v>
      </c>
      <c r="T861" s="17">
        <v>6.1154793408361399E-2</v>
      </c>
      <c r="U861" s="17">
        <v>7.7744483686559104E-2</v>
      </c>
      <c r="V861" s="17">
        <v>4.2709532274016297E-2</v>
      </c>
      <c r="W861" s="17">
        <v>4.0623430404805802E-2</v>
      </c>
      <c r="X861" s="17">
        <v>6.3937229258640704E-2</v>
      </c>
      <c r="Y861" s="17">
        <v>1.6529713411546999E-2</v>
      </c>
      <c r="Z861" s="17">
        <v>2.51367247003309E-2</v>
      </c>
      <c r="AA861" s="17">
        <v>8.0255026186318398E-2</v>
      </c>
      <c r="AB861" s="17">
        <v>5.4689376640359097E-2</v>
      </c>
      <c r="AC861" s="17">
        <v>0.123685517805111</v>
      </c>
      <c r="AD861" s="17"/>
      <c r="AE861" s="17">
        <v>5.1334973325635698E-2</v>
      </c>
      <c r="AF861" s="17">
        <v>3.1086230339803001E-2</v>
      </c>
      <c r="AG861" s="17">
        <v>0.10937054192890699</v>
      </c>
      <c r="AH861" s="17"/>
      <c r="AI861" s="17">
        <v>3.08678995852756E-2</v>
      </c>
      <c r="AJ861" s="17">
        <v>5.3976125426409997E-2</v>
      </c>
      <c r="AK861" s="17">
        <v>2.7847049976436999E-2</v>
      </c>
      <c r="AL861" s="17">
        <v>4.7009212815929499E-2</v>
      </c>
      <c r="AM861" s="17">
        <v>9.59584030889548E-2</v>
      </c>
      <c r="AN861" s="17"/>
      <c r="AO861" s="17">
        <v>2.0981991445422302E-2</v>
      </c>
      <c r="AP861" s="17">
        <v>5.3655478503002299E-2</v>
      </c>
      <c r="AQ861" s="17">
        <v>3.4063916444516402E-2</v>
      </c>
      <c r="AR861" s="17"/>
      <c r="AS861" s="17">
        <v>7.5225432677291398E-2</v>
      </c>
      <c r="AT861" s="17">
        <v>4.61505261677869E-2</v>
      </c>
      <c r="AU861" s="17">
        <v>5.16763733211172E-2</v>
      </c>
      <c r="AV861" s="17">
        <v>4.6798901824768098E-2</v>
      </c>
      <c r="AW861" s="17">
        <v>5.7542897620514503E-2</v>
      </c>
    </row>
    <row r="862" spans="2:49" x14ac:dyDescent="0.25">
      <c r="B862" t="s">
        <v>404</v>
      </c>
      <c r="C862" s="17">
        <v>0.48038734887524398</v>
      </c>
      <c r="D862" s="17">
        <v>0.49603619333469001</v>
      </c>
      <c r="E862" s="17">
        <v>0.46511870597971</v>
      </c>
      <c r="F862" s="17"/>
      <c r="G862" s="17">
        <v>0.52208368730148902</v>
      </c>
      <c r="H862" s="17">
        <v>0.50376863484894996</v>
      </c>
      <c r="I862" s="17">
        <v>0.48882238511492998</v>
      </c>
      <c r="J862" s="17">
        <v>0.49658406478203798</v>
      </c>
      <c r="K862" s="17">
        <v>0.40927129896432402</v>
      </c>
      <c r="L862" s="17">
        <v>0.461333146234782</v>
      </c>
      <c r="M862" s="17"/>
      <c r="N862" s="17">
        <v>0.52769550864946002</v>
      </c>
      <c r="O862" s="17">
        <v>0.52796009495808005</v>
      </c>
      <c r="P862" s="17">
        <v>0.41262973496827199</v>
      </c>
      <c r="Q862" s="17">
        <v>0.44436331263303303</v>
      </c>
      <c r="R862" s="17"/>
      <c r="S862" s="17">
        <v>0.57038431250803001</v>
      </c>
      <c r="T862" s="17">
        <v>0.495536120676417</v>
      </c>
      <c r="U862" s="17">
        <v>0.433407703129852</v>
      </c>
      <c r="V862" s="17">
        <v>0.47658515847872301</v>
      </c>
      <c r="W862" s="17">
        <v>0.41323692832154402</v>
      </c>
      <c r="X862" s="17">
        <v>0.483194402925129</v>
      </c>
      <c r="Y862" s="17">
        <v>0.488851352197469</v>
      </c>
      <c r="Z862" s="17">
        <v>0.53623561055815105</v>
      </c>
      <c r="AA862" s="17">
        <v>0.44150535281140302</v>
      </c>
      <c r="AB862" s="17">
        <v>0.47708991092050301</v>
      </c>
      <c r="AC862" s="17">
        <v>0.40491264087933099</v>
      </c>
      <c r="AD862" s="17"/>
      <c r="AE862" s="17">
        <v>0.39446687093965099</v>
      </c>
      <c r="AF862" s="17">
        <v>0.58379238355906304</v>
      </c>
      <c r="AG862" s="17">
        <v>0.39710880645525798</v>
      </c>
      <c r="AH862" s="17"/>
      <c r="AI862" s="17">
        <v>0.45317915178868101</v>
      </c>
      <c r="AJ862" s="17">
        <v>0.56028577303906701</v>
      </c>
      <c r="AK862" s="17">
        <v>0.56373619013377896</v>
      </c>
      <c r="AL862" s="17">
        <v>0.37765115828481699</v>
      </c>
      <c r="AM862" s="17">
        <v>0.404005856774518</v>
      </c>
      <c r="AN862" s="17"/>
      <c r="AO862" s="17">
        <v>0.45668234017287401</v>
      </c>
      <c r="AP862" s="17">
        <v>0.55904798547721402</v>
      </c>
      <c r="AQ862" s="17">
        <v>0.52947549371564795</v>
      </c>
      <c r="AR862" s="17"/>
      <c r="AS862" s="17">
        <v>0.42799958151644102</v>
      </c>
      <c r="AT862" s="17">
        <v>0.47261670364667302</v>
      </c>
      <c r="AU862" s="17">
        <v>0.52465323406683195</v>
      </c>
      <c r="AV862" s="17">
        <v>0.53975473575055499</v>
      </c>
      <c r="AW862" s="17">
        <v>0.660157235609239</v>
      </c>
    </row>
    <row r="863" spans="2:49" x14ac:dyDescent="0.25">
      <c r="B863" t="s">
        <v>405</v>
      </c>
      <c r="C863" s="17">
        <v>0.14217819346032701</v>
      </c>
      <c r="D863" s="17">
        <v>0.14680794081492099</v>
      </c>
      <c r="E863" s="17">
        <v>0.13852941646425401</v>
      </c>
      <c r="F863" s="17"/>
      <c r="G863" s="17">
        <v>0.12504841494218499</v>
      </c>
      <c r="H863" s="17">
        <v>0.11324698855510799</v>
      </c>
      <c r="I863" s="17">
        <v>0.13300318228997601</v>
      </c>
      <c r="J863" s="17">
        <v>0.121169460117014</v>
      </c>
      <c r="K863" s="17">
        <v>0.20999988428472599</v>
      </c>
      <c r="L863" s="17">
        <v>0.15571003189756599</v>
      </c>
      <c r="M863" s="17"/>
      <c r="N863" s="17">
        <v>9.6504459050851296E-2</v>
      </c>
      <c r="O863" s="17">
        <v>0.14340201080628201</v>
      </c>
      <c r="P863" s="17">
        <v>0.18322284457503199</v>
      </c>
      <c r="Q863" s="17">
        <v>0.157942180984494</v>
      </c>
      <c r="R863" s="17"/>
      <c r="S863" s="17">
        <v>0.10972666033273901</v>
      </c>
      <c r="T863" s="17">
        <v>0.15125859852153001</v>
      </c>
      <c r="U863" s="17">
        <v>0.159018292371081</v>
      </c>
      <c r="V863" s="17">
        <v>0.14060150232579799</v>
      </c>
      <c r="W863" s="17">
        <v>0.192104835916248</v>
      </c>
      <c r="X863" s="17">
        <v>0.12972097499674701</v>
      </c>
      <c r="Y863" s="17">
        <v>0.166628365090006</v>
      </c>
      <c r="Z863" s="17">
        <v>0.138423700011435</v>
      </c>
      <c r="AA863" s="17">
        <v>0.132127509759837</v>
      </c>
      <c r="AB863" s="17">
        <v>0.115542404813627</v>
      </c>
      <c r="AC863" s="17">
        <v>0.16706984909429401</v>
      </c>
      <c r="AD863" s="17"/>
      <c r="AE863" s="17">
        <v>0.20430911877273</v>
      </c>
      <c r="AF863" s="17">
        <v>9.4777355703524399E-2</v>
      </c>
      <c r="AG863" s="17">
        <v>0.12614174938481701</v>
      </c>
      <c r="AH863" s="17"/>
      <c r="AI863" s="17">
        <v>0.18125007341426599</v>
      </c>
      <c r="AJ863" s="17">
        <v>0.12021355312913901</v>
      </c>
      <c r="AK863" s="17">
        <v>0.12158988099505801</v>
      </c>
      <c r="AL863" s="17">
        <v>0.23412691029266799</v>
      </c>
      <c r="AM863" s="17">
        <v>0.106825560946214</v>
      </c>
      <c r="AN863" s="17"/>
      <c r="AO863" s="17">
        <v>0.17812737671857501</v>
      </c>
      <c r="AP863" s="17">
        <v>0.10740315374955001</v>
      </c>
      <c r="AQ863" s="17">
        <v>0.103135783828175</v>
      </c>
      <c r="AR863" s="17"/>
      <c r="AS863" s="17">
        <v>0.13821100998254299</v>
      </c>
      <c r="AT863" s="17">
        <v>0.17887032173388501</v>
      </c>
      <c r="AU863" s="17">
        <v>0.12608784816687499</v>
      </c>
      <c r="AV863" s="17">
        <v>0.12695740221569099</v>
      </c>
      <c r="AW863" s="17">
        <v>4.91970103610683E-2</v>
      </c>
    </row>
    <row r="864" spans="2:49" x14ac:dyDescent="0.25">
      <c r="B864" t="s">
        <v>179</v>
      </c>
      <c r="C864" s="17">
        <v>0.33820915541491697</v>
      </c>
      <c r="D864" s="17">
        <v>0.34922825251976902</v>
      </c>
      <c r="E864" s="17">
        <v>0.32658928951545702</v>
      </c>
      <c r="F864" s="17"/>
      <c r="G864" s="17">
        <v>0.39703527235930403</v>
      </c>
      <c r="H864" s="17">
        <v>0.39052164629384301</v>
      </c>
      <c r="I864" s="17">
        <v>0.355819202824954</v>
      </c>
      <c r="J864" s="17">
        <v>0.37541460466502302</v>
      </c>
      <c r="K864" s="17">
        <v>0.199271414679599</v>
      </c>
      <c r="L864" s="17">
        <v>0.30562311433721601</v>
      </c>
      <c r="M864" s="17"/>
      <c r="N864" s="17">
        <v>0.43119104959860899</v>
      </c>
      <c r="O864" s="17">
        <v>0.38455808415179898</v>
      </c>
      <c r="P864" s="17">
        <v>0.22940689039324</v>
      </c>
      <c r="Q864" s="17">
        <v>0.286421131648539</v>
      </c>
      <c r="R864" s="17"/>
      <c r="S864" s="17">
        <v>0.46065765217529098</v>
      </c>
      <c r="T864" s="17">
        <v>0.34427752215488699</v>
      </c>
      <c r="U864" s="17">
        <v>0.27438941075877099</v>
      </c>
      <c r="V864" s="17">
        <v>0.33598365615292503</v>
      </c>
      <c r="W864" s="17">
        <v>0.22113209240529599</v>
      </c>
      <c r="X864" s="17">
        <v>0.35347342792838199</v>
      </c>
      <c r="Y864" s="17">
        <v>0.322222987107463</v>
      </c>
      <c r="Z864" s="17">
        <v>0.397811910546716</v>
      </c>
      <c r="AA864" s="17">
        <v>0.30937784305156701</v>
      </c>
      <c r="AB864" s="17">
        <v>0.36154750610687603</v>
      </c>
      <c r="AC864" s="17">
        <v>0.23784279178503701</v>
      </c>
      <c r="AD864" s="17"/>
      <c r="AE864" s="17">
        <v>0.19015775216692099</v>
      </c>
      <c r="AF864" s="17">
        <v>0.48901502785553902</v>
      </c>
      <c r="AG864" s="17">
        <v>0.270967057070441</v>
      </c>
      <c r="AH864" s="17"/>
      <c r="AI864" s="17">
        <v>0.27192907837441499</v>
      </c>
      <c r="AJ864" s="17">
        <v>0.44007221990992801</v>
      </c>
      <c r="AK864" s="17">
        <v>0.44214630913872099</v>
      </c>
      <c r="AL864" s="17">
        <v>0.143524247992149</v>
      </c>
      <c r="AM864" s="17">
        <v>0.29718029582830402</v>
      </c>
      <c r="AN864" s="17"/>
      <c r="AO864" s="17">
        <v>0.27855496345429898</v>
      </c>
      <c r="AP864" s="17">
        <v>0.45164483172766401</v>
      </c>
      <c r="AQ864" s="17">
        <v>0.426339709887472</v>
      </c>
      <c r="AR864" s="17"/>
      <c r="AS864" s="17">
        <v>0.28978857153389798</v>
      </c>
      <c r="AT864" s="17">
        <v>0.29374638191278801</v>
      </c>
      <c r="AU864" s="17">
        <v>0.39856538589995699</v>
      </c>
      <c r="AV864" s="17">
        <v>0.41279733353486397</v>
      </c>
      <c r="AW864" s="17">
        <v>0.61096022524817095</v>
      </c>
    </row>
    <row r="865" spans="2:49"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row>
    <row r="866" spans="2:49" x14ac:dyDescent="0.25">
      <c r="B866" s="6" t="s">
        <v>447</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row>
    <row r="867" spans="2:49" x14ac:dyDescent="0.25">
      <c r="B867" s="24" t="s">
        <v>407</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row>
    <row r="868" spans="2:49" x14ac:dyDescent="0.25">
      <c r="B868" t="s">
        <v>399</v>
      </c>
      <c r="C868" s="17">
        <v>0.176572770971726</v>
      </c>
      <c r="D868" s="17">
        <v>0.18665747485482001</v>
      </c>
      <c r="E868" s="17">
        <v>0.164937657291367</v>
      </c>
      <c r="F868" s="17"/>
      <c r="G868" s="17">
        <v>0.23975227356568901</v>
      </c>
      <c r="H868" s="17">
        <v>0.20824652515014599</v>
      </c>
      <c r="I868" s="17">
        <v>0.15608518962413201</v>
      </c>
      <c r="J868" s="17">
        <v>0.16766162366859499</v>
      </c>
      <c r="K868" s="17">
        <v>0.150924009645482</v>
      </c>
      <c r="L868" s="17">
        <v>0.14968899499122701</v>
      </c>
      <c r="M868" s="17"/>
      <c r="N868" s="17">
        <v>0.22732862599994499</v>
      </c>
      <c r="O868" s="17">
        <v>0.16526528517127001</v>
      </c>
      <c r="P868" s="17">
        <v>0.169158209030045</v>
      </c>
      <c r="Q868" s="17">
        <v>0.14330543469768001</v>
      </c>
      <c r="R868" s="17"/>
      <c r="S868" s="17">
        <v>0.21449977803358</v>
      </c>
      <c r="T868" s="17">
        <v>0.18026601049949501</v>
      </c>
      <c r="U868" s="17">
        <v>0.158436088053968</v>
      </c>
      <c r="V868" s="17">
        <v>0.17348084893818</v>
      </c>
      <c r="W868" s="17">
        <v>0.146257852265755</v>
      </c>
      <c r="X868" s="17">
        <v>0.14353215474761799</v>
      </c>
      <c r="Y868" s="17">
        <v>0.19885682124295301</v>
      </c>
      <c r="Z868" s="17">
        <v>0.24715656195169999</v>
      </c>
      <c r="AA868" s="17">
        <v>0.13447871391532801</v>
      </c>
      <c r="AB868" s="17">
        <v>0.22864221833717799</v>
      </c>
      <c r="AC868" s="17">
        <v>8.1323380602701695E-2</v>
      </c>
      <c r="AD868" s="17"/>
      <c r="AE868" s="17">
        <v>0.116620199543</v>
      </c>
      <c r="AF868" s="17">
        <v>0.233893709062929</v>
      </c>
      <c r="AG868" s="17">
        <v>0.10670846464731799</v>
      </c>
      <c r="AH868" s="17"/>
      <c r="AI868" s="17">
        <v>0.129622696406025</v>
      </c>
      <c r="AJ868" s="17">
        <v>0.24041469638475399</v>
      </c>
      <c r="AK868" s="17">
        <v>0.19432092210034399</v>
      </c>
      <c r="AL868" s="17">
        <v>7.5346644437205595E-2</v>
      </c>
      <c r="AM868" s="17">
        <v>0.13709270677123001</v>
      </c>
      <c r="AN868" s="17"/>
      <c r="AO868" s="17">
        <v>0.153713487262614</v>
      </c>
      <c r="AP868" s="17">
        <v>0.21282626356110099</v>
      </c>
      <c r="AQ868" s="17">
        <v>0.23436902552741701</v>
      </c>
      <c r="AR868" s="17"/>
      <c r="AS868" s="17">
        <v>0.12943668915988199</v>
      </c>
      <c r="AT868" s="17">
        <v>0.166745328022118</v>
      </c>
      <c r="AU868" s="17">
        <v>0.22474339339714899</v>
      </c>
      <c r="AV868" s="17">
        <v>0.27044843078070802</v>
      </c>
      <c r="AW868" s="17">
        <v>0.31773898754802798</v>
      </c>
    </row>
    <row r="869" spans="2:49" x14ac:dyDescent="0.25">
      <c r="B869" t="s">
        <v>400</v>
      </c>
      <c r="C869" s="17">
        <v>0.38648887320567898</v>
      </c>
      <c r="D869" s="17">
        <v>0.37165852523965298</v>
      </c>
      <c r="E869" s="17">
        <v>0.40293718985240101</v>
      </c>
      <c r="F869" s="17"/>
      <c r="G869" s="17">
        <v>0.36684129307006103</v>
      </c>
      <c r="H869" s="17">
        <v>0.366807774041016</v>
      </c>
      <c r="I869" s="17">
        <v>0.38647390542635701</v>
      </c>
      <c r="J869" s="17">
        <v>0.36380510271113198</v>
      </c>
      <c r="K869" s="17">
        <v>0.38273139194459799</v>
      </c>
      <c r="L869" s="17">
        <v>0.42930332653157899</v>
      </c>
      <c r="M869" s="17"/>
      <c r="N869" s="17">
        <v>0.42216141251918299</v>
      </c>
      <c r="O869" s="17">
        <v>0.40131059780155098</v>
      </c>
      <c r="P869" s="17">
        <v>0.34772134251501602</v>
      </c>
      <c r="Q869" s="17">
        <v>0.36557663661614698</v>
      </c>
      <c r="R869" s="17"/>
      <c r="S869" s="17">
        <v>0.42395493258960198</v>
      </c>
      <c r="T869" s="17">
        <v>0.36084227223730397</v>
      </c>
      <c r="U869" s="17">
        <v>0.34612070810284601</v>
      </c>
      <c r="V869" s="17">
        <v>0.44343184314627898</v>
      </c>
      <c r="W869" s="17">
        <v>0.39873521329635903</v>
      </c>
      <c r="X869" s="17">
        <v>0.43364196970241797</v>
      </c>
      <c r="Y869" s="17">
        <v>0.36252860713357499</v>
      </c>
      <c r="Z869" s="17">
        <v>0.393083041561201</v>
      </c>
      <c r="AA869" s="17">
        <v>0.375123792297968</v>
      </c>
      <c r="AB869" s="17">
        <v>0.327368506944268</v>
      </c>
      <c r="AC869" s="17">
        <v>0.39282161326360399</v>
      </c>
      <c r="AD869" s="17"/>
      <c r="AE869" s="17">
        <v>0.35730857894487</v>
      </c>
      <c r="AF869" s="17">
        <v>0.41132383030777198</v>
      </c>
      <c r="AG869" s="17">
        <v>0.41010403440427201</v>
      </c>
      <c r="AH869" s="17"/>
      <c r="AI869" s="17">
        <v>0.40775208994119599</v>
      </c>
      <c r="AJ869" s="17">
        <v>0.39037729320851899</v>
      </c>
      <c r="AK869" s="17">
        <v>0.46600651286620398</v>
      </c>
      <c r="AL869" s="17">
        <v>0.248427331638847</v>
      </c>
      <c r="AM869" s="17">
        <v>0.36503017951830802</v>
      </c>
      <c r="AN869" s="17"/>
      <c r="AO869" s="17">
        <v>0.414883068808311</v>
      </c>
      <c r="AP869" s="17">
        <v>0.375380410869598</v>
      </c>
      <c r="AQ869" s="17">
        <v>0.48227181278704301</v>
      </c>
      <c r="AR869" s="17"/>
      <c r="AS869" s="17">
        <v>0.36462156771619803</v>
      </c>
      <c r="AT869" s="17">
        <v>0.376909565481861</v>
      </c>
      <c r="AU869" s="17">
        <v>0.41328977444754</v>
      </c>
      <c r="AV869" s="17">
        <v>0.38620154480021102</v>
      </c>
      <c r="AW869" s="17">
        <v>0.470175869643505</v>
      </c>
    </row>
    <row r="870" spans="2:49" x14ac:dyDescent="0.25">
      <c r="B870" t="s">
        <v>401</v>
      </c>
      <c r="C870" s="17">
        <v>0.27765600227395298</v>
      </c>
      <c r="D870" s="17">
        <v>0.278637619845017</v>
      </c>
      <c r="E870" s="17">
        <v>0.27692203719778602</v>
      </c>
      <c r="F870" s="17"/>
      <c r="G870" s="17">
        <v>0.22478270760459401</v>
      </c>
      <c r="H870" s="17">
        <v>0.26532228783779299</v>
      </c>
      <c r="I870" s="17">
        <v>0.308569207682383</v>
      </c>
      <c r="J870" s="17">
        <v>0.28975209637184102</v>
      </c>
      <c r="K870" s="17">
        <v>0.282288512900223</v>
      </c>
      <c r="L870" s="17">
        <v>0.28653040860027801</v>
      </c>
      <c r="M870" s="17"/>
      <c r="N870" s="17">
        <v>0.25433617966826</v>
      </c>
      <c r="O870" s="17">
        <v>0.29471755177717401</v>
      </c>
      <c r="P870" s="17">
        <v>0.29099935634984397</v>
      </c>
      <c r="Q870" s="17">
        <v>0.27038748249662198</v>
      </c>
      <c r="R870" s="17"/>
      <c r="S870" s="17">
        <v>0.228590856621986</v>
      </c>
      <c r="T870" s="17">
        <v>0.28997975449233399</v>
      </c>
      <c r="U870" s="17">
        <v>0.28211567376270602</v>
      </c>
      <c r="V870" s="17">
        <v>0.25568222671381902</v>
      </c>
      <c r="W870" s="17">
        <v>0.30125568484416099</v>
      </c>
      <c r="X870" s="17">
        <v>0.221726369850549</v>
      </c>
      <c r="Y870" s="17">
        <v>0.305102990810868</v>
      </c>
      <c r="Z870" s="17">
        <v>0.223946285326445</v>
      </c>
      <c r="AA870" s="17">
        <v>0.342161173591228</v>
      </c>
      <c r="AB870" s="17">
        <v>0.290105969729895</v>
      </c>
      <c r="AC870" s="17">
        <v>0.32051505177762801</v>
      </c>
      <c r="AD870" s="17"/>
      <c r="AE870" s="17">
        <v>0.30535550676129802</v>
      </c>
      <c r="AF870" s="17">
        <v>0.26500065429653002</v>
      </c>
      <c r="AG870" s="17">
        <v>0.27757086408268999</v>
      </c>
      <c r="AH870" s="17"/>
      <c r="AI870" s="17">
        <v>0.320642096255076</v>
      </c>
      <c r="AJ870" s="17">
        <v>0.22596143465448101</v>
      </c>
      <c r="AK870" s="17">
        <v>0.20708063012057901</v>
      </c>
      <c r="AL870" s="17">
        <v>0.277460837148227</v>
      </c>
      <c r="AM870" s="17">
        <v>0.30126531662690098</v>
      </c>
      <c r="AN870" s="17"/>
      <c r="AO870" s="17">
        <v>0.31469310438440701</v>
      </c>
      <c r="AP870" s="17">
        <v>0.27643183153989698</v>
      </c>
      <c r="AQ870" s="17">
        <v>0.157087707031593</v>
      </c>
      <c r="AR870" s="17"/>
      <c r="AS870" s="17">
        <v>0.28458859441143303</v>
      </c>
      <c r="AT870" s="17">
        <v>0.32117122438238499</v>
      </c>
      <c r="AU870" s="17">
        <v>0.257997009013547</v>
      </c>
      <c r="AV870" s="17">
        <v>0.191886727239235</v>
      </c>
      <c r="AW870" s="17">
        <v>5.2240841540065898E-2</v>
      </c>
    </row>
    <row r="871" spans="2:49" x14ac:dyDescent="0.25">
      <c r="B871" t="s">
        <v>402</v>
      </c>
      <c r="C871" s="17">
        <v>6.6695009847400094E-2</v>
      </c>
      <c r="D871" s="17">
        <v>6.6126462214619097E-2</v>
      </c>
      <c r="E871" s="17">
        <v>6.7618907642984005E-2</v>
      </c>
      <c r="F871" s="17"/>
      <c r="G871" s="17">
        <v>7.3181048288783204E-2</v>
      </c>
      <c r="H871" s="17">
        <v>7.3370613530870196E-2</v>
      </c>
      <c r="I871" s="17">
        <v>6.3551855503558394E-2</v>
      </c>
      <c r="J871" s="17">
        <v>8.3628809390842704E-2</v>
      </c>
      <c r="K871" s="17">
        <v>7.1697841937728907E-2</v>
      </c>
      <c r="L871" s="17">
        <v>4.6537106596369601E-2</v>
      </c>
      <c r="M871" s="17"/>
      <c r="N871" s="17">
        <v>3.7281037429818198E-2</v>
      </c>
      <c r="O871" s="17">
        <v>5.7160860440917699E-2</v>
      </c>
      <c r="P871" s="17">
        <v>8.9324618242318493E-2</v>
      </c>
      <c r="Q871" s="17">
        <v>8.7341428404023896E-2</v>
      </c>
      <c r="R871" s="17"/>
      <c r="S871" s="17">
        <v>7.4350264953322698E-2</v>
      </c>
      <c r="T871" s="17">
        <v>7.2678725464185301E-2</v>
      </c>
      <c r="U871" s="17">
        <v>5.1145638200808897E-2</v>
      </c>
      <c r="V871" s="17">
        <v>4.1122211781858098E-2</v>
      </c>
      <c r="W871" s="17">
        <v>7.3764568730889699E-2</v>
      </c>
      <c r="X871" s="17">
        <v>6.7459017047999101E-2</v>
      </c>
      <c r="Y871" s="17">
        <v>5.60775639961942E-2</v>
      </c>
      <c r="Z871" s="17">
        <v>7.9904875029246203E-2</v>
      </c>
      <c r="AA871" s="17">
        <v>5.3590508454146701E-2</v>
      </c>
      <c r="AB871" s="17">
        <v>0.101376920971742</v>
      </c>
      <c r="AC871" s="17">
        <v>5.7427919769040603E-2</v>
      </c>
      <c r="AD871" s="17"/>
      <c r="AE871" s="17">
        <v>8.0655681343298799E-2</v>
      </c>
      <c r="AF871" s="17">
        <v>4.91843942679661E-2</v>
      </c>
      <c r="AG871" s="17">
        <v>7.9816624288425203E-2</v>
      </c>
      <c r="AH871" s="17"/>
      <c r="AI871" s="17">
        <v>5.11446205932077E-2</v>
      </c>
      <c r="AJ871" s="17">
        <v>7.4166562567579697E-2</v>
      </c>
      <c r="AK871" s="17">
        <v>4.8666573949865101E-2</v>
      </c>
      <c r="AL871" s="17">
        <v>0.205846313986316</v>
      </c>
      <c r="AM871" s="17">
        <v>7.2987793229705694E-2</v>
      </c>
      <c r="AN871" s="17"/>
      <c r="AO871" s="17">
        <v>3.6637458647393199E-2</v>
      </c>
      <c r="AP871" s="17">
        <v>8.5310283222564398E-2</v>
      </c>
      <c r="AQ871" s="17">
        <v>2.66406301541274E-2</v>
      </c>
      <c r="AR871" s="17"/>
      <c r="AS871" s="17">
        <v>8.0537738368574197E-2</v>
      </c>
      <c r="AT871" s="17">
        <v>6.4543012302449701E-2</v>
      </c>
      <c r="AU871" s="17">
        <v>5.2530640487076799E-2</v>
      </c>
      <c r="AV871" s="17">
        <v>5.3688799115575302E-2</v>
      </c>
      <c r="AW871" s="17">
        <v>0</v>
      </c>
    </row>
    <row r="872" spans="2:49" x14ac:dyDescent="0.25">
      <c r="B872" t="s">
        <v>403</v>
      </c>
      <c r="C872" s="17">
        <v>4.8176721880905701E-2</v>
      </c>
      <c r="D872" s="17">
        <v>5.7994011680275001E-2</v>
      </c>
      <c r="E872" s="17">
        <v>3.90073362788248E-2</v>
      </c>
      <c r="F872" s="17"/>
      <c r="G872" s="17">
        <v>4.6199836574388399E-2</v>
      </c>
      <c r="H872" s="17">
        <v>4.0474934234927602E-2</v>
      </c>
      <c r="I872" s="17">
        <v>3.3830595222278798E-2</v>
      </c>
      <c r="J872" s="17">
        <v>4.7338967488339302E-2</v>
      </c>
      <c r="K872" s="17">
        <v>7.58485110303697E-2</v>
      </c>
      <c r="L872" s="17">
        <v>5.0266636701218899E-2</v>
      </c>
      <c r="M872" s="17"/>
      <c r="N872" s="17">
        <v>2.9796169764853001E-2</v>
      </c>
      <c r="O872" s="17">
        <v>5.1174986926034498E-2</v>
      </c>
      <c r="P872" s="17">
        <v>5.8957734443203097E-2</v>
      </c>
      <c r="Q872" s="17">
        <v>5.6761418820544203E-2</v>
      </c>
      <c r="R872" s="17"/>
      <c r="S872" s="17">
        <v>3.4069982300721703E-2</v>
      </c>
      <c r="T872" s="17">
        <v>5.4683015706583397E-2</v>
      </c>
      <c r="U872" s="17">
        <v>6.0861387677625903E-2</v>
      </c>
      <c r="V872" s="17">
        <v>5.6260080382168801E-2</v>
      </c>
      <c r="W872" s="17">
        <v>3.8169851085114503E-2</v>
      </c>
      <c r="X872" s="17">
        <v>6.4812437651378299E-2</v>
      </c>
      <c r="Y872" s="17">
        <v>6.0614325800726197E-2</v>
      </c>
      <c r="Z872" s="17">
        <v>3.0772511431075601E-2</v>
      </c>
      <c r="AA872" s="17">
        <v>4.9237345600013499E-2</v>
      </c>
      <c r="AB872" s="17">
        <v>3.0116191342232399E-2</v>
      </c>
      <c r="AC872" s="17">
        <v>4.3319633872805699E-2</v>
      </c>
      <c r="AD872" s="17"/>
      <c r="AE872" s="17">
        <v>9.4835044526373605E-2</v>
      </c>
      <c r="AF872" s="17">
        <v>1.56250445760329E-2</v>
      </c>
      <c r="AG872" s="17">
        <v>3.5883458849801701E-2</v>
      </c>
      <c r="AH872" s="17"/>
      <c r="AI872" s="17">
        <v>6.6721832535509396E-2</v>
      </c>
      <c r="AJ872" s="17">
        <v>2.64004335513752E-2</v>
      </c>
      <c r="AK872" s="17">
        <v>4.5070315983128703E-2</v>
      </c>
      <c r="AL872" s="17">
        <v>0.10988446996741499</v>
      </c>
      <c r="AM872" s="17">
        <v>4.5589719243091603E-2</v>
      </c>
      <c r="AN872" s="17"/>
      <c r="AO872" s="17">
        <v>5.59919238618743E-2</v>
      </c>
      <c r="AP872" s="17">
        <v>1.6182976519622101E-2</v>
      </c>
      <c r="AQ872" s="17">
        <v>4.8794170038838798E-2</v>
      </c>
      <c r="AR872" s="17"/>
      <c r="AS872" s="17">
        <v>5.8521473022403202E-2</v>
      </c>
      <c r="AT872" s="17">
        <v>3.2935776873319098E-2</v>
      </c>
      <c r="AU872" s="17">
        <v>2.9558420585789801E-2</v>
      </c>
      <c r="AV872" s="17">
        <v>5.5079170891722901E-2</v>
      </c>
      <c r="AW872" s="17">
        <v>5.7258560663995602E-2</v>
      </c>
    </row>
    <row r="873" spans="2:49" x14ac:dyDescent="0.25">
      <c r="B873" t="s">
        <v>104</v>
      </c>
      <c r="C873" s="17">
        <v>4.4410621820336303E-2</v>
      </c>
      <c r="D873" s="17">
        <v>3.8925906165615198E-2</v>
      </c>
      <c r="E873" s="17">
        <v>4.8576871736636898E-2</v>
      </c>
      <c r="F873" s="17"/>
      <c r="G873" s="17">
        <v>4.9242840896484903E-2</v>
      </c>
      <c r="H873" s="17">
        <v>4.5777865205247702E-2</v>
      </c>
      <c r="I873" s="17">
        <v>5.1489246541290702E-2</v>
      </c>
      <c r="J873" s="17">
        <v>4.7813400369250497E-2</v>
      </c>
      <c r="K873" s="17">
        <v>3.6509732541599102E-2</v>
      </c>
      <c r="L873" s="17">
        <v>3.7673526579327099E-2</v>
      </c>
      <c r="M873" s="17"/>
      <c r="N873" s="17">
        <v>2.9096574617940098E-2</v>
      </c>
      <c r="O873" s="17">
        <v>3.0370717883053198E-2</v>
      </c>
      <c r="P873" s="17">
        <v>4.38387394195743E-2</v>
      </c>
      <c r="Q873" s="17">
        <v>7.6627598964982405E-2</v>
      </c>
      <c r="R873" s="17"/>
      <c r="S873" s="17">
        <v>2.4534185500786999E-2</v>
      </c>
      <c r="T873" s="17">
        <v>4.1550221600097498E-2</v>
      </c>
      <c r="U873" s="17">
        <v>0.101320504202045</v>
      </c>
      <c r="V873" s="17">
        <v>3.0022789037695799E-2</v>
      </c>
      <c r="W873" s="17">
        <v>4.1816829777720298E-2</v>
      </c>
      <c r="X873" s="17">
        <v>6.8828051000037693E-2</v>
      </c>
      <c r="Y873" s="17">
        <v>1.6819691015683799E-2</v>
      </c>
      <c r="Z873" s="17">
        <v>2.51367247003309E-2</v>
      </c>
      <c r="AA873" s="17">
        <v>4.5408466141315801E-2</v>
      </c>
      <c r="AB873" s="17">
        <v>2.2390192674685401E-2</v>
      </c>
      <c r="AC873" s="17">
        <v>0.10459240071422</v>
      </c>
      <c r="AD873" s="17"/>
      <c r="AE873" s="17">
        <v>4.5224988881159299E-2</v>
      </c>
      <c r="AF873" s="17">
        <v>2.4972367488770499E-2</v>
      </c>
      <c r="AG873" s="17">
        <v>8.9916553727493603E-2</v>
      </c>
      <c r="AH873" s="17"/>
      <c r="AI873" s="17">
        <v>2.4116664268986E-2</v>
      </c>
      <c r="AJ873" s="17">
        <v>4.2679579633290401E-2</v>
      </c>
      <c r="AK873" s="17">
        <v>3.8855044979878101E-2</v>
      </c>
      <c r="AL873" s="17">
        <v>8.3034402821990094E-2</v>
      </c>
      <c r="AM873" s="17">
        <v>7.8034284610763796E-2</v>
      </c>
      <c r="AN873" s="17"/>
      <c r="AO873" s="17">
        <v>2.4080957035400599E-2</v>
      </c>
      <c r="AP873" s="17">
        <v>3.3868234287217101E-2</v>
      </c>
      <c r="AQ873" s="17">
        <v>5.0836654460981297E-2</v>
      </c>
      <c r="AR873" s="17"/>
      <c r="AS873" s="17">
        <v>8.22939373215094E-2</v>
      </c>
      <c r="AT873" s="17">
        <v>3.7695092937866999E-2</v>
      </c>
      <c r="AU873" s="17">
        <v>2.1880762068898201E-2</v>
      </c>
      <c r="AV873" s="17">
        <v>4.2695327172548599E-2</v>
      </c>
      <c r="AW873" s="17">
        <v>0.10258574060440601</v>
      </c>
    </row>
    <row r="874" spans="2:49" x14ac:dyDescent="0.25">
      <c r="B874" t="s">
        <v>404</v>
      </c>
      <c r="C874" s="17">
        <v>0.56306164417740501</v>
      </c>
      <c r="D874" s="17">
        <v>0.55831600009447302</v>
      </c>
      <c r="E874" s="17">
        <v>0.56787484714376801</v>
      </c>
      <c r="F874" s="17"/>
      <c r="G874" s="17">
        <v>0.60659356663575004</v>
      </c>
      <c r="H874" s="17">
        <v>0.57505429919116202</v>
      </c>
      <c r="I874" s="17">
        <v>0.54255909505048905</v>
      </c>
      <c r="J874" s="17">
        <v>0.53146672637972703</v>
      </c>
      <c r="K874" s="17">
        <v>0.53365540159007996</v>
      </c>
      <c r="L874" s="17">
        <v>0.578992321522806</v>
      </c>
      <c r="M874" s="17"/>
      <c r="N874" s="17">
        <v>0.64949003851912801</v>
      </c>
      <c r="O874" s="17">
        <v>0.56657588297282102</v>
      </c>
      <c r="P874" s="17">
        <v>0.51687955154506005</v>
      </c>
      <c r="Q874" s="17">
        <v>0.50888207131382701</v>
      </c>
      <c r="R874" s="17"/>
      <c r="S874" s="17">
        <v>0.63845471062318204</v>
      </c>
      <c r="T874" s="17">
        <v>0.54110828273679901</v>
      </c>
      <c r="U874" s="17">
        <v>0.50455679615681504</v>
      </c>
      <c r="V874" s="17">
        <v>0.61691269208445898</v>
      </c>
      <c r="W874" s="17">
        <v>0.54499306556211402</v>
      </c>
      <c r="X874" s="17">
        <v>0.57717412445003602</v>
      </c>
      <c r="Y874" s="17">
        <v>0.56138542837652805</v>
      </c>
      <c r="Z874" s="17">
        <v>0.64023960351290199</v>
      </c>
      <c r="AA874" s="17">
        <v>0.50960250621329595</v>
      </c>
      <c r="AB874" s="17">
        <v>0.55601072528144602</v>
      </c>
      <c r="AC874" s="17">
        <v>0.47414499386630599</v>
      </c>
      <c r="AD874" s="17"/>
      <c r="AE874" s="17">
        <v>0.47392877848787102</v>
      </c>
      <c r="AF874" s="17">
        <v>0.64521753937070103</v>
      </c>
      <c r="AG874" s="17">
        <v>0.51681249905158999</v>
      </c>
      <c r="AH874" s="17"/>
      <c r="AI874" s="17">
        <v>0.53737478634722102</v>
      </c>
      <c r="AJ874" s="17">
        <v>0.63079198959327398</v>
      </c>
      <c r="AK874" s="17">
        <v>0.660327434966549</v>
      </c>
      <c r="AL874" s="17">
        <v>0.32377397607605202</v>
      </c>
      <c r="AM874" s="17">
        <v>0.50212288628953805</v>
      </c>
      <c r="AN874" s="17"/>
      <c r="AO874" s="17">
        <v>0.56859655607092496</v>
      </c>
      <c r="AP874" s="17">
        <v>0.58820667443069896</v>
      </c>
      <c r="AQ874" s="17">
        <v>0.71664083831446002</v>
      </c>
      <c r="AR874" s="17"/>
      <c r="AS874" s="17">
        <v>0.49405825687608101</v>
      </c>
      <c r="AT874" s="17">
        <v>0.543654893503979</v>
      </c>
      <c r="AU874" s="17">
        <v>0.638033167844688</v>
      </c>
      <c r="AV874" s="17">
        <v>0.65664997558091898</v>
      </c>
      <c r="AW874" s="17">
        <v>0.78791485719153298</v>
      </c>
    </row>
    <row r="875" spans="2:49" x14ac:dyDescent="0.25">
      <c r="B875" t="s">
        <v>405</v>
      </c>
      <c r="C875" s="17">
        <v>0.114871731728306</v>
      </c>
      <c r="D875" s="17">
        <v>0.124120473894894</v>
      </c>
      <c r="E875" s="17">
        <v>0.106626243921809</v>
      </c>
      <c r="F875" s="17"/>
      <c r="G875" s="17">
        <v>0.119380884863172</v>
      </c>
      <c r="H875" s="17">
        <v>0.113845547765798</v>
      </c>
      <c r="I875" s="17">
        <v>9.7382450725837205E-2</v>
      </c>
      <c r="J875" s="17">
        <v>0.13096777687918201</v>
      </c>
      <c r="K875" s="17">
        <v>0.14754635296809901</v>
      </c>
      <c r="L875" s="17">
        <v>9.6803743297588493E-2</v>
      </c>
      <c r="M875" s="17"/>
      <c r="N875" s="17">
        <v>6.7077207194671196E-2</v>
      </c>
      <c r="O875" s="17">
        <v>0.108335847366952</v>
      </c>
      <c r="P875" s="17">
        <v>0.14828235268552201</v>
      </c>
      <c r="Q875" s="17">
        <v>0.14410284722456801</v>
      </c>
      <c r="R875" s="17"/>
      <c r="S875" s="17">
        <v>0.10842024725404401</v>
      </c>
      <c r="T875" s="17">
        <v>0.12736174117076901</v>
      </c>
      <c r="U875" s="17">
        <v>0.112007025878435</v>
      </c>
      <c r="V875" s="17">
        <v>9.7382292164026898E-2</v>
      </c>
      <c r="W875" s="17">
        <v>0.11193441981600399</v>
      </c>
      <c r="X875" s="17">
        <v>0.13227145469937701</v>
      </c>
      <c r="Y875" s="17">
        <v>0.11669188979692</v>
      </c>
      <c r="Z875" s="17">
        <v>0.11067738646032201</v>
      </c>
      <c r="AA875" s="17">
        <v>0.10282785405416001</v>
      </c>
      <c r="AB875" s="17">
        <v>0.13149311231397401</v>
      </c>
      <c r="AC875" s="17">
        <v>0.100747553641846</v>
      </c>
      <c r="AD875" s="17"/>
      <c r="AE875" s="17">
        <v>0.17549072586967199</v>
      </c>
      <c r="AF875" s="17">
        <v>6.4809438843999007E-2</v>
      </c>
      <c r="AG875" s="17">
        <v>0.11570008313822699</v>
      </c>
      <c r="AH875" s="17"/>
      <c r="AI875" s="17">
        <v>0.11786645312871701</v>
      </c>
      <c r="AJ875" s="17">
        <v>0.100566996118955</v>
      </c>
      <c r="AK875" s="17">
        <v>9.3736889932993797E-2</v>
      </c>
      <c r="AL875" s="17">
        <v>0.315730783953731</v>
      </c>
      <c r="AM875" s="17">
        <v>0.11857751247279701</v>
      </c>
      <c r="AN875" s="17"/>
      <c r="AO875" s="17">
        <v>9.2629382509267499E-2</v>
      </c>
      <c r="AP875" s="17">
        <v>0.10149325974218699</v>
      </c>
      <c r="AQ875" s="17">
        <v>7.5434800192966098E-2</v>
      </c>
      <c r="AR875" s="17"/>
      <c r="AS875" s="17">
        <v>0.13905921139097699</v>
      </c>
      <c r="AT875" s="17">
        <v>9.7478789175768799E-2</v>
      </c>
      <c r="AU875" s="17">
        <v>8.2089061072866606E-2</v>
      </c>
      <c r="AV875" s="17">
        <v>0.108767970007298</v>
      </c>
      <c r="AW875" s="17">
        <v>5.7258560663995602E-2</v>
      </c>
    </row>
    <row r="876" spans="2:49" x14ac:dyDescent="0.25">
      <c r="B876" t="s">
        <v>179</v>
      </c>
      <c r="C876" s="17">
        <v>0.448189912449099</v>
      </c>
      <c r="D876" s="17">
        <v>0.43419552619957902</v>
      </c>
      <c r="E876" s="17">
        <v>0.46124860322195899</v>
      </c>
      <c r="F876" s="17"/>
      <c r="G876" s="17">
        <v>0.48721268177257798</v>
      </c>
      <c r="H876" s="17">
        <v>0.46120875142536399</v>
      </c>
      <c r="I876" s="17">
        <v>0.44517664432465198</v>
      </c>
      <c r="J876" s="17">
        <v>0.40049894950054499</v>
      </c>
      <c r="K876" s="17">
        <v>0.38610904862198098</v>
      </c>
      <c r="L876" s="17">
        <v>0.48218857822521799</v>
      </c>
      <c r="M876" s="17"/>
      <c r="N876" s="17">
        <v>0.58241283132445698</v>
      </c>
      <c r="O876" s="17">
        <v>0.45824003560586801</v>
      </c>
      <c r="P876" s="17">
        <v>0.36859719885953901</v>
      </c>
      <c r="Q876" s="17">
        <v>0.364779224089259</v>
      </c>
      <c r="R876" s="17"/>
      <c r="S876" s="17">
        <v>0.53003446336913795</v>
      </c>
      <c r="T876" s="17">
        <v>0.41374654156603102</v>
      </c>
      <c r="U876" s="17">
        <v>0.39254977027838001</v>
      </c>
      <c r="V876" s="17">
        <v>0.51953039992043204</v>
      </c>
      <c r="W876" s="17">
        <v>0.43305864574611003</v>
      </c>
      <c r="X876" s="17">
        <v>0.44490266975065901</v>
      </c>
      <c r="Y876" s="17">
        <v>0.44469353857960803</v>
      </c>
      <c r="Z876" s="17">
        <v>0.52956221705258</v>
      </c>
      <c r="AA876" s="17">
        <v>0.406774652159136</v>
      </c>
      <c r="AB876" s="17">
        <v>0.42451761296747098</v>
      </c>
      <c r="AC876" s="17">
        <v>0.37339744022445998</v>
      </c>
      <c r="AD876" s="17"/>
      <c r="AE876" s="17">
        <v>0.298438052618198</v>
      </c>
      <c r="AF876" s="17">
        <v>0.580408100526702</v>
      </c>
      <c r="AG876" s="17">
        <v>0.401112415913363</v>
      </c>
      <c r="AH876" s="17"/>
      <c r="AI876" s="17">
        <v>0.419508333218503</v>
      </c>
      <c r="AJ876" s="17">
        <v>0.53022499347431895</v>
      </c>
      <c r="AK876" s="17">
        <v>0.56659054503355499</v>
      </c>
      <c r="AL876" s="17">
        <v>8.0431921223216903E-3</v>
      </c>
      <c r="AM876" s="17">
        <v>0.38354537381674098</v>
      </c>
      <c r="AN876" s="17"/>
      <c r="AO876" s="17">
        <v>0.47596717356165702</v>
      </c>
      <c r="AP876" s="17">
        <v>0.48671341468851198</v>
      </c>
      <c r="AQ876" s="17">
        <v>0.64120603812149402</v>
      </c>
      <c r="AR876" s="17"/>
      <c r="AS876" s="17">
        <v>0.35499904548510303</v>
      </c>
      <c r="AT876" s="17">
        <v>0.44617610432821098</v>
      </c>
      <c r="AU876" s="17">
        <v>0.55594410677182204</v>
      </c>
      <c r="AV876" s="17">
        <v>0.54788200557361999</v>
      </c>
      <c r="AW876" s="17">
        <v>0.73065629652753705</v>
      </c>
    </row>
    <row r="877" spans="2:49" x14ac:dyDescent="0.2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row>
    <row r="878" spans="2:49" x14ac:dyDescent="0.25">
      <c r="B878" s="6" t="s">
        <v>448</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row>
    <row r="879" spans="2:49" x14ac:dyDescent="0.25">
      <c r="B879" s="24" t="s">
        <v>407</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row>
    <row r="880" spans="2:49" x14ac:dyDescent="0.25">
      <c r="B880" t="s">
        <v>399</v>
      </c>
      <c r="C880" s="17">
        <v>0.11053371900025399</v>
      </c>
      <c r="D880" s="17">
        <v>0.103163570140716</v>
      </c>
      <c r="E880" s="17">
        <v>0.11531242318608501</v>
      </c>
      <c r="F880" s="17"/>
      <c r="G880" s="17">
        <v>0.15379934983323601</v>
      </c>
      <c r="H880" s="17">
        <v>0.15398595867319501</v>
      </c>
      <c r="I880" s="17">
        <v>0.105060833725169</v>
      </c>
      <c r="J880" s="17">
        <v>0.133424904374672</v>
      </c>
      <c r="K880" s="17">
        <v>9.0442905010190297E-2</v>
      </c>
      <c r="L880" s="17">
        <v>5.3178378927841601E-2</v>
      </c>
      <c r="M880" s="17"/>
      <c r="N880" s="17">
        <v>0.109987844879277</v>
      </c>
      <c r="O880" s="17">
        <v>0.113746775027372</v>
      </c>
      <c r="P880" s="17">
        <v>0.11858004734441099</v>
      </c>
      <c r="Q880" s="17">
        <v>0.103319100878452</v>
      </c>
      <c r="R880" s="17"/>
      <c r="S880" s="17">
        <v>0.15594973570784601</v>
      </c>
      <c r="T880" s="17">
        <v>0.103778357367471</v>
      </c>
      <c r="U880" s="17">
        <v>0.118914091163744</v>
      </c>
      <c r="V880" s="17">
        <v>0.13237734004792201</v>
      </c>
      <c r="W880" s="17">
        <v>0.11493415831076199</v>
      </c>
      <c r="X880" s="17">
        <v>9.4535282252920294E-2</v>
      </c>
      <c r="Y880" s="17">
        <v>0.116144567099343</v>
      </c>
      <c r="Z880" s="17">
        <v>0.114367622534499</v>
      </c>
      <c r="AA880" s="17">
        <v>7.9482157663026506E-2</v>
      </c>
      <c r="AB880" s="17">
        <v>7.9313906844544799E-2</v>
      </c>
      <c r="AC880" s="17">
        <v>9.2377501382111302E-2</v>
      </c>
      <c r="AD880" s="17"/>
      <c r="AE880" s="17">
        <v>7.9679210212756701E-2</v>
      </c>
      <c r="AF880" s="17">
        <v>0.151867114454559</v>
      </c>
      <c r="AG880" s="17">
        <v>6.3546923138229905E-2</v>
      </c>
      <c r="AH880" s="17"/>
      <c r="AI880" s="17">
        <v>7.7468957595952403E-2</v>
      </c>
      <c r="AJ880" s="17">
        <v>0.15989184066625201</v>
      </c>
      <c r="AK880" s="17">
        <v>0.12344442709556799</v>
      </c>
      <c r="AL880" s="17">
        <v>0.12981653393050999</v>
      </c>
      <c r="AM880" s="17">
        <v>8.9699004526928999E-2</v>
      </c>
      <c r="AN880" s="17"/>
      <c r="AO880" s="17">
        <v>9.8757261608394001E-2</v>
      </c>
      <c r="AP880" s="17">
        <v>0.156178454231963</v>
      </c>
      <c r="AQ880" s="17">
        <v>0.148799985998193</v>
      </c>
      <c r="AR880" s="17"/>
      <c r="AS880" s="17">
        <v>0.11020486745055499</v>
      </c>
      <c r="AT880" s="17">
        <v>0.10401153087273</v>
      </c>
      <c r="AU880" s="17">
        <v>0.117327683385461</v>
      </c>
      <c r="AV880" s="17">
        <v>0.152454126933777</v>
      </c>
      <c r="AW880" s="17">
        <v>0.26780681098829001</v>
      </c>
    </row>
    <row r="881" spans="2:49" x14ac:dyDescent="0.25">
      <c r="B881" t="s">
        <v>400</v>
      </c>
      <c r="C881" s="17">
        <v>0.28054639090975603</v>
      </c>
      <c r="D881" s="17">
        <v>0.30593464074598697</v>
      </c>
      <c r="E881" s="17">
        <v>0.25771546338837797</v>
      </c>
      <c r="F881" s="17"/>
      <c r="G881" s="17">
        <v>0.35192882773502998</v>
      </c>
      <c r="H881" s="17">
        <v>0.30301913154303001</v>
      </c>
      <c r="I881" s="17">
        <v>0.26838054010203499</v>
      </c>
      <c r="J881" s="17">
        <v>0.28658366076498398</v>
      </c>
      <c r="K881" s="17">
        <v>0.23228738802137999</v>
      </c>
      <c r="L881" s="17">
        <v>0.252451296148127</v>
      </c>
      <c r="M881" s="17"/>
      <c r="N881" s="17">
        <v>0.36217077949277798</v>
      </c>
      <c r="O881" s="17">
        <v>0.27401195251738703</v>
      </c>
      <c r="P881" s="17">
        <v>0.24033978319403199</v>
      </c>
      <c r="Q881" s="17">
        <v>0.237055651009207</v>
      </c>
      <c r="R881" s="17"/>
      <c r="S881" s="17">
        <v>0.33853059949049102</v>
      </c>
      <c r="T881" s="17">
        <v>0.32986660835737702</v>
      </c>
      <c r="U881" s="17">
        <v>0.22124384450644799</v>
      </c>
      <c r="V881" s="17">
        <v>0.28703605533965099</v>
      </c>
      <c r="W881" s="17">
        <v>0.26726556876121399</v>
      </c>
      <c r="X881" s="17">
        <v>0.237901381696565</v>
      </c>
      <c r="Y881" s="17">
        <v>0.24507351078021999</v>
      </c>
      <c r="Z881" s="17">
        <v>0.24342587643726099</v>
      </c>
      <c r="AA881" s="17">
        <v>0.28762401129089099</v>
      </c>
      <c r="AB881" s="17">
        <v>0.29775611341909097</v>
      </c>
      <c r="AC881" s="17">
        <v>0.23027017115793</v>
      </c>
      <c r="AD881" s="17"/>
      <c r="AE881" s="17">
        <v>0.23254650874715899</v>
      </c>
      <c r="AF881" s="17">
        <v>0.32119088073299501</v>
      </c>
      <c r="AG881" s="17">
        <v>0.23889207222792999</v>
      </c>
      <c r="AH881" s="17"/>
      <c r="AI881" s="17">
        <v>0.246526606308897</v>
      </c>
      <c r="AJ881" s="17">
        <v>0.31982184967100202</v>
      </c>
      <c r="AK881" s="17">
        <v>0.34002492832436398</v>
      </c>
      <c r="AL881" s="17">
        <v>0.158817054356789</v>
      </c>
      <c r="AM881" s="17">
        <v>0.25577403563145001</v>
      </c>
      <c r="AN881" s="17"/>
      <c r="AO881" s="17">
        <v>0.26324593021035803</v>
      </c>
      <c r="AP881" s="17">
        <v>0.32012621021349402</v>
      </c>
      <c r="AQ881" s="17">
        <v>0.35830069224253402</v>
      </c>
      <c r="AR881" s="17"/>
      <c r="AS881" s="17">
        <v>0.21079254206332099</v>
      </c>
      <c r="AT881" s="17">
        <v>0.27325536011569401</v>
      </c>
      <c r="AU881" s="17">
        <v>0.339872134648878</v>
      </c>
      <c r="AV881" s="17">
        <v>0.32219941016347298</v>
      </c>
      <c r="AW881" s="17">
        <v>0.28791943956424698</v>
      </c>
    </row>
    <row r="882" spans="2:49" x14ac:dyDescent="0.25">
      <c r="B882" t="s">
        <v>401</v>
      </c>
      <c r="C882" s="17">
        <v>0.34170832387495098</v>
      </c>
      <c r="D882" s="17">
        <v>0.343488577733288</v>
      </c>
      <c r="E882" s="17">
        <v>0.34056842544607502</v>
      </c>
      <c r="F882" s="17"/>
      <c r="G882" s="17">
        <v>0.294069589203513</v>
      </c>
      <c r="H882" s="17">
        <v>0.300177504789778</v>
      </c>
      <c r="I882" s="17">
        <v>0.393297995627445</v>
      </c>
      <c r="J882" s="17">
        <v>0.32719642732056597</v>
      </c>
      <c r="K882" s="17">
        <v>0.37190589567469201</v>
      </c>
      <c r="L882" s="17">
        <v>0.35658386738512798</v>
      </c>
      <c r="M882" s="17"/>
      <c r="N882" s="17">
        <v>0.30903844465438002</v>
      </c>
      <c r="O882" s="17">
        <v>0.394525566259467</v>
      </c>
      <c r="P882" s="17">
        <v>0.31139928391150501</v>
      </c>
      <c r="Q882" s="17">
        <v>0.34098853341972102</v>
      </c>
      <c r="R882" s="17"/>
      <c r="S882" s="17">
        <v>0.30437445326028101</v>
      </c>
      <c r="T882" s="17">
        <v>0.34232533738360099</v>
      </c>
      <c r="U882" s="17">
        <v>0.37301462150919401</v>
      </c>
      <c r="V882" s="17">
        <v>0.308511091675639</v>
      </c>
      <c r="W882" s="17">
        <v>0.27111775354432899</v>
      </c>
      <c r="X882" s="17">
        <v>0.40335902722561401</v>
      </c>
      <c r="Y882" s="17">
        <v>0.37796611545516001</v>
      </c>
      <c r="Z882" s="17">
        <v>0.37488642031874603</v>
      </c>
      <c r="AA882" s="17">
        <v>0.35201539354059802</v>
      </c>
      <c r="AB882" s="17">
        <v>0.35464272124337598</v>
      </c>
      <c r="AC882" s="17">
        <v>0.29364450756191002</v>
      </c>
      <c r="AD882" s="17"/>
      <c r="AE882" s="17">
        <v>0.33429058993231597</v>
      </c>
      <c r="AF882" s="17">
        <v>0.34180848406325498</v>
      </c>
      <c r="AG882" s="17">
        <v>0.38028225062611798</v>
      </c>
      <c r="AH882" s="17"/>
      <c r="AI882" s="17">
        <v>0.357661606720721</v>
      </c>
      <c r="AJ882" s="17">
        <v>0.31131846832567101</v>
      </c>
      <c r="AK882" s="17">
        <v>0.31958986279478102</v>
      </c>
      <c r="AL882" s="17">
        <v>0.22805537885760299</v>
      </c>
      <c r="AM882" s="17">
        <v>0.37144996016690801</v>
      </c>
      <c r="AN882" s="17"/>
      <c r="AO882" s="17">
        <v>0.34581195926097102</v>
      </c>
      <c r="AP882" s="17">
        <v>0.32813264099533201</v>
      </c>
      <c r="AQ882" s="17">
        <v>0.29787639740921801</v>
      </c>
      <c r="AR882" s="17"/>
      <c r="AS882" s="17">
        <v>0.399030035649865</v>
      </c>
      <c r="AT882" s="17">
        <v>0.358774278422058</v>
      </c>
      <c r="AU882" s="17">
        <v>0.28733023852454898</v>
      </c>
      <c r="AV882" s="17">
        <v>0.278329544465031</v>
      </c>
      <c r="AW882" s="17">
        <v>0.29249099848198901</v>
      </c>
    </row>
    <row r="883" spans="2:49" x14ac:dyDescent="0.25">
      <c r="B883" t="s">
        <v>402</v>
      </c>
      <c r="C883" s="17">
        <v>0.124679204090677</v>
      </c>
      <c r="D883" s="17">
        <v>0.10597818745050901</v>
      </c>
      <c r="E883" s="17">
        <v>0.14336985115016601</v>
      </c>
      <c r="F883" s="17"/>
      <c r="G883" s="17">
        <v>8.4381128538183997E-2</v>
      </c>
      <c r="H883" s="17">
        <v>0.107264750296046</v>
      </c>
      <c r="I883" s="17">
        <v>0.105793406132134</v>
      </c>
      <c r="J883" s="17">
        <v>0.11768009956393501</v>
      </c>
      <c r="K883" s="17">
        <v>0.10618372902747</v>
      </c>
      <c r="L883" s="17">
        <v>0.19003846328309301</v>
      </c>
      <c r="M883" s="17"/>
      <c r="N883" s="17">
        <v>0.11775082735747699</v>
      </c>
      <c r="O883" s="17">
        <v>0.114217536071683</v>
      </c>
      <c r="P883" s="17">
        <v>0.155988985147892</v>
      </c>
      <c r="Q883" s="17">
        <v>0.118344655884616</v>
      </c>
      <c r="R883" s="17"/>
      <c r="S883" s="17">
        <v>9.9767831728902301E-2</v>
      </c>
      <c r="T883" s="17">
        <v>0.106523012491767</v>
      </c>
      <c r="U883" s="17">
        <v>9.4397488920975894E-2</v>
      </c>
      <c r="V883" s="17">
        <v>0.140429458860343</v>
      </c>
      <c r="W883" s="17">
        <v>0.15974439539542401</v>
      </c>
      <c r="X883" s="17">
        <v>0.12553402139813799</v>
      </c>
      <c r="Y883" s="17">
        <v>0.13890853200686401</v>
      </c>
      <c r="Z883" s="17">
        <v>0.120667626863057</v>
      </c>
      <c r="AA883" s="17">
        <v>0.12216159321523</v>
      </c>
      <c r="AB883" s="17">
        <v>0.13225463111062999</v>
      </c>
      <c r="AC883" s="17">
        <v>0.17372346910803099</v>
      </c>
      <c r="AD883" s="17"/>
      <c r="AE883" s="17">
        <v>0.16368647936939901</v>
      </c>
      <c r="AF883" s="17">
        <v>9.3516239062119894E-2</v>
      </c>
      <c r="AG883" s="17">
        <v>0.12664582198663599</v>
      </c>
      <c r="AH883" s="17"/>
      <c r="AI883" s="17">
        <v>0.14998751662461701</v>
      </c>
      <c r="AJ883" s="17">
        <v>9.9256531602047296E-2</v>
      </c>
      <c r="AK883" s="17">
        <v>9.1289351455866696E-2</v>
      </c>
      <c r="AL883" s="17">
        <v>0.24344905936431499</v>
      </c>
      <c r="AM883" s="17">
        <v>0.14032229242751099</v>
      </c>
      <c r="AN883" s="17"/>
      <c r="AO883" s="17">
        <v>0.15696827137052199</v>
      </c>
      <c r="AP883" s="17">
        <v>0.11341407062164301</v>
      </c>
      <c r="AQ883" s="17">
        <v>0.102298134736206</v>
      </c>
      <c r="AR883" s="17"/>
      <c r="AS883" s="17">
        <v>0.114357169326957</v>
      </c>
      <c r="AT883" s="17">
        <v>0.124652471548006</v>
      </c>
      <c r="AU883" s="17">
        <v>0.127143518113847</v>
      </c>
      <c r="AV883" s="17">
        <v>0.11141568714420599</v>
      </c>
      <c r="AW883" s="17">
        <v>4.5042842983891197E-2</v>
      </c>
    </row>
    <row r="884" spans="2:49" x14ac:dyDescent="0.25">
      <c r="B884" t="s">
        <v>403</v>
      </c>
      <c r="C884" s="17">
        <v>9.1038014986448895E-2</v>
      </c>
      <c r="D884" s="17">
        <v>0.105115930132699</v>
      </c>
      <c r="E884" s="17">
        <v>7.8013312580080596E-2</v>
      </c>
      <c r="F884" s="17"/>
      <c r="G884" s="17">
        <v>5.1628277556954497E-2</v>
      </c>
      <c r="H884" s="17">
        <v>8.7000353089591101E-2</v>
      </c>
      <c r="I884" s="17">
        <v>6.7914756335090504E-2</v>
      </c>
      <c r="J884" s="17">
        <v>7.6280766668556294E-2</v>
      </c>
      <c r="K884" s="17">
        <v>0.15288042722193301</v>
      </c>
      <c r="L884" s="17">
        <v>0.10938709805055601</v>
      </c>
      <c r="M884" s="17"/>
      <c r="N884" s="17">
        <v>7.3175121003355506E-2</v>
      </c>
      <c r="O884" s="17">
        <v>6.9410478496256603E-2</v>
      </c>
      <c r="P884" s="17">
        <v>0.11708035433446599</v>
      </c>
      <c r="Q884" s="17">
        <v>0.10896433630124901</v>
      </c>
      <c r="R884" s="17"/>
      <c r="S884" s="17">
        <v>6.2809605791909806E-2</v>
      </c>
      <c r="T884" s="17">
        <v>7.7134313090537504E-2</v>
      </c>
      <c r="U884" s="17">
        <v>0.121294782755464</v>
      </c>
      <c r="V884" s="17">
        <v>7.6593361621570502E-2</v>
      </c>
      <c r="W884" s="17">
        <v>0.10178797826725</v>
      </c>
      <c r="X884" s="17">
        <v>7.6283102159508398E-2</v>
      </c>
      <c r="Y884" s="17">
        <v>9.7369776657274199E-2</v>
      </c>
      <c r="Z884" s="17">
        <v>0.121946966980572</v>
      </c>
      <c r="AA884" s="17">
        <v>9.3757329818471999E-2</v>
      </c>
      <c r="AB884" s="17">
        <v>9.5526270328528798E-2</v>
      </c>
      <c r="AC884" s="17">
        <v>0.13571757834984499</v>
      </c>
      <c r="AD884" s="17"/>
      <c r="AE884" s="17">
        <v>0.14606996940286701</v>
      </c>
      <c r="AF884" s="17">
        <v>5.5205497702519098E-2</v>
      </c>
      <c r="AG884" s="17">
        <v>9.5450275283013294E-2</v>
      </c>
      <c r="AH884" s="17"/>
      <c r="AI884" s="17">
        <v>0.12972789748008901</v>
      </c>
      <c r="AJ884" s="17">
        <v>5.7284619125287997E-2</v>
      </c>
      <c r="AK884" s="17">
        <v>9.0445027810031206E-2</v>
      </c>
      <c r="AL884" s="17">
        <v>0.19285276067485399</v>
      </c>
      <c r="AM884" s="17">
        <v>6.94390481666885E-2</v>
      </c>
      <c r="AN884" s="17"/>
      <c r="AO884" s="17">
        <v>0.11732390076796</v>
      </c>
      <c r="AP884" s="17">
        <v>3.7232666944143601E-2</v>
      </c>
      <c r="AQ884" s="17">
        <v>5.17897617397685E-2</v>
      </c>
      <c r="AR884" s="17"/>
      <c r="AS884" s="17">
        <v>7.9665644151824797E-2</v>
      </c>
      <c r="AT884" s="17">
        <v>0.10225538574727699</v>
      </c>
      <c r="AU884" s="17">
        <v>8.2725946656808796E-2</v>
      </c>
      <c r="AV884" s="17">
        <v>9.4955056917052194E-2</v>
      </c>
      <c r="AW884" s="17">
        <v>5.7542897620514503E-2</v>
      </c>
    </row>
    <row r="885" spans="2:49" x14ac:dyDescent="0.25">
      <c r="B885" t="s">
        <v>104</v>
      </c>
      <c r="C885" s="17">
        <v>5.14943471379124E-2</v>
      </c>
      <c r="D885" s="17">
        <v>3.6319093796800699E-2</v>
      </c>
      <c r="E885" s="17">
        <v>6.5020524249216102E-2</v>
      </c>
      <c r="F885" s="17"/>
      <c r="G885" s="17">
        <v>6.4192827133082206E-2</v>
      </c>
      <c r="H885" s="17">
        <v>4.8552301608360403E-2</v>
      </c>
      <c r="I885" s="17">
        <v>5.95524680781278E-2</v>
      </c>
      <c r="J885" s="17">
        <v>5.8834141307285301E-2</v>
      </c>
      <c r="K885" s="17">
        <v>4.6299655044334802E-2</v>
      </c>
      <c r="L885" s="17">
        <v>3.8360896205254097E-2</v>
      </c>
      <c r="M885" s="17"/>
      <c r="N885" s="17">
        <v>2.7876982612733199E-2</v>
      </c>
      <c r="O885" s="17">
        <v>3.4087691627833899E-2</v>
      </c>
      <c r="P885" s="17">
        <v>5.66115460676943E-2</v>
      </c>
      <c r="Q885" s="17">
        <v>9.1327722506754194E-2</v>
      </c>
      <c r="R885" s="17"/>
      <c r="S885" s="17">
        <v>3.8567774020569302E-2</v>
      </c>
      <c r="T885" s="17">
        <v>4.0372371309246098E-2</v>
      </c>
      <c r="U885" s="17">
        <v>7.1135171144173698E-2</v>
      </c>
      <c r="V885" s="17">
        <v>5.5052692454874999E-2</v>
      </c>
      <c r="W885" s="17">
        <v>8.5150145721020601E-2</v>
      </c>
      <c r="X885" s="17">
        <v>6.2387185267254501E-2</v>
      </c>
      <c r="Y885" s="17">
        <v>2.4537498001139298E-2</v>
      </c>
      <c r="Z885" s="17">
        <v>2.47054868658644E-2</v>
      </c>
      <c r="AA885" s="17">
        <v>6.4959514471782706E-2</v>
      </c>
      <c r="AB885" s="17">
        <v>4.0506357053829101E-2</v>
      </c>
      <c r="AC885" s="17">
        <v>7.4266772440173698E-2</v>
      </c>
      <c r="AD885" s="17"/>
      <c r="AE885" s="17">
        <v>4.37272423355025E-2</v>
      </c>
      <c r="AF885" s="17">
        <v>3.64117839845517E-2</v>
      </c>
      <c r="AG885" s="17">
        <v>9.5182656738073301E-2</v>
      </c>
      <c r="AH885" s="17"/>
      <c r="AI885" s="17">
        <v>3.8627415269724602E-2</v>
      </c>
      <c r="AJ885" s="17">
        <v>5.2426690609740798E-2</v>
      </c>
      <c r="AK885" s="17">
        <v>3.52064025193898E-2</v>
      </c>
      <c r="AL885" s="17">
        <v>4.7009212815929499E-2</v>
      </c>
      <c r="AM885" s="17">
        <v>7.3315659080513698E-2</v>
      </c>
      <c r="AN885" s="17"/>
      <c r="AO885" s="17">
        <v>1.7892676781795399E-2</v>
      </c>
      <c r="AP885" s="17">
        <v>4.4915956993425397E-2</v>
      </c>
      <c r="AQ885" s="17">
        <v>4.09350278740815E-2</v>
      </c>
      <c r="AR885" s="17"/>
      <c r="AS885" s="17">
        <v>8.5949741357476503E-2</v>
      </c>
      <c r="AT885" s="17">
        <v>3.7050973294233798E-2</v>
      </c>
      <c r="AU885" s="17">
        <v>4.56004786704566E-2</v>
      </c>
      <c r="AV885" s="17">
        <v>4.0646174376460502E-2</v>
      </c>
      <c r="AW885" s="17">
        <v>4.91970103610683E-2</v>
      </c>
    </row>
    <row r="886" spans="2:49" x14ac:dyDescent="0.25">
      <c r="B886" t="s">
        <v>404</v>
      </c>
      <c r="C886" s="17">
        <v>0.39108010991001002</v>
      </c>
      <c r="D886" s="17">
        <v>0.40909821088670301</v>
      </c>
      <c r="E886" s="17">
        <v>0.37302788657446301</v>
      </c>
      <c r="F886" s="17"/>
      <c r="G886" s="17">
        <v>0.50572817756826605</v>
      </c>
      <c r="H886" s="17">
        <v>0.45700509021622399</v>
      </c>
      <c r="I886" s="17">
        <v>0.37344137382720299</v>
      </c>
      <c r="J886" s="17">
        <v>0.42000856513965701</v>
      </c>
      <c r="K886" s="17">
        <v>0.32273029303157003</v>
      </c>
      <c r="L886" s="17">
        <v>0.305629675075969</v>
      </c>
      <c r="M886" s="17"/>
      <c r="N886" s="17">
        <v>0.47215862437205502</v>
      </c>
      <c r="O886" s="17">
        <v>0.38775872754475899</v>
      </c>
      <c r="P886" s="17">
        <v>0.35891983053844301</v>
      </c>
      <c r="Q886" s="17">
        <v>0.34037475188765898</v>
      </c>
      <c r="R886" s="17"/>
      <c r="S886" s="17">
        <v>0.49448033519833701</v>
      </c>
      <c r="T886" s="17">
        <v>0.43364496572484801</v>
      </c>
      <c r="U886" s="17">
        <v>0.34015793567019198</v>
      </c>
      <c r="V886" s="17">
        <v>0.419413395387573</v>
      </c>
      <c r="W886" s="17">
        <v>0.38219972707197603</v>
      </c>
      <c r="X886" s="17">
        <v>0.33243666394948501</v>
      </c>
      <c r="Y886" s="17">
        <v>0.361218077879563</v>
      </c>
      <c r="Z886" s="17">
        <v>0.35779349897175999</v>
      </c>
      <c r="AA886" s="17">
        <v>0.36710616895391701</v>
      </c>
      <c r="AB886" s="17">
        <v>0.37707002026363601</v>
      </c>
      <c r="AC886" s="17">
        <v>0.32264767254004101</v>
      </c>
      <c r="AD886" s="17"/>
      <c r="AE886" s="17">
        <v>0.31222571895991602</v>
      </c>
      <c r="AF886" s="17">
        <v>0.47305799518755398</v>
      </c>
      <c r="AG886" s="17">
        <v>0.30243899536615998</v>
      </c>
      <c r="AH886" s="17"/>
      <c r="AI886" s="17">
        <v>0.32399556390484902</v>
      </c>
      <c r="AJ886" s="17">
        <v>0.47971369033725297</v>
      </c>
      <c r="AK886" s="17">
        <v>0.46346935541993201</v>
      </c>
      <c r="AL886" s="17">
        <v>0.28863358828729901</v>
      </c>
      <c r="AM886" s="17">
        <v>0.34547304015837899</v>
      </c>
      <c r="AN886" s="17"/>
      <c r="AO886" s="17">
        <v>0.36200319181875201</v>
      </c>
      <c r="AP886" s="17">
        <v>0.47630466444545699</v>
      </c>
      <c r="AQ886" s="17">
        <v>0.50710067824072602</v>
      </c>
      <c r="AR886" s="17"/>
      <c r="AS886" s="17">
        <v>0.32099740951387601</v>
      </c>
      <c r="AT886" s="17">
        <v>0.37726689098842398</v>
      </c>
      <c r="AU886" s="17">
        <v>0.45719981803433901</v>
      </c>
      <c r="AV886" s="17">
        <v>0.47465353709725</v>
      </c>
      <c r="AW886" s="17">
        <v>0.55572625055253699</v>
      </c>
    </row>
    <row r="887" spans="2:49" x14ac:dyDescent="0.25">
      <c r="B887" t="s">
        <v>405</v>
      </c>
      <c r="C887" s="17">
        <v>0.21571721907712599</v>
      </c>
      <c r="D887" s="17">
        <v>0.21109411758320801</v>
      </c>
      <c r="E887" s="17">
        <v>0.221383163730246</v>
      </c>
      <c r="F887" s="17"/>
      <c r="G887" s="17">
        <v>0.13600940609513801</v>
      </c>
      <c r="H887" s="17">
        <v>0.19426510338563699</v>
      </c>
      <c r="I887" s="17">
        <v>0.17370816246722401</v>
      </c>
      <c r="J887" s="17">
        <v>0.19396086623249201</v>
      </c>
      <c r="K887" s="17">
        <v>0.25906415624940399</v>
      </c>
      <c r="L887" s="17">
        <v>0.299425561333649</v>
      </c>
      <c r="M887" s="17"/>
      <c r="N887" s="17">
        <v>0.19092594836083199</v>
      </c>
      <c r="O887" s="17">
        <v>0.18362801456794001</v>
      </c>
      <c r="P887" s="17">
        <v>0.27306933948235801</v>
      </c>
      <c r="Q887" s="17">
        <v>0.22730899218586501</v>
      </c>
      <c r="R887" s="17"/>
      <c r="S887" s="17">
        <v>0.162577437520812</v>
      </c>
      <c r="T887" s="17">
        <v>0.18365732558230499</v>
      </c>
      <c r="U887" s="17">
        <v>0.21569227167644001</v>
      </c>
      <c r="V887" s="17">
        <v>0.21702282048191401</v>
      </c>
      <c r="W887" s="17">
        <v>0.26153237366267401</v>
      </c>
      <c r="X887" s="17">
        <v>0.201817123557646</v>
      </c>
      <c r="Y887" s="17">
        <v>0.23627830866413799</v>
      </c>
      <c r="Z887" s="17">
        <v>0.24261459384362899</v>
      </c>
      <c r="AA887" s="17">
        <v>0.215918923033702</v>
      </c>
      <c r="AB887" s="17">
        <v>0.22778090143915899</v>
      </c>
      <c r="AC887" s="17">
        <v>0.30944104745787598</v>
      </c>
      <c r="AD887" s="17"/>
      <c r="AE887" s="17">
        <v>0.30975644877226599</v>
      </c>
      <c r="AF887" s="17">
        <v>0.14872173676463901</v>
      </c>
      <c r="AG887" s="17">
        <v>0.22209609726964899</v>
      </c>
      <c r="AH887" s="17"/>
      <c r="AI887" s="17">
        <v>0.27971541410470602</v>
      </c>
      <c r="AJ887" s="17">
        <v>0.15654115072733499</v>
      </c>
      <c r="AK887" s="17">
        <v>0.181734379265898</v>
      </c>
      <c r="AL887" s="17">
        <v>0.43630182003916901</v>
      </c>
      <c r="AM887" s="17">
        <v>0.20976134059419899</v>
      </c>
      <c r="AN887" s="17"/>
      <c r="AO887" s="17">
        <v>0.274292172138482</v>
      </c>
      <c r="AP887" s="17">
        <v>0.150646737565786</v>
      </c>
      <c r="AQ887" s="17">
        <v>0.15408789647597401</v>
      </c>
      <c r="AR887" s="17"/>
      <c r="AS887" s="17">
        <v>0.194022813478782</v>
      </c>
      <c r="AT887" s="17">
        <v>0.22690785729528401</v>
      </c>
      <c r="AU887" s="17">
        <v>0.20986946477065499</v>
      </c>
      <c r="AV887" s="17">
        <v>0.20637074406125899</v>
      </c>
      <c r="AW887" s="17">
        <v>0.10258574060440601</v>
      </c>
    </row>
    <row r="888" spans="2:49" x14ac:dyDescent="0.25">
      <c r="B888" t="s">
        <v>179</v>
      </c>
      <c r="C888" s="17">
        <v>0.17536289083288401</v>
      </c>
      <c r="D888" s="17">
        <v>0.198004093303495</v>
      </c>
      <c r="E888" s="17">
        <v>0.15164472284421601</v>
      </c>
      <c r="F888" s="17"/>
      <c r="G888" s="17">
        <v>0.36971877147312698</v>
      </c>
      <c r="H888" s="17">
        <v>0.26273998683058702</v>
      </c>
      <c r="I888" s="17">
        <v>0.19973321135997901</v>
      </c>
      <c r="J888" s="17">
        <v>0.226047698907165</v>
      </c>
      <c r="K888" s="17">
        <v>6.3666136782166496E-2</v>
      </c>
      <c r="L888" s="17">
        <v>6.2041137423196101E-3</v>
      </c>
      <c r="M888" s="17"/>
      <c r="N888" s="17">
        <v>0.28123267601122198</v>
      </c>
      <c r="O888" s="17">
        <v>0.20413071297681901</v>
      </c>
      <c r="P888" s="17">
        <v>8.5850491056084693E-2</v>
      </c>
      <c r="Q888" s="17">
        <v>0.113065759701794</v>
      </c>
      <c r="R888" s="17"/>
      <c r="S888" s="17">
        <v>0.33190289767752501</v>
      </c>
      <c r="T888" s="17">
        <v>0.24998764014254299</v>
      </c>
      <c r="U888" s="17">
        <v>0.124465663993751</v>
      </c>
      <c r="V888" s="17">
        <v>0.20239057490565901</v>
      </c>
      <c r="W888" s="17">
        <v>0.120667353409303</v>
      </c>
      <c r="X888" s="17">
        <v>0.13061954039183801</v>
      </c>
      <c r="Y888" s="17">
        <v>0.124939769215425</v>
      </c>
      <c r="Z888" s="17">
        <v>0.115178905128131</v>
      </c>
      <c r="AA888" s="17">
        <v>0.15118724592021501</v>
      </c>
      <c r="AB888" s="17">
        <v>0.14928911882447701</v>
      </c>
      <c r="AC888" s="17">
        <v>1.3206625082164899E-2</v>
      </c>
      <c r="AD888" s="17"/>
      <c r="AE888" s="17">
        <v>2.4692701876495898E-3</v>
      </c>
      <c r="AF888" s="17">
        <v>0.32433625842291502</v>
      </c>
      <c r="AG888" s="17">
        <v>8.0342898096511003E-2</v>
      </c>
      <c r="AH888" s="17"/>
      <c r="AI888" s="17">
        <v>4.4280149800143602E-2</v>
      </c>
      <c r="AJ888" s="17">
        <v>0.32317253960991799</v>
      </c>
      <c r="AK888" s="17">
        <v>0.28173497615403398</v>
      </c>
      <c r="AL888" s="17">
        <v>-0.14766823175186999</v>
      </c>
      <c r="AM888" s="17">
        <v>0.13571169956418</v>
      </c>
      <c r="AN888" s="17"/>
      <c r="AO888" s="17">
        <v>8.7711019680270202E-2</v>
      </c>
      <c r="AP888" s="17">
        <v>0.32565792687967099</v>
      </c>
      <c r="AQ888" s="17">
        <v>0.35301278176475198</v>
      </c>
      <c r="AR888" s="17"/>
      <c r="AS888" s="17">
        <v>0.12697459603509401</v>
      </c>
      <c r="AT888" s="17">
        <v>0.15035903369314099</v>
      </c>
      <c r="AU888" s="17">
        <v>0.24733035326368399</v>
      </c>
      <c r="AV888" s="17">
        <v>0.26828279303599101</v>
      </c>
      <c r="AW888" s="17">
        <v>0.45314050994813199</v>
      </c>
    </row>
    <row r="889" spans="2:49" x14ac:dyDescent="0.2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row>
    <row r="890" spans="2:49" x14ac:dyDescent="0.25">
      <c r="B890" s="6" t="s">
        <v>454</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row>
    <row r="891" spans="2:49" x14ac:dyDescent="0.25">
      <c r="B891" s="24" t="s">
        <v>76</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row>
    <row r="892" spans="2:49" x14ac:dyDescent="0.25">
      <c r="B892" t="s">
        <v>449</v>
      </c>
      <c r="C892" s="17">
        <v>0.12908345452679601</v>
      </c>
      <c r="D892" s="17">
        <v>0.14012377980420099</v>
      </c>
      <c r="E892" s="17">
        <v>0.11804118682244299</v>
      </c>
      <c r="F892" s="17"/>
      <c r="G892" s="17">
        <v>0.10220628844206101</v>
      </c>
      <c r="H892" s="17">
        <v>0.13161225645270599</v>
      </c>
      <c r="I892" s="17">
        <v>0.13648193798682501</v>
      </c>
      <c r="J892" s="17">
        <v>0.126369612716521</v>
      </c>
      <c r="K892" s="17">
        <v>0.13301976635571899</v>
      </c>
      <c r="L892" s="17">
        <v>0.13869229527549101</v>
      </c>
      <c r="M892" s="17"/>
      <c r="N892" s="17">
        <v>0.15405516039768999</v>
      </c>
      <c r="O892" s="17">
        <v>0.11408097272434101</v>
      </c>
      <c r="P892" s="17">
        <v>0.124629045764615</v>
      </c>
      <c r="Q892" s="17">
        <v>0.12237012526974</v>
      </c>
      <c r="R892" s="17"/>
      <c r="S892" s="17">
        <v>0.124272972719901</v>
      </c>
      <c r="T892" s="17">
        <v>0.148731176485672</v>
      </c>
      <c r="U892" s="17">
        <v>0.13787346814680501</v>
      </c>
      <c r="V892" s="17">
        <v>0.14346448363994899</v>
      </c>
      <c r="W892" s="17">
        <v>0.12086789569188799</v>
      </c>
      <c r="X892" s="17">
        <v>0.112503381997512</v>
      </c>
      <c r="Y892" s="17">
        <v>0.12584695392539699</v>
      </c>
      <c r="Z892" s="17">
        <v>0.114421818144573</v>
      </c>
      <c r="AA892" s="17">
        <v>0.10489802666814101</v>
      </c>
      <c r="AB892" s="17">
        <v>0.13767490124373899</v>
      </c>
      <c r="AC892" s="17">
        <v>0.147518968422826</v>
      </c>
      <c r="AD892" s="17"/>
      <c r="AE892" s="17">
        <v>0.10247216243770101</v>
      </c>
      <c r="AF892" s="17">
        <v>0.17388477937564301</v>
      </c>
      <c r="AG892" s="17">
        <v>8.8844615035127597E-2</v>
      </c>
      <c r="AH892" s="17"/>
      <c r="AI892" s="17">
        <v>0.109577903988784</v>
      </c>
      <c r="AJ892" s="17">
        <v>0.15497292299863599</v>
      </c>
      <c r="AK892" s="17">
        <v>0.20248908524189099</v>
      </c>
      <c r="AL892" s="17">
        <v>0.11975422420573301</v>
      </c>
      <c r="AM892" s="17">
        <v>8.0962607430365499E-2</v>
      </c>
      <c r="AN892" s="17"/>
      <c r="AO892" s="17">
        <v>0.10802461173054501</v>
      </c>
      <c r="AP892" s="17">
        <v>0.15346129294823599</v>
      </c>
      <c r="AQ892" s="17">
        <v>0.17323596267997901</v>
      </c>
      <c r="AR892" s="17"/>
      <c r="AS892" s="17">
        <v>0.10917612692773</v>
      </c>
      <c r="AT892" s="17">
        <v>0.117433458362868</v>
      </c>
      <c r="AU892" s="17">
        <v>0.14288998566537101</v>
      </c>
      <c r="AV892" s="17">
        <v>0.180938706958364</v>
      </c>
      <c r="AW892" s="17">
        <v>0.18496797320298999</v>
      </c>
    </row>
    <row r="893" spans="2:49" x14ac:dyDescent="0.25">
      <c r="B893" t="s">
        <v>450</v>
      </c>
      <c r="C893" s="17">
        <v>0.39701310153209202</v>
      </c>
      <c r="D893" s="17">
        <v>0.378056041166978</v>
      </c>
      <c r="E893" s="17">
        <v>0.414208009190212</v>
      </c>
      <c r="F893" s="17"/>
      <c r="G893" s="17">
        <v>0.44719371393023599</v>
      </c>
      <c r="H893" s="17">
        <v>0.38581800501911001</v>
      </c>
      <c r="I893" s="17">
        <v>0.39379690651910598</v>
      </c>
      <c r="J893" s="17">
        <v>0.38518246261311601</v>
      </c>
      <c r="K893" s="17">
        <v>0.36829779158249598</v>
      </c>
      <c r="L893" s="17">
        <v>0.40376356999712798</v>
      </c>
      <c r="M893" s="17"/>
      <c r="N893" s="17">
        <v>0.439638964672668</v>
      </c>
      <c r="O893" s="17">
        <v>0.42505031876484001</v>
      </c>
      <c r="P893" s="17">
        <v>0.34473460321965399</v>
      </c>
      <c r="Q893" s="17">
        <v>0.36571792041904899</v>
      </c>
      <c r="R893" s="17"/>
      <c r="S893" s="17">
        <v>0.42790218457888002</v>
      </c>
      <c r="T893" s="17">
        <v>0.455208048964381</v>
      </c>
      <c r="U893" s="17">
        <v>0.353017640414097</v>
      </c>
      <c r="V893" s="17">
        <v>0.41135750014747702</v>
      </c>
      <c r="W893" s="17">
        <v>0.39138326409256702</v>
      </c>
      <c r="X893" s="17">
        <v>0.38277463488307301</v>
      </c>
      <c r="Y893" s="17">
        <v>0.38039263214910102</v>
      </c>
      <c r="Z893" s="17">
        <v>0.33424615514574402</v>
      </c>
      <c r="AA893" s="17">
        <v>0.36965918876159598</v>
      </c>
      <c r="AB893" s="17">
        <v>0.40958387886562803</v>
      </c>
      <c r="AC893" s="17">
        <v>0.35180952768499901</v>
      </c>
      <c r="AD893" s="17"/>
      <c r="AE893" s="17">
        <v>0.31685757466912401</v>
      </c>
      <c r="AF893" s="17">
        <v>0.463398259768732</v>
      </c>
      <c r="AG893" s="17">
        <v>0.36070136030147298</v>
      </c>
      <c r="AH893" s="17"/>
      <c r="AI893" s="17">
        <v>0.35258098892532003</v>
      </c>
      <c r="AJ893" s="17">
        <v>0.43770646933684898</v>
      </c>
      <c r="AK893" s="17">
        <v>0.45001761928287098</v>
      </c>
      <c r="AL893" s="17">
        <v>0.190916222274887</v>
      </c>
      <c r="AM893" s="17">
        <v>0.36914059804420801</v>
      </c>
      <c r="AN893" s="17"/>
      <c r="AO893" s="17">
        <v>0.35560597725791798</v>
      </c>
      <c r="AP893" s="17">
        <v>0.44541400788806601</v>
      </c>
      <c r="AQ893" s="17">
        <v>0.47021252762638399</v>
      </c>
      <c r="AR893" s="17"/>
      <c r="AS893" s="17">
        <v>0.35135801492707902</v>
      </c>
      <c r="AT893" s="17">
        <v>0.39768178146752398</v>
      </c>
      <c r="AU893" s="17">
        <v>0.45820003829634098</v>
      </c>
      <c r="AV893" s="17">
        <v>0.41445285203930898</v>
      </c>
      <c r="AW893" s="17">
        <v>0.47180927587830102</v>
      </c>
    </row>
    <row r="894" spans="2:49" x14ac:dyDescent="0.25">
      <c r="B894" t="s">
        <v>451</v>
      </c>
      <c r="C894" s="17">
        <v>0.31207573422677598</v>
      </c>
      <c r="D894" s="17">
        <v>0.29422227073532597</v>
      </c>
      <c r="E894" s="17">
        <v>0.33014133964506398</v>
      </c>
      <c r="F894" s="17"/>
      <c r="G894" s="17">
        <v>0.28688498932247702</v>
      </c>
      <c r="H894" s="17">
        <v>0.29105506894593203</v>
      </c>
      <c r="I894" s="17">
        <v>0.30591866828316799</v>
      </c>
      <c r="J894" s="17">
        <v>0.31137869107233201</v>
      </c>
      <c r="K894" s="17">
        <v>0.322783592348384</v>
      </c>
      <c r="L894" s="17">
        <v>0.344557346126665</v>
      </c>
      <c r="M894" s="17"/>
      <c r="N894" s="17">
        <v>0.30553936394129799</v>
      </c>
      <c r="O894" s="17">
        <v>0.319789281283264</v>
      </c>
      <c r="P894" s="17">
        <v>0.32981002547445298</v>
      </c>
      <c r="Q894" s="17">
        <v>0.29558758503161298</v>
      </c>
      <c r="R894" s="17"/>
      <c r="S894" s="17">
        <v>0.27710005559171602</v>
      </c>
      <c r="T894" s="17">
        <v>0.27239080393606202</v>
      </c>
      <c r="U894" s="17">
        <v>0.35983801661896198</v>
      </c>
      <c r="V894" s="17">
        <v>0.29459207821605599</v>
      </c>
      <c r="W894" s="17">
        <v>0.32460698814019501</v>
      </c>
      <c r="X894" s="17">
        <v>0.33472776469037702</v>
      </c>
      <c r="Y894" s="17">
        <v>0.26802590173361301</v>
      </c>
      <c r="Z894" s="17">
        <v>0.36163941172909703</v>
      </c>
      <c r="AA894" s="17">
        <v>0.36587384843723803</v>
      </c>
      <c r="AB894" s="17">
        <v>0.31291856926267603</v>
      </c>
      <c r="AC894" s="17">
        <v>0.320861074559742</v>
      </c>
      <c r="AD894" s="17"/>
      <c r="AE894" s="17">
        <v>0.376959417570914</v>
      </c>
      <c r="AF894" s="17">
        <v>0.264598707821462</v>
      </c>
      <c r="AG894" s="17">
        <v>0.32638763511518198</v>
      </c>
      <c r="AH894" s="17"/>
      <c r="AI894" s="17">
        <v>0.37124944266731302</v>
      </c>
      <c r="AJ894" s="17">
        <v>0.29069583484622402</v>
      </c>
      <c r="AK894" s="17">
        <v>0.22768713878358501</v>
      </c>
      <c r="AL894" s="17">
        <v>0.30174334950993997</v>
      </c>
      <c r="AM894" s="17">
        <v>0.33447489158997801</v>
      </c>
      <c r="AN894" s="17"/>
      <c r="AO894" s="17">
        <v>0.38851728434099297</v>
      </c>
      <c r="AP894" s="17">
        <v>0.28889440899925201</v>
      </c>
      <c r="AQ894" s="17">
        <v>0.26402091309620002</v>
      </c>
      <c r="AR894" s="17"/>
      <c r="AS894" s="17">
        <v>0.338372674242162</v>
      </c>
      <c r="AT894" s="17">
        <v>0.31600417997448399</v>
      </c>
      <c r="AU894" s="17">
        <v>0.27518976106938198</v>
      </c>
      <c r="AV894" s="17">
        <v>0.276599799113873</v>
      </c>
      <c r="AW894" s="17">
        <v>0.24650004644139301</v>
      </c>
    </row>
    <row r="895" spans="2:49" x14ac:dyDescent="0.25">
      <c r="B895" t="s">
        <v>452</v>
      </c>
      <c r="C895" s="17">
        <v>6.1412857633898303E-2</v>
      </c>
      <c r="D895" s="17">
        <v>7.2149074724146695E-2</v>
      </c>
      <c r="E895" s="17">
        <v>5.1452930706982897E-2</v>
      </c>
      <c r="F895" s="17"/>
      <c r="G895" s="17">
        <v>8.6222382778483098E-2</v>
      </c>
      <c r="H895" s="17">
        <v>7.5689055625839302E-2</v>
      </c>
      <c r="I895" s="17">
        <v>5.33583987795022E-2</v>
      </c>
      <c r="J895" s="17">
        <v>5.6722930633963498E-2</v>
      </c>
      <c r="K895" s="17">
        <v>6.09094389688686E-2</v>
      </c>
      <c r="L895" s="17">
        <v>4.3788245140724498E-2</v>
      </c>
      <c r="M895" s="17"/>
      <c r="N895" s="17">
        <v>4.0944651232316401E-2</v>
      </c>
      <c r="O895" s="17">
        <v>5.6593195904967801E-2</v>
      </c>
      <c r="P895" s="17">
        <v>7.5682235626232205E-2</v>
      </c>
      <c r="Q895" s="17">
        <v>7.7222746289079006E-2</v>
      </c>
      <c r="R895" s="17"/>
      <c r="S895" s="17">
        <v>7.1833096264692198E-2</v>
      </c>
      <c r="T895" s="17">
        <v>4.8336434117605499E-2</v>
      </c>
      <c r="U895" s="17">
        <v>3.6553256285282103E-2</v>
      </c>
      <c r="V895" s="17">
        <v>5.6729239730312603E-2</v>
      </c>
      <c r="W895" s="17">
        <v>7.3005869006573201E-2</v>
      </c>
      <c r="X895" s="17">
        <v>5.0800966590583099E-2</v>
      </c>
      <c r="Y895" s="17">
        <v>8.5137651520020605E-2</v>
      </c>
      <c r="Z895" s="17">
        <v>7.4498779807934401E-2</v>
      </c>
      <c r="AA895" s="17">
        <v>5.5797291642937702E-2</v>
      </c>
      <c r="AB895" s="17">
        <v>7.11800990825424E-2</v>
      </c>
      <c r="AC895" s="17">
        <v>6.3666008216385697E-2</v>
      </c>
      <c r="AD895" s="17"/>
      <c r="AE895" s="17">
        <v>7.20107105733446E-2</v>
      </c>
      <c r="AF895" s="17">
        <v>4.36144742210169E-2</v>
      </c>
      <c r="AG895" s="17">
        <v>7.2296248018950002E-2</v>
      </c>
      <c r="AH895" s="17"/>
      <c r="AI895" s="17">
        <v>6.4812192681560493E-2</v>
      </c>
      <c r="AJ895" s="17">
        <v>4.8495504725410803E-2</v>
      </c>
      <c r="AK895" s="17">
        <v>8.1826637039797798E-2</v>
      </c>
      <c r="AL895" s="17">
        <v>0.123662730695036</v>
      </c>
      <c r="AM895" s="17">
        <v>6.6481526752734096E-2</v>
      </c>
      <c r="AN895" s="17"/>
      <c r="AO895" s="17">
        <v>6.8844983905280197E-2</v>
      </c>
      <c r="AP895" s="17">
        <v>4.0901645605832197E-2</v>
      </c>
      <c r="AQ895" s="17">
        <v>6.3448190065529597E-2</v>
      </c>
      <c r="AR895" s="17"/>
      <c r="AS895" s="17">
        <v>6.7442281378126301E-2</v>
      </c>
      <c r="AT895" s="17">
        <v>6.3192451116036594E-2</v>
      </c>
      <c r="AU895" s="17">
        <v>5.3385881369645699E-2</v>
      </c>
      <c r="AV895" s="17">
        <v>5.76700793423984E-2</v>
      </c>
      <c r="AW895" s="17">
        <v>7.1498887679376802E-2</v>
      </c>
    </row>
    <row r="896" spans="2:49" x14ac:dyDescent="0.25">
      <c r="B896" t="s">
        <v>453</v>
      </c>
      <c r="C896" s="17">
        <v>6.5708570196555294E-2</v>
      </c>
      <c r="D896" s="17">
        <v>8.7968981946248595E-2</v>
      </c>
      <c r="E896" s="17">
        <v>4.4106697953803502E-2</v>
      </c>
      <c r="F896" s="17"/>
      <c r="G896" s="17">
        <v>2.9193852168540799E-2</v>
      </c>
      <c r="H896" s="17">
        <v>6.0659150445724501E-2</v>
      </c>
      <c r="I896" s="17">
        <v>8.0066220213413405E-2</v>
      </c>
      <c r="J896" s="17">
        <v>8.1324066380507903E-2</v>
      </c>
      <c r="K896" s="17">
        <v>9.31914834316378E-2</v>
      </c>
      <c r="L896" s="17">
        <v>5.1613782954904E-2</v>
      </c>
      <c r="M896" s="17"/>
      <c r="N896" s="17">
        <v>4.7765739715305802E-2</v>
      </c>
      <c r="O896" s="17">
        <v>5.7776520151149903E-2</v>
      </c>
      <c r="P896" s="17">
        <v>7.40221099700238E-2</v>
      </c>
      <c r="Q896" s="17">
        <v>8.6447648233636598E-2</v>
      </c>
      <c r="R896" s="17"/>
      <c r="S896" s="17">
        <v>6.5265169451177801E-2</v>
      </c>
      <c r="T896" s="17">
        <v>4.4948322142642799E-2</v>
      </c>
      <c r="U896" s="17">
        <v>6.69632394279462E-2</v>
      </c>
      <c r="V896" s="17">
        <v>6.5273606982006196E-2</v>
      </c>
      <c r="W896" s="17">
        <v>5.0307440839582003E-2</v>
      </c>
      <c r="X896" s="17">
        <v>8.7012089158515701E-2</v>
      </c>
      <c r="Y896" s="17">
        <v>9.7938635073362298E-2</v>
      </c>
      <c r="Z896" s="17">
        <v>6.21389182609417E-2</v>
      </c>
      <c r="AA896" s="17">
        <v>6.8875117076046793E-2</v>
      </c>
      <c r="AB896" s="17">
        <v>5.0831328021003597E-2</v>
      </c>
      <c r="AC896" s="17">
        <v>7.3882533654065802E-2</v>
      </c>
      <c r="AD896" s="17"/>
      <c r="AE896" s="17">
        <v>0.106587436325188</v>
      </c>
      <c r="AF896" s="17">
        <v>3.26093389468122E-2</v>
      </c>
      <c r="AG896" s="17">
        <v>8.0613485308465599E-2</v>
      </c>
      <c r="AH896" s="17"/>
      <c r="AI896" s="17">
        <v>8.6965951442844205E-2</v>
      </c>
      <c r="AJ896" s="17">
        <v>3.9938605978919101E-2</v>
      </c>
      <c r="AK896" s="17">
        <v>2.1935943984021399E-2</v>
      </c>
      <c r="AL896" s="17">
        <v>0.228086507438333</v>
      </c>
      <c r="AM896" s="17">
        <v>7.9497075709343099E-2</v>
      </c>
      <c r="AN896" s="17"/>
      <c r="AO896" s="17">
        <v>6.2851498224933397E-2</v>
      </c>
      <c r="AP896" s="17">
        <v>3.8986699030947702E-2</v>
      </c>
      <c r="AQ896" s="17">
        <v>1.7279894485507201E-2</v>
      </c>
      <c r="AR896" s="17"/>
      <c r="AS896" s="17">
        <v>8.4035032522692094E-2</v>
      </c>
      <c r="AT896" s="17">
        <v>6.92478123645517E-2</v>
      </c>
      <c r="AU896" s="17">
        <v>4.6877570195318602E-2</v>
      </c>
      <c r="AV896" s="17">
        <v>4.6525076058053699E-2</v>
      </c>
      <c r="AW896" s="17">
        <v>1.1479197930048E-2</v>
      </c>
    </row>
    <row r="897" spans="2:49" x14ac:dyDescent="0.25">
      <c r="B897" t="s">
        <v>150</v>
      </c>
      <c r="C897" s="17">
        <v>3.4706281883882299E-2</v>
      </c>
      <c r="D897" s="17">
        <v>2.7479851623100002E-2</v>
      </c>
      <c r="E897" s="17">
        <v>4.20498356814945E-2</v>
      </c>
      <c r="F897" s="17"/>
      <c r="G897" s="17">
        <v>4.8298773358202401E-2</v>
      </c>
      <c r="H897" s="17">
        <v>5.5166463510687699E-2</v>
      </c>
      <c r="I897" s="17">
        <v>3.0377868217985701E-2</v>
      </c>
      <c r="J897" s="17">
        <v>3.9022236583560202E-2</v>
      </c>
      <c r="K897" s="17">
        <v>2.1797927312895201E-2</v>
      </c>
      <c r="L897" s="17">
        <v>1.7584760505087602E-2</v>
      </c>
      <c r="M897" s="17"/>
      <c r="N897" s="17">
        <v>1.20561200407216E-2</v>
      </c>
      <c r="O897" s="17">
        <v>2.6709711171436199E-2</v>
      </c>
      <c r="P897" s="17">
        <v>5.1121979945021198E-2</v>
      </c>
      <c r="Q897" s="17">
        <v>5.2653974756882098E-2</v>
      </c>
      <c r="R897" s="17"/>
      <c r="S897" s="17">
        <v>3.3626521393633098E-2</v>
      </c>
      <c r="T897" s="17">
        <v>3.0385214353636801E-2</v>
      </c>
      <c r="U897" s="17">
        <v>4.5754379106907002E-2</v>
      </c>
      <c r="V897" s="17">
        <v>2.8583091284198801E-2</v>
      </c>
      <c r="W897" s="17">
        <v>3.9828542229194998E-2</v>
      </c>
      <c r="X897" s="17">
        <v>3.2181162679940201E-2</v>
      </c>
      <c r="Y897" s="17">
        <v>4.2658225598506398E-2</v>
      </c>
      <c r="Z897" s="17">
        <v>5.3054916911709202E-2</v>
      </c>
      <c r="AA897" s="17">
        <v>3.4896527414040403E-2</v>
      </c>
      <c r="AB897" s="17">
        <v>1.78112235244107E-2</v>
      </c>
      <c r="AC897" s="17">
        <v>4.2261887461982298E-2</v>
      </c>
      <c r="AD897" s="17"/>
      <c r="AE897" s="17">
        <v>2.51126984237291E-2</v>
      </c>
      <c r="AF897" s="17">
        <v>2.1894439866334301E-2</v>
      </c>
      <c r="AG897" s="17">
        <v>7.1156656220802098E-2</v>
      </c>
      <c r="AH897" s="17"/>
      <c r="AI897" s="17">
        <v>1.48135202941788E-2</v>
      </c>
      <c r="AJ897" s="17">
        <v>2.8190662113960999E-2</v>
      </c>
      <c r="AK897" s="17">
        <v>1.6043575667833598E-2</v>
      </c>
      <c r="AL897" s="17">
        <v>3.5836965876071401E-2</v>
      </c>
      <c r="AM897" s="17">
        <v>6.9443300473371494E-2</v>
      </c>
      <c r="AN897" s="17"/>
      <c r="AO897" s="17">
        <v>1.6155644540330399E-2</v>
      </c>
      <c r="AP897" s="17">
        <v>3.2341945527666803E-2</v>
      </c>
      <c r="AQ897" s="17">
        <v>1.1802512046401E-2</v>
      </c>
      <c r="AR897" s="17"/>
      <c r="AS897" s="17">
        <v>4.96158700022108E-2</v>
      </c>
      <c r="AT897" s="17">
        <v>3.6440316714535799E-2</v>
      </c>
      <c r="AU897" s="17">
        <v>2.3456763403941899E-2</v>
      </c>
      <c r="AV897" s="17">
        <v>2.38134864880017E-2</v>
      </c>
      <c r="AW897" s="17">
        <v>1.3744618867890201E-2</v>
      </c>
    </row>
    <row r="898" spans="2:49" x14ac:dyDescent="0.25">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row>
    <row r="899" spans="2:49" x14ac:dyDescent="0.25">
      <c r="B899" s="6" t="s">
        <v>462</v>
      </c>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row>
    <row r="900" spans="2:49" x14ac:dyDescent="0.25">
      <c r="B900" s="24" t="s">
        <v>76</v>
      </c>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row>
    <row r="901" spans="2:49" x14ac:dyDescent="0.25">
      <c r="B901" t="s">
        <v>45</v>
      </c>
      <c r="C901" s="17">
        <v>0.11660172227542601</v>
      </c>
      <c r="D901" s="17">
        <v>0.142129534719342</v>
      </c>
      <c r="E901" s="17">
        <v>9.2132696596911798E-2</v>
      </c>
      <c r="F901" s="17"/>
      <c r="G901" s="17">
        <v>7.5946832046338494E-2</v>
      </c>
      <c r="H901" s="17">
        <v>9.6842530469820998E-2</v>
      </c>
      <c r="I901" s="17">
        <v>0.10898300815994701</v>
      </c>
      <c r="J901" s="17">
        <v>9.5091577819912704E-2</v>
      </c>
      <c r="K901" s="17">
        <v>0.12087278193879</v>
      </c>
      <c r="L901" s="17">
        <v>0.18091469634959101</v>
      </c>
      <c r="M901" s="17"/>
      <c r="N901" s="17">
        <v>0.13766470189806501</v>
      </c>
      <c r="O901" s="17">
        <v>0.11067300072820201</v>
      </c>
      <c r="P901" s="17">
        <v>0.112171610736302</v>
      </c>
      <c r="Q901" s="17">
        <v>0.10623448515218099</v>
      </c>
      <c r="R901" s="17"/>
      <c r="S901" s="17">
        <v>0.114606168941339</v>
      </c>
      <c r="T901" s="17">
        <v>0.105152726010044</v>
      </c>
      <c r="U901" s="17">
        <v>0.133144794044813</v>
      </c>
      <c r="V901" s="17">
        <v>0.13358925854936701</v>
      </c>
      <c r="W901" s="17">
        <v>0.121627487806903</v>
      </c>
      <c r="X901" s="17">
        <v>0.11759786241584699</v>
      </c>
      <c r="Y901" s="17">
        <v>0.131662448216187</v>
      </c>
      <c r="Z901" s="17">
        <v>0.15761434313126199</v>
      </c>
      <c r="AA901" s="17">
        <v>0.1042882636252</v>
      </c>
      <c r="AB901" s="17">
        <v>0.100547067551208</v>
      </c>
      <c r="AC901" s="17">
        <v>8.5239317590608002E-2</v>
      </c>
      <c r="AD901" s="17"/>
      <c r="AE901" s="17">
        <v>0.177820608348565</v>
      </c>
      <c r="AF901" s="17">
        <v>9.5575467290668001E-2</v>
      </c>
      <c r="AG901" s="17">
        <v>6.3915772216303499E-2</v>
      </c>
      <c r="AH901" s="17"/>
      <c r="AI901" s="17">
        <v>0.28854054739433199</v>
      </c>
      <c r="AJ901" s="17">
        <v>1.9308077061699801E-2</v>
      </c>
      <c r="AK901" s="17">
        <v>3.2318706827990498E-2</v>
      </c>
      <c r="AL901" s="17">
        <v>7.3707649108606194E-2</v>
      </c>
      <c r="AM901" s="17">
        <v>3.6992725324350502E-2</v>
      </c>
      <c r="AN901" s="17"/>
      <c r="AO901" s="17">
        <v>0.481427194681045</v>
      </c>
      <c r="AP901" s="17">
        <v>1.8764808943262198E-2</v>
      </c>
      <c r="AQ901" s="17">
        <v>2.6073262236731301E-2</v>
      </c>
      <c r="AR901" s="17"/>
      <c r="AS901" s="17">
        <v>0.121294061202987</v>
      </c>
      <c r="AT901" s="17">
        <v>9.7572006410268905E-2</v>
      </c>
      <c r="AU901" s="17">
        <v>0.105942556542996</v>
      </c>
      <c r="AV901" s="17">
        <v>0.149376248182814</v>
      </c>
      <c r="AW901" s="17">
        <v>0.10000210084896299</v>
      </c>
    </row>
    <row r="902" spans="2:49" x14ac:dyDescent="0.25">
      <c r="B902" t="s">
        <v>46</v>
      </c>
      <c r="C902" s="17">
        <v>0.16111802251489399</v>
      </c>
      <c r="D902" s="17">
        <v>0.177778162249666</v>
      </c>
      <c r="E902" s="17">
        <v>0.146216149492855</v>
      </c>
      <c r="F902" s="17"/>
      <c r="G902" s="17">
        <v>0.222653993004751</v>
      </c>
      <c r="H902" s="17">
        <v>0.20544994613683401</v>
      </c>
      <c r="I902" s="17">
        <v>0.175133417142352</v>
      </c>
      <c r="J902" s="17">
        <v>0.149830509833416</v>
      </c>
      <c r="K902" s="17">
        <v>0.12714675517995899</v>
      </c>
      <c r="L902" s="17">
        <v>0.10411151650742601</v>
      </c>
      <c r="M902" s="17"/>
      <c r="N902" s="17">
        <v>0.16228689023208701</v>
      </c>
      <c r="O902" s="17">
        <v>0.15504622455182901</v>
      </c>
      <c r="P902" s="17">
        <v>0.16552731897304801</v>
      </c>
      <c r="Q902" s="17">
        <v>0.16443601824441401</v>
      </c>
      <c r="R902" s="17"/>
      <c r="S902" s="17">
        <v>0.18887821801228699</v>
      </c>
      <c r="T902" s="17">
        <v>0.156664616145026</v>
      </c>
      <c r="U902" s="17">
        <v>9.1499887930171206E-2</v>
      </c>
      <c r="V902" s="17">
        <v>9.8184321627115503E-2</v>
      </c>
      <c r="W902" s="17">
        <v>0.18482875328746301</v>
      </c>
      <c r="X902" s="17">
        <v>0.164997535101992</v>
      </c>
      <c r="Y902" s="17">
        <v>0.17925465134275101</v>
      </c>
      <c r="Z902" s="17">
        <v>0.214417965062974</v>
      </c>
      <c r="AA902" s="17">
        <v>0.21602087477009499</v>
      </c>
      <c r="AB902" s="17">
        <v>0.10706593171925199</v>
      </c>
      <c r="AC902" s="17">
        <v>0.18433458298202199</v>
      </c>
      <c r="AD902" s="17"/>
      <c r="AE902" s="17">
        <v>0.12532233960783301</v>
      </c>
      <c r="AF902" s="17">
        <v>0.207681778466838</v>
      </c>
      <c r="AG902" s="17">
        <v>0.12912366251607099</v>
      </c>
      <c r="AH902" s="17"/>
      <c r="AI902" s="17">
        <v>4.9043490541527603E-2</v>
      </c>
      <c r="AJ902" s="17">
        <v>0.40528694641839402</v>
      </c>
      <c r="AK902" s="17">
        <v>6.4927378766891697E-2</v>
      </c>
      <c r="AL902" s="17">
        <v>5.1615776589233303E-2</v>
      </c>
      <c r="AM902" s="17">
        <v>8.6412706395298106E-2</v>
      </c>
      <c r="AN902" s="17"/>
      <c r="AO902" s="17">
        <v>2.0560135596784702E-2</v>
      </c>
      <c r="AP902" s="17">
        <v>0.416265808142533</v>
      </c>
      <c r="AQ902" s="17">
        <v>2.8732183753664299E-2</v>
      </c>
      <c r="AR902" s="17"/>
      <c r="AS902" s="17">
        <v>0.16451549410781399</v>
      </c>
      <c r="AT902" s="17">
        <v>0.164880266432019</v>
      </c>
      <c r="AU902" s="17">
        <v>0.164590205197504</v>
      </c>
      <c r="AV902" s="17">
        <v>0.194744168718928</v>
      </c>
      <c r="AW902" s="17">
        <v>0.274781396797178</v>
      </c>
    </row>
    <row r="903" spans="2:49" x14ac:dyDescent="0.25">
      <c r="B903" t="s">
        <v>49</v>
      </c>
      <c r="C903" s="17">
        <v>4.4649922365276998E-2</v>
      </c>
      <c r="D903" s="17">
        <v>5.2276024521522899E-2</v>
      </c>
      <c r="E903" s="17">
        <v>3.7583873334909999E-2</v>
      </c>
      <c r="F903" s="17"/>
      <c r="G903" s="17">
        <v>5.4255759213901099E-2</v>
      </c>
      <c r="H903" s="17">
        <v>4.3835958777296603E-2</v>
      </c>
      <c r="I903" s="17">
        <v>2.6606083768803E-2</v>
      </c>
      <c r="J903" s="17">
        <v>5.7935673271475301E-2</v>
      </c>
      <c r="K903" s="17">
        <v>3.2924078056372701E-2</v>
      </c>
      <c r="L903" s="17">
        <v>5.0606083877425899E-2</v>
      </c>
      <c r="M903" s="17"/>
      <c r="N903" s="17">
        <v>5.57921741223616E-2</v>
      </c>
      <c r="O903" s="17">
        <v>4.0866962278491202E-2</v>
      </c>
      <c r="P903" s="17">
        <v>4.0459802092818402E-2</v>
      </c>
      <c r="Q903" s="17">
        <v>3.9148615312891703E-2</v>
      </c>
      <c r="R903" s="17"/>
      <c r="S903" s="17">
        <v>6.7279877133372704E-2</v>
      </c>
      <c r="T903" s="17">
        <v>4.5395294625614903E-2</v>
      </c>
      <c r="U903" s="17">
        <v>5.13606369179406E-2</v>
      </c>
      <c r="V903" s="17">
        <v>3.54307532894148E-2</v>
      </c>
      <c r="W903" s="17">
        <v>3.8362930623135102E-2</v>
      </c>
      <c r="X903" s="17">
        <v>3.1951777110498403E-2</v>
      </c>
      <c r="Y903" s="17">
        <v>4.9810590318013701E-2</v>
      </c>
      <c r="Z903" s="17">
        <v>4.2402406023162698E-2</v>
      </c>
      <c r="AA903" s="17">
        <v>4.5910639078171202E-2</v>
      </c>
      <c r="AB903" s="17">
        <v>3.8293416163289302E-2</v>
      </c>
      <c r="AC903" s="17">
        <v>1.90459851177011E-2</v>
      </c>
      <c r="AD903" s="17"/>
      <c r="AE903" s="17">
        <v>2.9447820026581702E-2</v>
      </c>
      <c r="AF903" s="17">
        <v>6.3943980482618595E-2</v>
      </c>
      <c r="AG903" s="17">
        <v>3.6737681136423998E-2</v>
      </c>
      <c r="AH903" s="17"/>
      <c r="AI903" s="17">
        <v>2.4878074849363999E-2</v>
      </c>
      <c r="AJ903" s="17">
        <v>3.27127978878754E-2</v>
      </c>
      <c r="AK903" s="17">
        <v>0.270483551328841</v>
      </c>
      <c r="AL903" s="17">
        <v>0</v>
      </c>
      <c r="AM903" s="17">
        <v>2.3576403605842702E-2</v>
      </c>
      <c r="AN903" s="17"/>
      <c r="AO903" s="17">
        <v>1.5678171361775201E-2</v>
      </c>
      <c r="AP903" s="17">
        <v>2.9606462015022299E-2</v>
      </c>
      <c r="AQ903" s="17">
        <v>0.31743694792989402</v>
      </c>
      <c r="AR903" s="17"/>
      <c r="AS903" s="17">
        <v>3.7428038831395699E-2</v>
      </c>
      <c r="AT903" s="17">
        <v>3.4796933284200401E-2</v>
      </c>
      <c r="AU903" s="17">
        <v>5.26129229320835E-2</v>
      </c>
      <c r="AV903" s="17">
        <v>7.0188391396191804E-2</v>
      </c>
      <c r="AW903" s="17">
        <v>6.8464024800171303E-2</v>
      </c>
    </row>
    <row r="904" spans="2:49" x14ac:dyDescent="0.25">
      <c r="B904" t="s">
        <v>455</v>
      </c>
      <c r="C904" s="17">
        <v>0.24299746046409801</v>
      </c>
      <c r="D904" s="17">
        <v>0.24016371262639799</v>
      </c>
      <c r="E904" s="17">
        <v>0.24142739409278899</v>
      </c>
      <c r="F904" s="17"/>
      <c r="G904" s="17">
        <v>0.30237643827196797</v>
      </c>
      <c r="H904" s="17">
        <v>0.27716577007417498</v>
      </c>
      <c r="I904" s="17">
        <v>0.25312166506166101</v>
      </c>
      <c r="J904" s="17">
        <v>0.24507174649260699</v>
      </c>
      <c r="K904" s="17">
        <v>0.207903427940303</v>
      </c>
      <c r="L904" s="17">
        <v>0.18877189961381699</v>
      </c>
      <c r="M904" s="17"/>
      <c r="N904" s="17">
        <v>0.27964019216889902</v>
      </c>
      <c r="O904" s="17">
        <v>0.25662904682979798</v>
      </c>
      <c r="P904" s="17">
        <v>0.20092192458258901</v>
      </c>
      <c r="Q904" s="17">
        <v>0.226245250825793</v>
      </c>
      <c r="R904" s="17"/>
      <c r="S904" s="17">
        <v>0.259654238662683</v>
      </c>
      <c r="T904" s="17">
        <v>0.26546897600387998</v>
      </c>
      <c r="U904" s="17">
        <v>0.224075228992895</v>
      </c>
      <c r="V904" s="17">
        <v>0.28972096711292999</v>
      </c>
      <c r="W904" s="17">
        <v>0.20421138372707301</v>
      </c>
      <c r="X904" s="17">
        <v>0.259374123236494</v>
      </c>
      <c r="Y904" s="17">
        <v>0.23602677266762001</v>
      </c>
      <c r="Z904" s="17">
        <v>0.17302256366691701</v>
      </c>
      <c r="AA904" s="17">
        <v>0.242065304380817</v>
      </c>
      <c r="AB904" s="17">
        <v>0.20816008886373899</v>
      </c>
      <c r="AC904" s="17">
        <v>0.24070337767802799</v>
      </c>
      <c r="AD904" s="17"/>
      <c r="AE904" s="17">
        <v>0.178966931614395</v>
      </c>
      <c r="AF904" s="17">
        <v>0.29220438125034898</v>
      </c>
      <c r="AG904" s="17">
        <v>0.179367943710358</v>
      </c>
      <c r="AH904" s="17"/>
      <c r="AI904" s="17">
        <v>0.16022854787065</v>
      </c>
      <c r="AJ904" s="17">
        <v>0.307328308362257</v>
      </c>
      <c r="AK904" s="17">
        <v>0.30693052439992502</v>
      </c>
      <c r="AL904" s="17">
        <v>0.13841108139332001</v>
      </c>
      <c r="AM904" s="17">
        <v>0.16784584526986901</v>
      </c>
      <c r="AN904" s="17"/>
      <c r="AO904" s="17">
        <v>0.12641002349441</v>
      </c>
      <c r="AP904" s="17">
        <v>0.29166669610472001</v>
      </c>
      <c r="AQ904" s="17">
        <v>0.27681697246042802</v>
      </c>
      <c r="AR904" s="17"/>
      <c r="AS904" s="17">
        <v>0.173703336491565</v>
      </c>
      <c r="AT904" s="17">
        <v>0.25276662041361703</v>
      </c>
      <c r="AU904" s="17">
        <v>0.30025499346315998</v>
      </c>
      <c r="AV904" s="17">
        <v>0.27479450426239299</v>
      </c>
      <c r="AW904" s="17">
        <v>0.25505775157448202</v>
      </c>
    </row>
    <row r="905" spans="2:49" x14ac:dyDescent="0.25">
      <c r="B905" t="s">
        <v>456</v>
      </c>
      <c r="C905" s="17">
        <v>3.7308799389389198E-2</v>
      </c>
      <c r="D905" s="17">
        <v>4.3419594419646698E-2</v>
      </c>
      <c r="E905" s="17">
        <v>3.1226992723226699E-2</v>
      </c>
      <c r="F905" s="17"/>
      <c r="G905" s="17">
        <v>3.5798960145649497E-2</v>
      </c>
      <c r="H905" s="17">
        <v>2.79159725423422E-2</v>
      </c>
      <c r="I905" s="17">
        <v>2.9945134065588502E-2</v>
      </c>
      <c r="J905" s="17">
        <v>3.13425764585935E-2</v>
      </c>
      <c r="K905" s="17">
        <v>5.6298511359668103E-2</v>
      </c>
      <c r="L905" s="17">
        <v>4.4076250382541697E-2</v>
      </c>
      <c r="M905" s="17"/>
      <c r="N905" s="17">
        <v>1.6060051994683602E-2</v>
      </c>
      <c r="O905" s="17">
        <v>3.5767319057070902E-2</v>
      </c>
      <c r="P905" s="17">
        <v>5.3949908272449797E-2</v>
      </c>
      <c r="Q905" s="17">
        <v>4.7086611494264401E-2</v>
      </c>
      <c r="R905" s="17"/>
      <c r="S905" s="17">
        <v>3.8733620499683298E-2</v>
      </c>
      <c r="T905" s="17">
        <v>3.51673563678934E-2</v>
      </c>
      <c r="U905" s="17">
        <v>4.3568701938722303E-2</v>
      </c>
      <c r="V905" s="17">
        <v>3.78360464174817E-2</v>
      </c>
      <c r="W905" s="17">
        <v>4.72621827962506E-2</v>
      </c>
      <c r="X905" s="17">
        <v>4.01256364361064E-2</v>
      </c>
      <c r="Y905" s="17">
        <v>4.43440633019902E-2</v>
      </c>
      <c r="Z905" s="17">
        <v>2.94030825297329E-2</v>
      </c>
      <c r="AA905" s="17">
        <v>4.93761484891896E-2</v>
      </c>
      <c r="AB905" s="17">
        <v>1.1241220504476899E-2</v>
      </c>
      <c r="AC905" s="17">
        <v>2.4334494380071001E-2</v>
      </c>
      <c r="AD905" s="17"/>
      <c r="AE905" s="17">
        <v>7.4049083879979799E-2</v>
      </c>
      <c r="AF905" s="17">
        <v>1.42611018456405E-2</v>
      </c>
      <c r="AG905" s="17">
        <v>2.0746722853341001E-2</v>
      </c>
      <c r="AH905" s="17"/>
      <c r="AI905" s="17">
        <v>5.8215929285395297E-2</v>
      </c>
      <c r="AJ905" s="17">
        <v>1.2762892037078101E-2</v>
      </c>
      <c r="AK905" s="17">
        <v>2.60455400215551E-2</v>
      </c>
      <c r="AL905" s="17">
        <v>0.31430746789402197</v>
      </c>
      <c r="AM905" s="17">
        <v>2.3232473325364301E-2</v>
      </c>
      <c r="AN905" s="17"/>
      <c r="AO905" s="17">
        <v>2.2126393790786299E-2</v>
      </c>
      <c r="AP905" s="17">
        <v>9.9171666617480295E-3</v>
      </c>
      <c r="AQ905" s="17">
        <v>3.3962466550944197E-2</v>
      </c>
      <c r="AR905" s="17"/>
      <c r="AS905" s="17">
        <v>5.2639622431533403E-2</v>
      </c>
      <c r="AT905" s="17">
        <v>3.7402346496526899E-2</v>
      </c>
      <c r="AU905" s="17">
        <v>1.6085086182816101E-2</v>
      </c>
      <c r="AV905" s="17">
        <v>2.92250090531051E-2</v>
      </c>
      <c r="AW905" s="17">
        <v>1.92120713600057E-2</v>
      </c>
    </row>
    <row r="906" spans="2:49" x14ac:dyDescent="0.25">
      <c r="B906" t="s">
        <v>457</v>
      </c>
      <c r="C906" s="17">
        <v>2.19337318306046E-2</v>
      </c>
      <c r="D906" s="17">
        <v>1.97331674759357E-2</v>
      </c>
      <c r="E906" s="17">
        <v>2.4265560348551901E-2</v>
      </c>
      <c r="F906" s="17"/>
      <c r="G906" s="17">
        <v>2.71309760649554E-2</v>
      </c>
      <c r="H906" s="17">
        <v>3.6985168530326198E-2</v>
      </c>
      <c r="I906" s="17">
        <v>2.39461467951439E-2</v>
      </c>
      <c r="J906" s="17">
        <v>1.39108302703376E-2</v>
      </c>
      <c r="K906" s="17">
        <v>1.15714491172908E-2</v>
      </c>
      <c r="L906" s="17">
        <v>1.80245054588044E-2</v>
      </c>
      <c r="M906" s="17"/>
      <c r="N906" s="17">
        <v>1.6973528111281399E-2</v>
      </c>
      <c r="O906" s="17">
        <v>2.67081786450542E-2</v>
      </c>
      <c r="P906" s="17">
        <v>2.8078334653427E-2</v>
      </c>
      <c r="Q906" s="17">
        <v>1.6332630178453801E-2</v>
      </c>
      <c r="R906" s="17"/>
      <c r="S906" s="17">
        <v>1.8651760421417401E-2</v>
      </c>
      <c r="T906" s="17">
        <v>5.4461909119859903E-3</v>
      </c>
      <c r="U906" s="17">
        <v>8.6800392512419999E-3</v>
      </c>
      <c r="V906" s="17">
        <v>5.7225443932645602E-3</v>
      </c>
      <c r="W906" s="17">
        <v>1.04381431266681E-2</v>
      </c>
      <c r="X906" s="17">
        <v>8.3022852768241204E-3</v>
      </c>
      <c r="Y906" s="17">
        <v>2.7018897540212802E-3</v>
      </c>
      <c r="Z906" s="17">
        <v>9.7441632087473893E-3</v>
      </c>
      <c r="AA906" s="17">
        <v>4.1965229733937704E-3</v>
      </c>
      <c r="AB906" s="17">
        <v>0.14702397810437901</v>
      </c>
      <c r="AC906" s="17">
        <v>1.94216359068002E-2</v>
      </c>
      <c r="AD906" s="17"/>
      <c r="AE906" s="17">
        <v>1.2318543984678101E-2</v>
      </c>
      <c r="AF906" s="17">
        <v>2.8713326660660499E-2</v>
      </c>
      <c r="AG906" s="17">
        <v>2.2652094235042799E-2</v>
      </c>
      <c r="AH906" s="17"/>
      <c r="AI906" s="17">
        <v>5.77458907371584E-3</v>
      </c>
      <c r="AJ906" s="17">
        <v>1.3976841935735999E-2</v>
      </c>
      <c r="AK906" s="17">
        <v>2.25881277115355E-2</v>
      </c>
      <c r="AL906" s="17">
        <v>1.81597041881617E-2</v>
      </c>
      <c r="AM906" s="17">
        <v>7.6650248596897798E-3</v>
      </c>
      <c r="AN906" s="17"/>
      <c r="AO906" s="17">
        <v>8.3110572193925304E-3</v>
      </c>
      <c r="AP906" s="17">
        <v>1.5533852199308E-2</v>
      </c>
      <c r="AQ906" s="17">
        <v>2.96679872572113E-3</v>
      </c>
      <c r="AR906" s="17"/>
      <c r="AS906" s="17">
        <v>2.3295186225328099E-2</v>
      </c>
      <c r="AT906" s="17">
        <v>2.0686123526832099E-2</v>
      </c>
      <c r="AU906" s="17">
        <v>2.5152403511198799E-2</v>
      </c>
      <c r="AV906" s="17">
        <v>3.2850750085172201E-2</v>
      </c>
      <c r="AW906" s="17">
        <v>1.34071601586553E-2</v>
      </c>
    </row>
    <row r="907" spans="2:49" x14ac:dyDescent="0.25">
      <c r="B907" t="s">
        <v>458</v>
      </c>
      <c r="C907" s="17">
        <v>3.4952284272880101E-3</v>
      </c>
      <c r="D907" s="17">
        <v>4.26612174665837E-3</v>
      </c>
      <c r="E907" s="17">
        <v>2.77238357780988E-3</v>
      </c>
      <c r="F907" s="17"/>
      <c r="G907" s="17">
        <v>8.6499190203083703E-3</v>
      </c>
      <c r="H907" s="17">
        <v>1.03970704628804E-2</v>
      </c>
      <c r="I907" s="17">
        <v>1.5015600738274601E-3</v>
      </c>
      <c r="J907" s="17">
        <v>1.4989570237530999E-3</v>
      </c>
      <c r="K907" s="17">
        <v>0</v>
      </c>
      <c r="L907" s="17">
        <v>0</v>
      </c>
      <c r="M907" s="17"/>
      <c r="N907" s="17">
        <v>3.4783991879978799E-3</v>
      </c>
      <c r="O907" s="17">
        <v>3.3896749960105098E-3</v>
      </c>
      <c r="P907" s="17">
        <v>5.1971008803529204E-3</v>
      </c>
      <c r="Q907" s="17">
        <v>2.1945878886162899E-3</v>
      </c>
      <c r="R907" s="17"/>
      <c r="S907" s="17">
        <v>2.27582139793191E-3</v>
      </c>
      <c r="T907" s="17">
        <v>3.8102850032537701E-3</v>
      </c>
      <c r="U907" s="17">
        <v>0</v>
      </c>
      <c r="V907" s="17">
        <v>5.7776475007244102E-3</v>
      </c>
      <c r="W907" s="17">
        <v>6.1960916200271901E-3</v>
      </c>
      <c r="X907" s="17">
        <v>2.7566098661928199E-3</v>
      </c>
      <c r="Y907" s="17">
        <v>0</v>
      </c>
      <c r="Z907" s="17">
        <v>1.06276839483726E-2</v>
      </c>
      <c r="AA907" s="17">
        <v>6.0786080199523897E-3</v>
      </c>
      <c r="AB907" s="17">
        <v>3.1377191806248299E-3</v>
      </c>
      <c r="AC907" s="17">
        <v>0</v>
      </c>
      <c r="AD907" s="17"/>
      <c r="AE907" s="17">
        <v>4.71616183437159E-3</v>
      </c>
      <c r="AF907" s="17">
        <v>3.2770895629640499E-3</v>
      </c>
      <c r="AG907" s="17">
        <v>1.68099444014412E-3</v>
      </c>
      <c r="AH907" s="17"/>
      <c r="AI907" s="17">
        <v>3.0479096036200299E-3</v>
      </c>
      <c r="AJ907" s="17">
        <v>4.5210651076219299E-3</v>
      </c>
      <c r="AK907" s="17">
        <v>0</v>
      </c>
      <c r="AL907" s="17">
        <v>1.32571291226216E-2</v>
      </c>
      <c r="AM907" s="17">
        <v>5.4895720882179901E-3</v>
      </c>
      <c r="AN907" s="17"/>
      <c r="AO907" s="17">
        <v>5.0547751986426597E-3</v>
      </c>
      <c r="AP907" s="17">
        <v>2.6160819637102298E-3</v>
      </c>
      <c r="AQ907" s="17">
        <v>6.2521994905366798E-3</v>
      </c>
      <c r="AR907" s="17"/>
      <c r="AS907" s="17">
        <v>7.0716265090937699E-3</v>
      </c>
      <c r="AT907" s="17">
        <v>3.02356288714753E-3</v>
      </c>
      <c r="AU907" s="17">
        <v>2.9060423559161201E-3</v>
      </c>
      <c r="AV907" s="17">
        <v>0</v>
      </c>
      <c r="AW907" s="17">
        <v>0</v>
      </c>
    </row>
    <row r="908" spans="2:49" x14ac:dyDescent="0.25">
      <c r="B908" t="s">
        <v>459</v>
      </c>
      <c r="C908" s="17">
        <v>1.2926920980239899E-2</v>
      </c>
      <c r="D908" s="17">
        <v>1.6206928531863299E-2</v>
      </c>
      <c r="E908" s="17">
        <v>9.8349934155488993E-3</v>
      </c>
      <c r="F908" s="17"/>
      <c r="G908" s="17">
        <v>3.8373781058446299E-2</v>
      </c>
      <c r="H908" s="17">
        <v>1.6160273703584201E-2</v>
      </c>
      <c r="I908" s="17">
        <v>1.19009539420385E-2</v>
      </c>
      <c r="J908" s="17">
        <v>6.6279003858412001E-3</v>
      </c>
      <c r="K908" s="17">
        <v>5.1923787264134503E-3</v>
      </c>
      <c r="L908" s="17">
        <v>4.2781552068383404E-3</v>
      </c>
      <c r="M908" s="17"/>
      <c r="N908" s="17">
        <v>7.6140057403791704E-3</v>
      </c>
      <c r="O908" s="17">
        <v>7.2578648381868803E-3</v>
      </c>
      <c r="P908" s="17">
        <v>2.64187132071954E-2</v>
      </c>
      <c r="Q908" s="17">
        <v>1.29458564789525E-2</v>
      </c>
      <c r="R908" s="17"/>
      <c r="S908" s="17">
        <v>1.63012073557579E-2</v>
      </c>
      <c r="T908" s="17">
        <v>4.0231562100188096E-3</v>
      </c>
      <c r="U908" s="17">
        <v>6.3119230744387604E-3</v>
      </c>
      <c r="V908" s="17">
        <v>1.7821778630489098E-2</v>
      </c>
      <c r="W908" s="17">
        <v>1.6859122299811201E-2</v>
      </c>
      <c r="X908" s="17">
        <v>1.21085656502323E-2</v>
      </c>
      <c r="Y908" s="17">
        <v>9.0692065023615393E-3</v>
      </c>
      <c r="Z908" s="17">
        <v>5.7166442999710401E-3</v>
      </c>
      <c r="AA908" s="17">
        <v>2.1774672691377102E-3</v>
      </c>
      <c r="AB908" s="17">
        <v>1.7168880420693401E-2</v>
      </c>
      <c r="AC908" s="17">
        <v>5.22700205560497E-2</v>
      </c>
      <c r="AD908" s="17"/>
      <c r="AE908" s="17">
        <v>5.5322381474096497E-3</v>
      </c>
      <c r="AF908" s="17">
        <v>1.4369454561350799E-2</v>
      </c>
      <c r="AG908" s="17">
        <v>2.0537637296152999E-2</v>
      </c>
      <c r="AH908" s="17"/>
      <c r="AI908" s="17">
        <v>8.2413101761713708E-3</v>
      </c>
      <c r="AJ908" s="17">
        <v>1.00142274481423E-2</v>
      </c>
      <c r="AK908" s="17">
        <v>2.9695170848929898E-2</v>
      </c>
      <c r="AL908" s="17">
        <v>0</v>
      </c>
      <c r="AM908" s="17">
        <v>9.9652352694290808E-3</v>
      </c>
      <c r="AN908" s="17"/>
      <c r="AO908" s="17">
        <v>6.3587550025440299E-3</v>
      </c>
      <c r="AP908" s="17">
        <v>8.3311695911580299E-3</v>
      </c>
      <c r="AQ908" s="17">
        <v>2.20053496535733E-2</v>
      </c>
      <c r="AR908" s="17"/>
      <c r="AS908" s="17">
        <v>4.9806273554760302E-3</v>
      </c>
      <c r="AT908" s="17">
        <v>1.26641553725628E-2</v>
      </c>
      <c r="AU908" s="17">
        <v>1.16818874794833E-2</v>
      </c>
      <c r="AV908" s="17">
        <v>1.23350484913485E-2</v>
      </c>
      <c r="AW908" s="17">
        <v>3.6314232809150603E-2</v>
      </c>
    </row>
    <row r="909" spans="2:49" x14ac:dyDescent="0.25">
      <c r="B909" t="s">
        <v>460</v>
      </c>
      <c r="C909" s="17">
        <v>4.62538350412322E-3</v>
      </c>
      <c r="D909" s="17">
        <v>7.3561103044182397E-3</v>
      </c>
      <c r="E909" s="17">
        <v>1.9996206147289801E-3</v>
      </c>
      <c r="F909" s="17"/>
      <c r="G909" s="17">
        <v>3.87844205738727E-3</v>
      </c>
      <c r="H909" s="17">
        <v>1.5986667904944599E-3</v>
      </c>
      <c r="I909" s="17">
        <v>1.46910927747027E-3</v>
      </c>
      <c r="J909" s="17">
        <v>5.3664066571801399E-3</v>
      </c>
      <c r="K909" s="17">
        <v>1.00112606047815E-2</v>
      </c>
      <c r="L909" s="17">
        <v>5.94726142726292E-3</v>
      </c>
      <c r="M909" s="17"/>
      <c r="N909" s="17">
        <v>4.6538155913096197E-3</v>
      </c>
      <c r="O909" s="17">
        <v>5.5351158663348998E-3</v>
      </c>
      <c r="P909" s="17">
        <v>4.7765103267850403E-3</v>
      </c>
      <c r="Q909" s="17">
        <v>3.60810774703688E-3</v>
      </c>
      <c r="R909" s="17"/>
      <c r="S909" s="17">
        <v>3.7858120280409402E-3</v>
      </c>
      <c r="T909" s="17">
        <v>3.6550683932401601E-3</v>
      </c>
      <c r="U909" s="17">
        <v>5.0953041322437404E-3</v>
      </c>
      <c r="V909" s="17">
        <v>7.7786269114454897E-3</v>
      </c>
      <c r="W909" s="17">
        <v>0</v>
      </c>
      <c r="X909" s="17">
        <v>4.81991399730576E-3</v>
      </c>
      <c r="Y909" s="17">
        <v>0</v>
      </c>
      <c r="Z909" s="17">
        <v>5.9513779046567704E-3</v>
      </c>
      <c r="AA909" s="17">
        <v>8.9038382469078994E-3</v>
      </c>
      <c r="AB909" s="17">
        <v>5.6780190488589198E-3</v>
      </c>
      <c r="AC909" s="17">
        <v>4.2244844818165404E-3</v>
      </c>
      <c r="AD909" s="17"/>
      <c r="AE909" s="17">
        <v>7.2493157843851602E-3</v>
      </c>
      <c r="AF909" s="17">
        <v>3.00759730531097E-3</v>
      </c>
      <c r="AG909" s="17">
        <v>5.6844655921268602E-3</v>
      </c>
      <c r="AH909" s="17"/>
      <c r="AI909" s="17">
        <v>7.6917896294063396E-3</v>
      </c>
      <c r="AJ909" s="17">
        <v>9.1030394806440303E-4</v>
      </c>
      <c r="AK909" s="17">
        <v>3.0430199889601899E-3</v>
      </c>
      <c r="AL909" s="17">
        <v>0</v>
      </c>
      <c r="AM909" s="17">
        <v>1.9641167441902798E-3</v>
      </c>
      <c r="AN909" s="17"/>
      <c r="AO909" s="17">
        <v>4.3389892240923104E-3</v>
      </c>
      <c r="AP909" s="17">
        <v>7.79109500886736E-4</v>
      </c>
      <c r="AQ909" s="17">
        <v>6.3456762350450101E-3</v>
      </c>
      <c r="AR909" s="17"/>
      <c r="AS909" s="17">
        <v>2.8769232425359401E-3</v>
      </c>
      <c r="AT909" s="17">
        <v>4.1528012480111804E-3</v>
      </c>
      <c r="AU909" s="17">
        <v>1.8913307259410201E-3</v>
      </c>
      <c r="AV909" s="17">
        <v>9.8824231289819306E-3</v>
      </c>
      <c r="AW909" s="17">
        <v>0</v>
      </c>
    </row>
    <row r="910" spans="2:49" x14ac:dyDescent="0.25">
      <c r="B910" t="s">
        <v>461</v>
      </c>
      <c r="C910" s="17">
        <v>7.3065989705240794E-2</v>
      </c>
      <c r="D910" s="17">
        <v>6.9451404165832301E-2</v>
      </c>
      <c r="E910" s="17">
        <v>7.7207735116445103E-2</v>
      </c>
      <c r="F910" s="17"/>
      <c r="G910" s="17">
        <v>6.5636755507722896E-2</v>
      </c>
      <c r="H910" s="17">
        <v>0.102652716309358</v>
      </c>
      <c r="I910" s="17">
        <v>9.3559400434241602E-2</v>
      </c>
      <c r="J910" s="17">
        <v>6.7467515550115598E-2</v>
      </c>
      <c r="K910" s="17">
        <v>7.3855558219558304E-2</v>
      </c>
      <c r="L910" s="17">
        <v>4.1343916153301699E-2</v>
      </c>
      <c r="M910" s="17"/>
      <c r="N910" s="17">
        <v>5.9024234093713997E-2</v>
      </c>
      <c r="O910" s="17">
        <v>6.0847252412682698E-2</v>
      </c>
      <c r="P910" s="17">
        <v>7.1216419678657494E-2</v>
      </c>
      <c r="Q910" s="17">
        <v>0.102289847847832</v>
      </c>
      <c r="R910" s="17"/>
      <c r="S910" s="17">
        <v>6.9721547641263606E-2</v>
      </c>
      <c r="T910" s="17">
        <v>6.97562657674453E-2</v>
      </c>
      <c r="U910" s="17">
        <v>9.3385742959943702E-2</v>
      </c>
      <c r="V910" s="17">
        <v>5.7235528258621902E-2</v>
      </c>
      <c r="W910" s="17">
        <v>8.8453366944861694E-2</v>
      </c>
      <c r="X910" s="17">
        <v>7.8618593003790205E-2</v>
      </c>
      <c r="Y910" s="17">
        <v>9.1032183056265703E-2</v>
      </c>
      <c r="Z910" s="17">
        <v>8.0158426765337798E-2</v>
      </c>
      <c r="AA910" s="17">
        <v>6.3614233922050595E-2</v>
      </c>
      <c r="AB910" s="17">
        <v>5.1513246146384799E-2</v>
      </c>
      <c r="AC910" s="17">
        <v>8.0625884908689396E-2</v>
      </c>
      <c r="AD910" s="17"/>
      <c r="AE910" s="17">
        <v>5.8085840116901398E-2</v>
      </c>
      <c r="AF910" s="17">
        <v>3.2613849799699501E-2</v>
      </c>
      <c r="AG910" s="17">
        <v>0.232039305927117</v>
      </c>
      <c r="AH910" s="17"/>
      <c r="AI910" s="17">
        <v>3.9310811670469098E-2</v>
      </c>
      <c r="AJ910" s="17">
        <v>2.27784004358253E-2</v>
      </c>
      <c r="AK910" s="17">
        <v>1.4268784530509501E-2</v>
      </c>
      <c r="AL910" s="17">
        <v>0.14609904747375299</v>
      </c>
      <c r="AM910" s="17">
        <v>0.30537291920401199</v>
      </c>
      <c r="AN910" s="17"/>
      <c r="AO910" s="17">
        <v>3.0131072061121599E-2</v>
      </c>
      <c r="AP910" s="17">
        <v>2.0468172224417099E-2</v>
      </c>
      <c r="AQ910" s="17">
        <v>2.17464637574976E-2</v>
      </c>
      <c r="AR910" s="17"/>
      <c r="AS910" s="17">
        <v>9.8443297032235103E-2</v>
      </c>
      <c r="AT910" s="17">
        <v>9.8610917590634103E-2</v>
      </c>
      <c r="AU910" s="17">
        <v>4.0330381207645198E-2</v>
      </c>
      <c r="AV910" s="17">
        <v>3.5746217350083202E-2</v>
      </c>
      <c r="AW910" s="17">
        <v>0</v>
      </c>
    </row>
    <row r="911" spans="2:49" x14ac:dyDescent="0.25">
      <c r="B911" t="s">
        <v>150</v>
      </c>
      <c r="C911" s="17">
        <v>0.28127681854341902</v>
      </c>
      <c r="D911" s="17">
        <v>0.22721923923871701</v>
      </c>
      <c r="E911" s="17">
        <v>0.335332600686222</v>
      </c>
      <c r="F911" s="17"/>
      <c r="G911" s="17">
        <v>0.16529814360857101</v>
      </c>
      <c r="H911" s="17">
        <v>0.18099592620288901</v>
      </c>
      <c r="I911" s="17">
        <v>0.27383352127892702</v>
      </c>
      <c r="J911" s="17">
        <v>0.32585630623676798</v>
      </c>
      <c r="K911" s="17">
        <v>0.354223798856863</v>
      </c>
      <c r="L911" s="17">
        <v>0.36192571502299098</v>
      </c>
      <c r="M911" s="17"/>
      <c r="N911" s="17">
        <v>0.25681200685922201</v>
      </c>
      <c r="O911" s="17">
        <v>0.29727935979634101</v>
      </c>
      <c r="P911" s="17">
        <v>0.29128235659637403</v>
      </c>
      <c r="Q911" s="17">
        <v>0.27947798882956398</v>
      </c>
      <c r="R911" s="17"/>
      <c r="S911" s="17">
        <v>0.22011172790622399</v>
      </c>
      <c r="T911" s="17">
        <v>0.30546006456159802</v>
      </c>
      <c r="U911" s="17">
        <v>0.34287774075758998</v>
      </c>
      <c r="V911" s="17">
        <v>0.31090252730914603</v>
      </c>
      <c r="W911" s="17">
        <v>0.28176053776780802</v>
      </c>
      <c r="X911" s="17">
        <v>0.27934709790471701</v>
      </c>
      <c r="Y911" s="17">
        <v>0.25609819484078999</v>
      </c>
      <c r="Z911" s="17">
        <v>0.270941343458866</v>
      </c>
      <c r="AA911" s="17">
        <v>0.25736809922508502</v>
      </c>
      <c r="AB911" s="17">
        <v>0.31017043229709501</v>
      </c>
      <c r="AC911" s="17">
        <v>0.28980021639821402</v>
      </c>
      <c r="AD911" s="17"/>
      <c r="AE911" s="17">
        <v>0.32649111665489999</v>
      </c>
      <c r="AF911" s="17">
        <v>0.244351972773901</v>
      </c>
      <c r="AG911" s="17">
        <v>0.287513720076919</v>
      </c>
      <c r="AH911" s="17"/>
      <c r="AI911" s="17">
        <v>0.35502699990534797</v>
      </c>
      <c r="AJ911" s="17">
        <v>0.170400139357306</v>
      </c>
      <c r="AK911" s="17">
        <v>0.22969919557486199</v>
      </c>
      <c r="AL911" s="17">
        <v>0.24444214423028299</v>
      </c>
      <c r="AM911" s="17">
        <v>0.33148297791373699</v>
      </c>
      <c r="AN911" s="17"/>
      <c r="AO911" s="17">
        <v>0.27960343236940499</v>
      </c>
      <c r="AP911" s="17">
        <v>0.18605067265323399</v>
      </c>
      <c r="AQ911" s="17">
        <v>0.257661679205964</v>
      </c>
      <c r="AR911" s="17"/>
      <c r="AS911" s="17">
        <v>0.313751786570035</v>
      </c>
      <c r="AT911" s="17">
        <v>0.27344426633817998</v>
      </c>
      <c r="AU911" s="17">
        <v>0.27855219040125601</v>
      </c>
      <c r="AV911" s="17">
        <v>0.190857239330982</v>
      </c>
      <c r="AW911" s="17">
        <v>0.23276126165139399</v>
      </c>
    </row>
    <row r="912" spans="2:49" x14ac:dyDescent="0.25">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row>
    <row r="913" spans="2:49" x14ac:dyDescent="0.25">
      <c r="B913" s="6" t="s">
        <v>470</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row>
    <row r="914" spans="2:49" x14ac:dyDescent="0.25">
      <c r="B914" s="24" t="s">
        <v>76</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row>
    <row r="915" spans="2:49" x14ac:dyDescent="0.25">
      <c r="B915" t="s">
        <v>86</v>
      </c>
      <c r="C915" s="17">
        <v>0.29174024998658499</v>
      </c>
      <c r="D915" s="17">
        <v>0.27072772477236001</v>
      </c>
      <c r="E915" s="17">
        <v>0.30999018677608497</v>
      </c>
      <c r="F915" s="17"/>
      <c r="G915" s="17">
        <v>0.26192889672979702</v>
      </c>
      <c r="H915" s="17">
        <v>0.28440044148249199</v>
      </c>
      <c r="I915" s="17">
        <v>0.27363166777141801</v>
      </c>
      <c r="J915" s="17">
        <v>0.29297565562512201</v>
      </c>
      <c r="K915" s="17">
        <v>0.283708512361113</v>
      </c>
      <c r="L915" s="17">
        <v>0.33695844816299297</v>
      </c>
      <c r="M915" s="17"/>
      <c r="N915" s="17">
        <v>0.32932530012724898</v>
      </c>
      <c r="O915" s="17">
        <v>0.31190310285957701</v>
      </c>
      <c r="P915" s="17">
        <v>0.23636583066581501</v>
      </c>
      <c r="Q915" s="17">
        <v>0.28289429253906501</v>
      </c>
      <c r="R915" s="17"/>
      <c r="S915" s="17">
        <v>0.29552136454567002</v>
      </c>
      <c r="T915" s="17">
        <v>0.32431655242666602</v>
      </c>
      <c r="U915" s="17">
        <v>0.31838648599314001</v>
      </c>
      <c r="V915" s="17">
        <v>0.30514446759105801</v>
      </c>
      <c r="W915" s="17">
        <v>0.32923626944335099</v>
      </c>
      <c r="X915" s="17">
        <v>0.22884503721001401</v>
      </c>
      <c r="Y915" s="17">
        <v>0.29309035327900301</v>
      </c>
      <c r="Z915" s="17">
        <v>0.24020874491819</v>
      </c>
      <c r="AA915" s="17">
        <v>0.26175785618570302</v>
      </c>
      <c r="AB915" s="17">
        <v>0.30046369583729798</v>
      </c>
      <c r="AC915" s="17">
        <v>0.27977763758220597</v>
      </c>
      <c r="AD915" s="17"/>
      <c r="AE915" s="17">
        <v>0.20900575673098301</v>
      </c>
      <c r="AF915" s="17">
        <v>0.37366941483759197</v>
      </c>
      <c r="AG915" s="17">
        <v>0.257230526540007</v>
      </c>
      <c r="AH915" s="17"/>
      <c r="AI915" s="17">
        <v>0.225384052555956</v>
      </c>
      <c r="AJ915" s="17">
        <v>0.343142148057137</v>
      </c>
      <c r="AK915" s="17">
        <v>0.37554735682849999</v>
      </c>
      <c r="AL915" s="17">
        <v>0.11544726643641499</v>
      </c>
      <c r="AM915" s="17">
        <v>0.25014575125593402</v>
      </c>
      <c r="AN915" s="17"/>
      <c r="AO915" s="17">
        <v>0.210411863916728</v>
      </c>
      <c r="AP915" s="17">
        <v>0.34352111283120601</v>
      </c>
      <c r="AQ915" s="17">
        <v>0.37112780645417898</v>
      </c>
      <c r="AR915" s="17"/>
      <c r="AS915" s="17">
        <v>0.25189309105073499</v>
      </c>
      <c r="AT915" s="17">
        <v>0.27204697797701399</v>
      </c>
      <c r="AU915" s="17">
        <v>0.33371413124092097</v>
      </c>
      <c r="AV915" s="17">
        <v>0.365677981272235</v>
      </c>
      <c r="AW915" s="17">
        <v>0.36337619879851801</v>
      </c>
    </row>
    <row r="916" spans="2:49" x14ac:dyDescent="0.25">
      <c r="B916" t="s">
        <v>87</v>
      </c>
      <c r="C916" s="17">
        <v>0.28773859756079501</v>
      </c>
      <c r="D916" s="17">
        <v>0.27342157975169101</v>
      </c>
      <c r="E916" s="17">
        <v>0.30188578830384399</v>
      </c>
      <c r="F916" s="17"/>
      <c r="G916" s="17">
        <v>0.32059819639259901</v>
      </c>
      <c r="H916" s="17">
        <v>0.31556475933782702</v>
      </c>
      <c r="I916" s="17">
        <v>0.299552893867643</v>
      </c>
      <c r="J916" s="17">
        <v>0.28370496912563198</v>
      </c>
      <c r="K916" s="17">
        <v>0.26300842533339702</v>
      </c>
      <c r="L916" s="17">
        <v>0.25319168560402799</v>
      </c>
      <c r="M916" s="17"/>
      <c r="N916" s="17">
        <v>0.29176787205437898</v>
      </c>
      <c r="O916" s="17">
        <v>0.29006694190541499</v>
      </c>
      <c r="P916" s="17">
        <v>0.29661336607288002</v>
      </c>
      <c r="Q916" s="17">
        <v>0.27300606323890098</v>
      </c>
      <c r="R916" s="17"/>
      <c r="S916" s="17">
        <v>0.26871479481497401</v>
      </c>
      <c r="T916" s="17">
        <v>0.29707695660008199</v>
      </c>
      <c r="U916" s="17">
        <v>0.259517096835994</v>
      </c>
      <c r="V916" s="17">
        <v>0.295796050954169</v>
      </c>
      <c r="W916" s="17">
        <v>0.29408304476376401</v>
      </c>
      <c r="X916" s="17">
        <v>0.27019881307919702</v>
      </c>
      <c r="Y916" s="17">
        <v>0.26796802820869398</v>
      </c>
      <c r="Z916" s="17">
        <v>0.336519456487411</v>
      </c>
      <c r="AA916" s="17">
        <v>0.31818806470135003</v>
      </c>
      <c r="AB916" s="17">
        <v>0.30546680709384699</v>
      </c>
      <c r="AC916" s="17">
        <v>0.26397385659950201</v>
      </c>
      <c r="AD916" s="17"/>
      <c r="AE916" s="17">
        <v>0.25919592849408502</v>
      </c>
      <c r="AF916" s="17">
        <v>0.30713538557647202</v>
      </c>
      <c r="AG916" s="17">
        <v>0.29468367774472798</v>
      </c>
      <c r="AH916" s="17"/>
      <c r="AI916" s="17">
        <v>0.27657824130440301</v>
      </c>
      <c r="AJ916" s="17">
        <v>0.30064225974067399</v>
      </c>
      <c r="AK916" s="17">
        <v>0.32852735848077902</v>
      </c>
      <c r="AL916" s="17">
        <v>0.248291739593133</v>
      </c>
      <c r="AM916" s="17">
        <v>0.28699962042155103</v>
      </c>
      <c r="AN916" s="17"/>
      <c r="AO916" s="17">
        <v>0.29671952208957703</v>
      </c>
      <c r="AP916" s="17">
        <v>0.30905321774219202</v>
      </c>
      <c r="AQ916" s="17">
        <v>0.323824815089712</v>
      </c>
      <c r="AR916" s="17"/>
      <c r="AS916" s="17">
        <v>0.26895763916827597</v>
      </c>
      <c r="AT916" s="17">
        <v>0.30140206708371903</v>
      </c>
      <c r="AU916" s="17">
        <v>0.30827085499159701</v>
      </c>
      <c r="AV916" s="17">
        <v>0.25586970010681898</v>
      </c>
      <c r="AW916" s="17">
        <v>0.33489001300655602</v>
      </c>
    </row>
    <row r="917" spans="2:49" x14ac:dyDescent="0.25">
      <c r="B917" t="s">
        <v>88</v>
      </c>
      <c r="C917" s="17">
        <v>0.18675307740935501</v>
      </c>
      <c r="D917" s="17">
        <v>0.180708184746769</v>
      </c>
      <c r="E917" s="17">
        <v>0.19376983745051299</v>
      </c>
      <c r="F917" s="17"/>
      <c r="G917" s="17">
        <v>0.178395564718626</v>
      </c>
      <c r="H917" s="17">
        <v>0.18063224799557501</v>
      </c>
      <c r="I917" s="17">
        <v>0.14568643469753001</v>
      </c>
      <c r="J917" s="17">
        <v>0.20394655019424901</v>
      </c>
      <c r="K917" s="17">
        <v>0.18296207061748601</v>
      </c>
      <c r="L917" s="17">
        <v>0.219406885293597</v>
      </c>
      <c r="M917" s="17"/>
      <c r="N917" s="17">
        <v>0.184014437670867</v>
      </c>
      <c r="O917" s="17">
        <v>0.19357709570975901</v>
      </c>
      <c r="P917" s="17">
        <v>0.179855429351618</v>
      </c>
      <c r="Q917" s="17">
        <v>0.187950239375274</v>
      </c>
      <c r="R917" s="17"/>
      <c r="S917" s="17">
        <v>0.181482236836296</v>
      </c>
      <c r="T917" s="17">
        <v>0.18182105949896801</v>
      </c>
      <c r="U917" s="17">
        <v>0.20135017809163999</v>
      </c>
      <c r="V917" s="17">
        <v>0.21286300266197999</v>
      </c>
      <c r="W917" s="17">
        <v>0.15815530500564101</v>
      </c>
      <c r="X917" s="17">
        <v>0.21357401104861201</v>
      </c>
      <c r="Y917" s="17">
        <v>0.178288410538882</v>
      </c>
      <c r="Z917" s="17">
        <v>0.16191181559077</v>
      </c>
      <c r="AA917" s="17">
        <v>0.18981340576209699</v>
      </c>
      <c r="AB917" s="17">
        <v>0.16835328555448301</v>
      </c>
      <c r="AC917" s="17">
        <v>0.19543133239027599</v>
      </c>
      <c r="AD917" s="17"/>
      <c r="AE917" s="17">
        <v>0.21418120656775699</v>
      </c>
      <c r="AF917" s="17">
        <v>0.15226124893048701</v>
      </c>
      <c r="AG917" s="17">
        <v>0.18773690928956499</v>
      </c>
      <c r="AH917" s="17"/>
      <c r="AI917" s="17">
        <v>0.21699425001514799</v>
      </c>
      <c r="AJ917" s="17">
        <v>0.15899794137949899</v>
      </c>
      <c r="AK917" s="17">
        <v>0.13966951571786401</v>
      </c>
      <c r="AL917" s="17">
        <v>0.195196516489646</v>
      </c>
      <c r="AM917" s="17">
        <v>0.21328387575719501</v>
      </c>
      <c r="AN917" s="17"/>
      <c r="AO917" s="17">
        <v>0.22415828725506701</v>
      </c>
      <c r="AP917" s="17">
        <v>0.155529951054617</v>
      </c>
      <c r="AQ917" s="17">
        <v>0.15276375596428901</v>
      </c>
      <c r="AR917" s="17"/>
      <c r="AS917" s="17">
        <v>0.22245097450521301</v>
      </c>
      <c r="AT917" s="17">
        <v>0.18866495347528101</v>
      </c>
      <c r="AU917" s="17">
        <v>0.16679557871173001</v>
      </c>
      <c r="AV917" s="17">
        <v>0.13299793176684899</v>
      </c>
      <c r="AW917" s="17">
        <v>0.122648619227869</v>
      </c>
    </row>
    <row r="918" spans="2:49" x14ac:dyDescent="0.25">
      <c r="B918" t="s">
        <v>89</v>
      </c>
      <c r="C918" s="17">
        <v>0.152223895146963</v>
      </c>
      <c r="D918" s="17">
        <v>0.16903186784965199</v>
      </c>
      <c r="E918" s="17">
        <v>0.13609628612317701</v>
      </c>
      <c r="F918" s="17"/>
      <c r="G918" s="17">
        <v>0.187706987810113</v>
      </c>
      <c r="H918" s="17">
        <v>0.15896502145229</v>
      </c>
      <c r="I918" s="17">
        <v>0.18254014501499999</v>
      </c>
      <c r="J918" s="17">
        <v>0.124350312377799</v>
      </c>
      <c r="K918" s="17">
        <v>0.16095750824573199</v>
      </c>
      <c r="L918" s="17">
        <v>0.11489697885870501</v>
      </c>
      <c r="M918" s="17"/>
      <c r="N918" s="17">
        <v>0.13798969956010301</v>
      </c>
      <c r="O918" s="17">
        <v>0.13432457449037999</v>
      </c>
      <c r="P918" s="17">
        <v>0.18178982852865599</v>
      </c>
      <c r="Q918" s="17">
        <v>0.15735927449352999</v>
      </c>
      <c r="R918" s="17"/>
      <c r="S918" s="17">
        <v>0.180350624067664</v>
      </c>
      <c r="T918" s="17">
        <v>0.135281375367865</v>
      </c>
      <c r="U918" s="17">
        <v>0.13957255082549599</v>
      </c>
      <c r="V918" s="17">
        <v>0.111804460528125</v>
      </c>
      <c r="W918" s="17">
        <v>0.15925544202271399</v>
      </c>
      <c r="X918" s="17">
        <v>0.18573415908063101</v>
      </c>
      <c r="Y918" s="17">
        <v>0.16830011169674</v>
      </c>
      <c r="Z918" s="17">
        <v>0.14782036745237101</v>
      </c>
      <c r="AA918" s="17">
        <v>0.13985329442601399</v>
      </c>
      <c r="AB918" s="17">
        <v>0.138024783006926</v>
      </c>
      <c r="AC918" s="17">
        <v>0.17084623352109299</v>
      </c>
      <c r="AD918" s="17"/>
      <c r="AE918" s="17">
        <v>0.18296116365756501</v>
      </c>
      <c r="AF918" s="17">
        <v>0.120257271710858</v>
      </c>
      <c r="AG918" s="17">
        <v>0.18565643304344101</v>
      </c>
      <c r="AH918" s="17"/>
      <c r="AI918" s="17">
        <v>0.16606693447242299</v>
      </c>
      <c r="AJ918" s="17">
        <v>0.14939355531458501</v>
      </c>
      <c r="AK918" s="17">
        <v>0.12362379776774</v>
      </c>
      <c r="AL918" s="17">
        <v>0.19066962322966999</v>
      </c>
      <c r="AM918" s="17">
        <v>0.16858585255863501</v>
      </c>
      <c r="AN918" s="17"/>
      <c r="AO918" s="17">
        <v>0.17025193716828299</v>
      </c>
      <c r="AP918" s="17">
        <v>0.144129110444011</v>
      </c>
      <c r="AQ918" s="17">
        <v>0.12988296690905299</v>
      </c>
      <c r="AR918" s="17"/>
      <c r="AS918" s="17">
        <v>0.159266011636784</v>
      </c>
      <c r="AT918" s="17">
        <v>0.15622014860432701</v>
      </c>
      <c r="AU918" s="17">
        <v>0.136906280899597</v>
      </c>
      <c r="AV918" s="17">
        <v>0.17397571406180901</v>
      </c>
      <c r="AW918" s="17">
        <v>9.3836601449121607E-2</v>
      </c>
    </row>
    <row r="919" spans="2:49" x14ac:dyDescent="0.25">
      <c r="B919" t="s">
        <v>90</v>
      </c>
      <c r="C919" s="17">
        <v>8.1544179896302901E-2</v>
      </c>
      <c r="D919" s="17">
        <v>0.106110642879528</v>
      </c>
      <c r="E919" s="17">
        <v>5.8257901346380501E-2</v>
      </c>
      <c r="F919" s="17"/>
      <c r="G919" s="17">
        <v>5.1370354348866401E-2</v>
      </c>
      <c r="H919" s="17">
        <v>6.0437529731815001E-2</v>
      </c>
      <c r="I919" s="17">
        <v>9.8588858648409897E-2</v>
      </c>
      <c r="J919" s="17">
        <v>9.5022512677198301E-2</v>
      </c>
      <c r="K919" s="17">
        <v>0.10936348344227199</v>
      </c>
      <c r="L919" s="17">
        <v>7.55460020806768E-2</v>
      </c>
      <c r="M919" s="17"/>
      <c r="N919" s="17">
        <v>5.6902690587402598E-2</v>
      </c>
      <c r="O919" s="17">
        <v>7.0128285034869897E-2</v>
      </c>
      <c r="P919" s="17">
        <v>0.105375545381031</v>
      </c>
      <c r="Q919" s="17">
        <v>9.8790130353229394E-2</v>
      </c>
      <c r="R919" s="17"/>
      <c r="S919" s="17">
        <v>7.3930979735396904E-2</v>
      </c>
      <c r="T919" s="17">
        <v>6.1504056106419902E-2</v>
      </c>
      <c r="U919" s="17">
        <v>8.1173688253728907E-2</v>
      </c>
      <c r="V919" s="17">
        <v>7.4392018264668305E-2</v>
      </c>
      <c r="W919" s="17">
        <v>5.9269938764529802E-2</v>
      </c>
      <c r="X919" s="17">
        <v>0.10164797958154501</v>
      </c>
      <c r="Y919" s="17">
        <v>9.2353096276680799E-2</v>
      </c>
      <c r="Z919" s="17">
        <v>0.11353961555125799</v>
      </c>
      <c r="AA919" s="17">
        <v>9.0387378924834699E-2</v>
      </c>
      <c r="AB919" s="17">
        <v>8.7691428507445907E-2</v>
      </c>
      <c r="AC919" s="17">
        <v>8.9970939906922301E-2</v>
      </c>
      <c r="AD919" s="17"/>
      <c r="AE919" s="17">
        <v>0.13465594454961</v>
      </c>
      <c r="AF919" s="17">
        <v>4.6676678944590502E-2</v>
      </c>
      <c r="AG919" s="17">
        <v>7.4692453382259896E-2</v>
      </c>
      <c r="AH919" s="17"/>
      <c r="AI919" s="17">
        <v>0.11497652165206999</v>
      </c>
      <c r="AJ919" s="17">
        <v>4.78240955081057E-2</v>
      </c>
      <c r="AK919" s="17">
        <v>3.2631971205117002E-2</v>
      </c>
      <c r="AL919" s="17">
        <v>0.250394854251135</v>
      </c>
      <c r="AM919" s="17">
        <v>8.0984900006685595E-2</v>
      </c>
      <c r="AN919" s="17"/>
      <c r="AO919" s="17">
        <v>9.8458389570344806E-2</v>
      </c>
      <c r="AP919" s="17">
        <v>4.7766607927973603E-2</v>
      </c>
      <c r="AQ919" s="17">
        <v>2.2400655582767898E-2</v>
      </c>
      <c r="AR919" s="17"/>
      <c r="AS919" s="17">
        <v>9.7432283638992104E-2</v>
      </c>
      <c r="AT919" s="17">
        <v>8.1665852859658994E-2</v>
      </c>
      <c r="AU919" s="17">
        <v>5.4313154156156097E-2</v>
      </c>
      <c r="AV919" s="17">
        <v>7.1478672792288603E-2</v>
      </c>
      <c r="AW919" s="17">
        <v>8.52485675179359E-2</v>
      </c>
    </row>
    <row r="920" spans="2:49" x14ac:dyDescent="0.25">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row>
    <row r="921" spans="2:49" x14ac:dyDescent="0.25">
      <c r="B921" s="6" t="s">
        <v>471</v>
      </c>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row>
    <row r="922" spans="2:49" x14ac:dyDescent="0.25">
      <c r="B922" s="24" t="s">
        <v>76</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row>
    <row r="923" spans="2:49" x14ac:dyDescent="0.25">
      <c r="B923" t="s">
        <v>86</v>
      </c>
      <c r="C923" s="17">
        <v>0.21394185180735201</v>
      </c>
      <c r="D923" s="17">
        <v>0.201799945826481</v>
      </c>
      <c r="E923" s="17">
        <v>0.22409509569331201</v>
      </c>
      <c r="F923" s="17"/>
      <c r="G923" s="17">
        <v>0.21199438584691799</v>
      </c>
      <c r="H923" s="17">
        <v>0.22359995093358301</v>
      </c>
      <c r="I923" s="17">
        <v>0.20150152930399401</v>
      </c>
      <c r="J923" s="17">
        <v>0.22076022646663901</v>
      </c>
      <c r="K923" s="17">
        <v>0.232221677012451</v>
      </c>
      <c r="L923" s="17">
        <v>0.19974135567608001</v>
      </c>
      <c r="M923" s="17"/>
      <c r="N923" s="17">
        <v>0.25101725891229099</v>
      </c>
      <c r="O923" s="17">
        <v>0.21733695127202499</v>
      </c>
      <c r="P923" s="17">
        <v>0.18133482735499701</v>
      </c>
      <c r="Q923" s="17">
        <v>0.199625620887772</v>
      </c>
      <c r="R923" s="17"/>
      <c r="S923" s="17">
        <v>0.21861704521422701</v>
      </c>
      <c r="T923" s="17">
        <v>0.23417602561627501</v>
      </c>
      <c r="U923" s="17">
        <v>0.26158665103536599</v>
      </c>
      <c r="V923" s="17">
        <v>0.22567224553863899</v>
      </c>
      <c r="W923" s="17">
        <v>0.22532933383429701</v>
      </c>
      <c r="X923" s="17">
        <v>0.191099679866439</v>
      </c>
      <c r="Y923" s="17">
        <v>0.168256329648002</v>
      </c>
      <c r="Z923" s="17">
        <v>0.206656269433206</v>
      </c>
      <c r="AA923" s="17">
        <v>0.17238991707999901</v>
      </c>
      <c r="AB923" s="17">
        <v>0.24573482579419001</v>
      </c>
      <c r="AC923" s="17">
        <v>0.18931901392519199</v>
      </c>
      <c r="AD923" s="17"/>
      <c r="AE923" s="17">
        <v>0.15068279878419599</v>
      </c>
      <c r="AF923" s="17">
        <v>0.27901390359693401</v>
      </c>
      <c r="AG923" s="17">
        <v>0.172987854913835</v>
      </c>
      <c r="AH923" s="17"/>
      <c r="AI923" s="17">
        <v>0.15496294544943101</v>
      </c>
      <c r="AJ923" s="17">
        <v>0.26236947789424497</v>
      </c>
      <c r="AK923" s="17">
        <v>0.26702668913010502</v>
      </c>
      <c r="AL923" s="17">
        <v>0.10464618033852301</v>
      </c>
      <c r="AM923" s="17">
        <v>0.16266543767042199</v>
      </c>
      <c r="AN923" s="17"/>
      <c r="AO923" s="17">
        <v>0.143981638983322</v>
      </c>
      <c r="AP923" s="17">
        <v>0.26419784849390299</v>
      </c>
      <c r="AQ923" s="17">
        <v>0.25476139052473501</v>
      </c>
      <c r="AR923" s="17"/>
      <c r="AS923" s="17">
        <v>0.17414088113406301</v>
      </c>
      <c r="AT923" s="17">
        <v>0.20565659198723599</v>
      </c>
      <c r="AU923" s="17">
        <v>0.248611398098561</v>
      </c>
      <c r="AV923" s="17">
        <v>0.29286673662158902</v>
      </c>
      <c r="AW923" s="17">
        <v>0.33419758532885102</v>
      </c>
    </row>
    <row r="924" spans="2:49" x14ac:dyDescent="0.25">
      <c r="B924" t="s">
        <v>87</v>
      </c>
      <c r="C924" s="17">
        <v>0.32119836300226501</v>
      </c>
      <c r="D924" s="17">
        <v>0.30190868250064801</v>
      </c>
      <c r="E924" s="17">
        <v>0.33929072701198099</v>
      </c>
      <c r="F924" s="17"/>
      <c r="G924" s="17">
        <v>0.378328736919402</v>
      </c>
      <c r="H924" s="17">
        <v>0.37789040527289702</v>
      </c>
      <c r="I924" s="17">
        <v>0.33514359298459201</v>
      </c>
      <c r="J924" s="17">
        <v>0.31286383773735899</v>
      </c>
      <c r="K924" s="17">
        <v>0.26419746522815302</v>
      </c>
      <c r="L924" s="17">
        <v>0.27022071209993898</v>
      </c>
      <c r="M924" s="17"/>
      <c r="N924" s="17">
        <v>0.33995089880901003</v>
      </c>
      <c r="O924" s="17">
        <v>0.32565465507166602</v>
      </c>
      <c r="P924" s="17">
        <v>0.302979734994968</v>
      </c>
      <c r="Q924" s="17">
        <v>0.313844384396752</v>
      </c>
      <c r="R924" s="17"/>
      <c r="S924" s="17">
        <v>0.33491376966654601</v>
      </c>
      <c r="T924" s="17">
        <v>0.33513268236317201</v>
      </c>
      <c r="U924" s="17">
        <v>0.29545937201531097</v>
      </c>
      <c r="V924" s="17">
        <v>0.33151032429172</v>
      </c>
      <c r="W924" s="17">
        <v>0.33694744936757398</v>
      </c>
      <c r="X924" s="17">
        <v>0.26912039681305999</v>
      </c>
      <c r="Y924" s="17">
        <v>0.343827760590178</v>
      </c>
      <c r="Z924" s="17">
        <v>0.32474135197555098</v>
      </c>
      <c r="AA924" s="17">
        <v>0.338434369752044</v>
      </c>
      <c r="AB924" s="17">
        <v>0.29918582133317201</v>
      </c>
      <c r="AC924" s="17">
        <v>0.30357498689655799</v>
      </c>
      <c r="AD924" s="17"/>
      <c r="AE924" s="17">
        <v>0.24671398472781</v>
      </c>
      <c r="AF924" s="17">
        <v>0.35777765118113602</v>
      </c>
      <c r="AG924" s="17">
        <v>0.36960603226882999</v>
      </c>
      <c r="AH924" s="17"/>
      <c r="AI924" s="17">
        <v>0.287935744649438</v>
      </c>
      <c r="AJ924" s="17">
        <v>0.33860094835708798</v>
      </c>
      <c r="AK924" s="17">
        <v>0.39026336663011102</v>
      </c>
      <c r="AL924" s="17">
        <v>0.27034112279757799</v>
      </c>
      <c r="AM924" s="17">
        <v>0.36184181620957101</v>
      </c>
      <c r="AN924" s="17"/>
      <c r="AO924" s="17">
        <v>0.30830303234732997</v>
      </c>
      <c r="AP924" s="17">
        <v>0.35226601943924901</v>
      </c>
      <c r="AQ924" s="17">
        <v>0.39720240478346602</v>
      </c>
      <c r="AR924" s="17"/>
      <c r="AS924" s="17">
        <v>0.29701748889646401</v>
      </c>
      <c r="AT924" s="17">
        <v>0.34658909143588701</v>
      </c>
      <c r="AU924" s="17">
        <v>0.33803199566105402</v>
      </c>
      <c r="AV924" s="17">
        <v>0.33159459332605701</v>
      </c>
      <c r="AW924" s="17">
        <v>0.305218147089375</v>
      </c>
    </row>
    <row r="925" spans="2:49" x14ac:dyDescent="0.25">
      <c r="B925" t="s">
        <v>88</v>
      </c>
      <c r="C925" s="17">
        <v>0.19833256809709099</v>
      </c>
      <c r="D925" s="17">
        <v>0.19506055274168699</v>
      </c>
      <c r="E925" s="17">
        <v>0.20274092917858</v>
      </c>
      <c r="F925" s="17"/>
      <c r="G925" s="17">
        <v>0.171010874841004</v>
      </c>
      <c r="H925" s="17">
        <v>0.17879182312733799</v>
      </c>
      <c r="I925" s="17">
        <v>0.19836998788712201</v>
      </c>
      <c r="J925" s="17">
        <v>0.22114816656438399</v>
      </c>
      <c r="K925" s="17">
        <v>0.188852598281714</v>
      </c>
      <c r="L925" s="17">
        <v>0.22042960193730701</v>
      </c>
      <c r="M925" s="17"/>
      <c r="N925" s="17">
        <v>0.171320883029598</v>
      </c>
      <c r="O925" s="17">
        <v>0.20009625120100299</v>
      </c>
      <c r="P925" s="17">
        <v>0.20622036645671801</v>
      </c>
      <c r="Q925" s="17">
        <v>0.21822808682073799</v>
      </c>
      <c r="R925" s="17"/>
      <c r="S925" s="17">
        <v>0.19245612529108599</v>
      </c>
      <c r="T925" s="17">
        <v>0.18263953308901601</v>
      </c>
      <c r="U925" s="17">
        <v>0.20108241252835099</v>
      </c>
      <c r="V925" s="17">
        <v>0.227728225608061</v>
      </c>
      <c r="W925" s="17">
        <v>0.173396824960245</v>
      </c>
      <c r="X925" s="17">
        <v>0.248467338002342</v>
      </c>
      <c r="Y925" s="17">
        <v>0.18403170571694899</v>
      </c>
      <c r="Z925" s="17">
        <v>0.12711391577737099</v>
      </c>
      <c r="AA925" s="17">
        <v>0.201099877423247</v>
      </c>
      <c r="AB925" s="17">
        <v>0.191488518591373</v>
      </c>
      <c r="AC925" s="17">
        <v>0.228828321420047</v>
      </c>
      <c r="AD925" s="17"/>
      <c r="AE925" s="17">
        <v>0.21255913768257301</v>
      </c>
      <c r="AF925" s="17">
        <v>0.175138197919262</v>
      </c>
      <c r="AG925" s="17">
        <v>0.211363729955345</v>
      </c>
      <c r="AH925" s="17"/>
      <c r="AI925" s="17">
        <v>0.204587447932148</v>
      </c>
      <c r="AJ925" s="17">
        <v>0.18279415044856501</v>
      </c>
      <c r="AK925" s="17">
        <v>0.19069920249532199</v>
      </c>
      <c r="AL925" s="17">
        <v>0.17931340492686301</v>
      </c>
      <c r="AM925" s="17">
        <v>0.21599738866277299</v>
      </c>
      <c r="AN925" s="17"/>
      <c r="AO925" s="17">
        <v>0.210073624281994</v>
      </c>
      <c r="AP925" s="17">
        <v>0.16461592507290801</v>
      </c>
      <c r="AQ925" s="17">
        <v>0.19257942762503699</v>
      </c>
      <c r="AR925" s="17"/>
      <c r="AS925" s="17">
        <v>0.22551666378027499</v>
      </c>
      <c r="AT925" s="17">
        <v>0.20107403035979601</v>
      </c>
      <c r="AU925" s="17">
        <v>0.17386954977803801</v>
      </c>
      <c r="AV925" s="17">
        <v>0.123289024937991</v>
      </c>
      <c r="AW925" s="17">
        <v>0.147861074421726</v>
      </c>
    </row>
    <row r="926" spans="2:49" x14ac:dyDescent="0.25">
      <c r="B926" t="s">
        <v>89</v>
      </c>
      <c r="C926" s="17">
        <v>0.16236347156206399</v>
      </c>
      <c r="D926" s="17">
        <v>0.17203720539874401</v>
      </c>
      <c r="E926" s="17">
        <v>0.15325771067324401</v>
      </c>
      <c r="F926" s="17"/>
      <c r="G926" s="17">
        <v>0.181771660819918</v>
      </c>
      <c r="H926" s="17">
        <v>0.15055472684267801</v>
      </c>
      <c r="I926" s="17">
        <v>0.16461390703373699</v>
      </c>
      <c r="J926" s="17">
        <v>0.144647321161785</v>
      </c>
      <c r="K926" s="17">
        <v>0.17765745022526899</v>
      </c>
      <c r="L926" s="17">
        <v>0.16117791000675699</v>
      </c>
      <c r="M926" s="17"/>
      <c r="N926" s="17">
        <v>0.140125056764066</v>
      </c>
      <c r="O926" s="17">
        <v>0.17446477461917501</v>
      </c>
      <c r="P926" s="17">
        <v>0.17842332276227901</v>
      </c>
      <c r="Q926" s="17">
        <v>0.15901367705743899</v>
      </c>
      <c r="R926" s="17"/>
      <c r="S926" s="17">
        <v>0.16984405545540801</v>
      </c>
      <c r="T926" s="17">
        <v>0.172454193332536</v>
      </c>
      <c r="U926" s="17">
        <v>0.119829181958957</v>
      </c>
      <c r="V926" s="17">
        <v>0.12365476054027499</v>
      </c>
      <c r="W926" s="17">
        <v>0.16852941210542799</v>
      </c>
      <c r="X926" s="17">
        <v>0.15833937078239901</v>
      </c>
      <c r="Y926" s="17">
        <v>0.19473752066970801</v>
      </c>
      <c r="Z926" s="17">
        <v>0.193727855697922</v>
      </c>
      <c r="AA926" s="17">
        <v>0.17640798421287401</v>
      </c>
      <c r="AB926" s="17">
        <v>0.15177548153172901</v>
      </c>
      <c r="AC926" s="17">
        <v>0.162849637804345</v>
      </c>
      <c r="AD926" s="17"/>
      <c r="AE926" s="17">
        <v>0.206138360822641</v>
      </c>
      <c r="AF926" s="17">
        <v>0.128522774795956</v>
      </c>
      <c r="AG926" s="17">
        <v>0.172827298204041</v>
      </c>
      <c r="AH926" s="17"/>
      <c r="AI926" s="17">
        <v>0.19206081757488</v>
      </c>
      <c r="AJ926" s="17">
        <v>0.151815806817545</v>
      </c>
      <c r="AK926" s="17">
        <v>0.11026425001778301</v>
      </c>
      <c r="AL926" s="17">
        <v>0.131838269286084</v>
      </c>
      <c r="AM926" s="17">
        <v>0.17881711176995399</v>
      </c>
      <c r="AN926" s="17"/>
      <c r="AO926" s="17">
        <v>0.21433661249687</v>
      </c>
      <c r="AP926" s="17">
        <v>0.15175645992053999</v>
      </c>
      <c r="AQ926" s="17">
        <v>0.116909875676476</v>
      </c>
      <c r="AR926" s="17"/>
      <c r="AS926" s="17">
        <v>0.17635140895457299</v>
      </c>
      <c r="AT926" s="17">
        <v>0.142900910313316</v>
      </c>
      <c r="AU926" s="17">
        <v>0.168195057433043</v>
      </c>
      <c r="AV926" s="17">
        <v>0.15904157845677899</v>
      </c>
      <c r="AW926" s="17">
        <v>0.12880764283888799</v>
      </c>
    </row>
    <row r="927" spans="2:49" x14ac:dyDescent="0.25">
      <c r="B927" t="s">
        <v>90</v>
      </c>
      <c r="C927" s="17">
        <v>0.10416374553122899</v>
      </c>
      <c r="D927" s="17">
        <v>0.12919361353243999</v>
      </c>
      <c r="E927" s="17">
        <v>8.0615537442883495E-2</v>
      </c>
      <c r="F927" s="17"/>
      <c r="G927" s="17">
        <v>5.6894341572758002E-2</v>
      </c>
      <c r="H927" s="17">
        <v>6.9163093823503899E-2</v>
      </c>
      <c r="I927" s="17">
        <v>0.10037098279055499</v>
      </c>
      <c r="J927" s="17">
        <v>0.100580448069834</v>
      </c>
      <c r="K927" s="17">
        <v>0.137070809252413</v>
      </c>
      <c r="L927" s="17">
        <v>0.14843042027991701</v>
      </c>
      <c r="M927" s="17"/>
      <c r="N927" s="17">
        <v>9.7585902485034307E-2</v>
      </c>
      <c r="O927" s="17">
        <v>8.2447367836129798E-2</v>
      </c>
      <c r="P927" s="17">
        <v>0.131041748431038</v>
      </c>
      <c r="Q927" s="17">
        <v>0.10928823083729799</v>
      </c>
      <c r="R927" s="17"/>
      <c r="S927" s="17">
        <v>8.4169004372733905E-2</v>
      </c>
      <c r="T927" s="17">
        <v>7.5597565599001104E-2</v>
      </c>
      <c r="U927" s="17">
        <v>0.122042382462015</v>
      </c>
      <c r="V927" s="17">
        <v>9.1434444021305405E-2</v>
      </c>
      <c r="W927" s="17">
        <v>9.5796979732455906E-2</v>
      </c>
      <c r="X927" s="17">
        <v>0.13297321453576</v>
      </c>
      <c r="Y927" s="17">
        <v>0.10914668337516301</v>
      </c>
      <c r="Z927" s="17">
        <v>0.14776060711594999</v>
      </c>
      <c r="AA927" s="17">
        <v>0.111667851531836</v>
      </c>
      <c r="AB927" s="17">
        <v>0.111815352749535</v>
      </c>
      <c r="AC927" s="17">
        <v>0.115428039953857</v>
      </c>
      <c r="AD927" s="17"/>
      <c r="AE927" s="17">
        <v>0.18390571798277899</v>
      </c>
      <c r="AF927" s="17">
        <v>5.9547472506711802E-2</v>
      </c>
      <c r="AG927" s="17">
        <v>7.3215084657948307E-2</v>
      </c>
      <c r="AH927" s="17"/>
      <c r="AI927" s="17">
        <v>0.16045304439410399</v>
      </c>
      <c r="AJ927" s="17">
        <v>6.4419616482558201E-2</v>
      </c>
      <c r="AK927" s="17">
        <v>4.1746491726678901E-2</v>
      </c>
      <c r="AL927" s="17">
        <v>0.313861022650952</v>
      </c>
      <c r="AM927" s="17">
        <v>8.0678245687280103E-2</v>
      </c>
      <c r="AN927" s="17"/>
      <c r="AO927" s="17">
        <v>0.123305091890485</v>
      </c>
      <c r="AP927" s="17">
        <v>6.7163747073400198E-2</v>
      </c>
      <c r="AQ927" s="17">
        <v>3.8546901390285902E-2</v>
      </c>
      <c r="AR927" s="17"/>
      <c r="AS927" s="17">
        <v>0.126973557234625</v>
      </c>
      <c r="AT927" s="17">
        <v>0.103779375903765</v>
      </c>
      <c r="AU927" s="17">
        <v>7.1291999029304706E-2</v>
      </c>
      <c r="AV927" s="17">
        <v>9.3208066657584701E-2</v>
      </c>
      <c r="AW927" s="17">
        <v>8.3915550321160104E-2</v>
      </c>
    </row>
    <row r="928" spans="2:49" x14ac:dyDescent="0.25">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row>
    <row r="929" spans="2:49" x14ac:dyDescent="0.25">
      <c r="B929" s="6" t="s">
        <v>472</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row>
    <row r="930" spans="2:49" x14ac:dyDescent="0.25">
      <c r="B930" s="24" t="s">
        <v>76</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row>
    <row r="931" spans="2:49" x14ac:dyDescent="0.25">
      <c r="B931" t="s">
        <v>86</v>
      </c>
      <c r="C931" s="17">
        <v>8.7861961100066194E-2</v>
      </c>
      <c r="D931" s="17">
        <v>0.11662862499764801</v>
      </c>
      <c r="E931" s="17">
        <v>5.9129033378987797E-2</v>
      </c>
      <c r="F931" s="17"/>
      <c r="G931" s="17">
        <v>5.6943921941545003E-2</v>
      </c>
      <c r="H931" s="17">
        <v>6.4376737814884996E-2</v>
      </c>
      <c r="I931" s="17">
        <v>7.9035736284515198E-2</v>
      </c>
      <c r="J931" s="17">
        <v>0.10167331615509199</v>
      </c>
      <c r="K931" s="17">
        <v>0.11430748497083799</v>
      </c>
      <c r="L931" s="17">
        <v>0.10603715439480101</v>
      </c>
      <c r="M931" s="17"/>
      <c r="N931" s="17">
        <v>7.1530498697295206E-2</v>
      </c>
      <c r="O931" s="17">
        <v>7.0350407957619807E-2</v>
      </c>
      <c r="P931" s="17">
        <v>9.9687070826573396E-2</v>
      </c>
      <c r="Q931" s="17">
        <v>0.112211061138</v>
      </c>
      <c r="R931" s="17"/>
      <c r="S931" s="17">
        <v>9.0122384797565902E-2</v>
      </c>
      <c r="T931" s="17">
        <v>5.8679392122304899E-2</v>
      </c>
      <c r="U931" s="17">
        <v>9.60218018816269E-2</v>
      </c>
      <c r="V931" s="17">
        <v>8.8873496204566194E-2</v>
      </c>
      <c r="W931" s="17">
        <v>8.8970039951972807E-2</v>
      </c>
      <c r="X931" s="17">
        <v>9.8632147582799798E-2</v>
      </c>
      <c r="Y931" s="17">
        <v>9.06020242985109E-2</v>
      </c>
      <c r="Z931" s="17">
        <v>0.13671965363734401</v>
      </c>
      <c r="AA931" s="17">
        <v>8.7936680021597394E-2</v>
      </c>
      <c r="AB931" s="17">
        <v>7.9525650171171205E-2</v>
      </c>
      <c r="AC931" s="17">
        <v>9.2968475484423205E-2</v>
      </c>
      <c r="AD931" s="17"/>
      <c r="AE931" s="17">
        <v>0.140168346931552</v>
      </c>
      <c r="AF931" s="17">
        <v>4.2741352749811903E-2</v>
      </c>
      <c r="AG931" s="17">
        <v>0.106465805404686</v>
      </c>
      <c r="AH931" s="17"/>
      <c r="AI931" s="17">
        <v>0.116329691622788</v>
      </c>
      <c r="AJ931" s="17">
        <v>4.9213219101520399E-2</v>
      </c>
      <c r="AK931" s="17">
        <v>4.1481635924066201E-2</v>
      </c>
      <c r="AL931" s="17">
        <v>0.235006236699837</v>
      </c>
      <c r="AM931" s="17">
        <v>0.10986640073143</v>
      </c>
      <c r="AN931" s="17"/>
      <c r="AO931" s="17">
        <v>0.10604482867216899</v>
      </c>
      <c r="AP931" s="17">
        <v>4.6116676301630001E-2</v>
      </c>
      <c r="AQ931" s="17">
        <v>4.7942717460669103E-2</v>
      </c>
      <c r="AR931" s="17"/>
      <c r="AS931" s="17">
        <v>0.116468083987388</v>
      </c>
      <c r="AT931" s="17">
        <v>8.2980449754917293E-2</v>
      </c>
      <c r="AU931" s="17">
        <v>6.63633887860334E-2</v>
      </c>
      <c r="AV931" s="17">
        <v>6.53795412172824E-2</v>
      </c>
      <c r="AW931" s="17">
        <v>5.3108877328183597E-2</v>
      </c>
    </row>
    <row r="932" spans="2:49" x14ac:dyDescent="0.25">
      <c r="B932" t="s">
        <v>87</v>
      </c>
      <c r="C932" s="17">
        <v>0.14063246691269701</v>
      </c>
      <c r="D932" s="17">
        <v>0.15656830958321799</v>
      </c>
      <c r="E932" s="17">
        <v>0.124363544352718</v>
      </c>
      <c r="F932" s="17"/>
      <c r="G932" s="17">
        <v>0.18630366109287799</v>
      </c>
      <c r="H932" s="17">
        <v>0.15747906240477499</v>
      </c>
      <c r="I932" s="17">
        <v>0.13800154499095099</v>
      </c>
      <c r="J932" s="17">
        <v>0.102790181722345</v>
      </c>
      <c r="K932" s="17">
        <v>0.135258327218783</v>
      </c>
      <c r="L932" s="17">
        <v>0.13263934831351601</v>
      </c>
      <c r="M932" s="17"/>
      <c r="N932" s="17">
        <v>0.14050601361429399</v>
      </c>
      <c r="O932" s="17">
        <v>0.13311662301096699</v>
      </c>
      <c r="P932" s="17">
        <v>0.15347116243554401</v>
      </c>
      <c r="Q932" s="17">
        <v>0.13533115538646601</v>
      </c>
      <c r="R932" s="17"/>
      <c r="S932" s="17">
        <v>0.140733515824462</v>
      </c>
      <c r="T932" s="17">
        <v>0.11795073927973999</v>
      </c>
      <c r="U932" s="17">
        <v>0.140437862421223</v>
      </c>
      <c r="V932" s="17">
        <v>0.14610782283376</v>
      </c>
      <c r="W932" s="17">
        <v>0.162961180530068</v>
      </c>
      <c r="X932" s="17">
        <v>0.119216384406384</v>
      </c>
      <c r="Y932" s="17">
        <v>0.158654978730732</v>
      </c>
      <c r="Z932" s="17">
        <v>0.15197910970246201</v>
      </c>
      <c r="AA932" s="17">
        <v>0.150996886226683</v>
      </c>
      <c r="AB932" s="17">
        <v>0.13814210936895699</v>
      </c>
      <c r="AC932" s="17">
        <v>0.14080408267491401</v>
      </c>
      <c r="AD932" s="17"/>
      <c r="AE932" s="17">
        <v>0.16235216554530801</v>
      </c>
      <c r="AF932" s="17">
        <v>0.116140934602891</v>
      </c>
      <c r="AG932" s="17">
        <v>0.15559613703255301</v>
      </c>
      <c r="AH932" s="17"/>
      <c r="AI932" s="17">
        <v>0.15275186237036101</v>
      </c>
      <c r="AJ932" s="17">
        <v>0.117038873922992</v>
      </c>
      <c r="AK932" s="17">
        <v>0.16316418497745899</v>
      </c>
      <c r="AL932" s="17">
        <v>0.21419905840116399</v>
      </c>
      <c r="AM932" s="17">
        <v>0.15708627286562499</v>
      </c>
      <c r="AN932" s="17"/>
      <c r="AO932" s="17">
        <v>0.16115144051094099</v>
      </c>
      <c r="AP932" s="17">
        <v>0.13114251033163099</v>
      </c>
      <c r="AQ932" s="17">
        <v>0.12918103872997699</v>
      </c>
      <c r="AR932" s="17"/>
      <c r="AS932" s="17">
        <v>0.150263801522943</v>
      </c>
      <c r="AT932" s="17">
        <v>0.13820884731901001</v>
      </c>
      <c r="AU932" s="17">
        <v>0.13266224126843401</v>
      </c>
      <c r="AV932" s="17">
        <v>0.112569167572175</v>
      </c>
      <c r="AW932" s="17">
        <v>0.160367467568335</v>
      </c>
    </row>
    <row r="933" spans="2:49" x14ac:dyDescent="0.25">
      <c r="B933" t="s">
        <v>88</v>
      </c>
      <c r="C933" s="17">
        <v>0.179884828865709</v>
      </c>
      <c r="D933" s="17">
        <v>0.194853362616076</v>
      </c>
      <c r="E933" s="17">
        <v>0.165833387437996</v>
      </c>
      <c r="F933" s="17"/>
      <c r="G933" s="17">
        <v>0.18250839052078499</v>
      </c>
      <c r="H933" s="17">
        <v>0.178928616736725</v>
      </c>
      <c r="I933" s="17">
        <v>0.17106746458303601</v>
      </c>
      <c r="J933" s="17">
        <v>0.18584951475991601</v>
      </c>
      <c r="K933" s="17">
        <v>0.16270185208402199</v>
      </c>
      <c r="L933" s="17">
        <v>0.192756921531684</v>
      </c>
      <c r="M933" s="17"/>
      <c r="N933" s="17">
        <v>0.168952108578974</v>
      </c>
      <c r="O933" s="17">
        <v>0.18512145991446799</v>
      </c>
      <c r="P933" s="17">
        <v>0.17350567706804701</v>
      </c>
      <c r="Q933" s="17">
        <v>0.19236828757410501</v>
      </c>
      <c r="R933" s="17"/>
      <c r="S933" s="17">
        <v>0.17679809262103199</v>
      </c>
      <c r="T933" s="17">
        <v>0.201902764838093</v>
      </c>
      <c r="U933" s="17">
        <v>0.161043490662512</v>
      </c>
      <c r="V933" s="17">
        <v>0.19010235308231799</v>
      </c>
      <c r="W933" s="17">
        <v>0.191351909539061</v>
      </c>
      <c r="X933" s="17">
        <v>0.19721067601621101</v>
      </c>
      <c r="Y933" s="17">
        <v>0.16017221616042901</v>
      </c>
      <c r="Z933" s="17">
        <v>0.122564538885514</v>
      </c>
      <c r="AA933" s="17">
        <v>0.16187207472062101</v>
      </c>
      <c r="AB933" s="17">
        <v>0.19833803954680099</v>
      </c>
      <c r="AC933" s="17">
        <v>0.179662128502483</v>
      </c>
      <c r="AD933" s="17"/>
      <c r="AE933" s="17">
        <v>0.17951068048234001</v>
      </c>
      <c r="AF933" s="17">
        <v>0.16316630620747799</v>
      </c>
      <c r="AG933" s="17">
        <v>0.19225696383725099</v>
      </c>
      <c r="AH933" s="17"/>
      <c r="AI933" s="17">
        <v>0.19437298041134199</v>
      </c>
      <c r="AJ933" s="17">
        <v>0.15570172799995999</v>
      </c>
      <c r="AK933" s="17">
        <v>0.147277309229049</v>
      </c>
      <c r="AL933" s="17">
        <v>0.16487195938264601</v>
      </c>
      <c r="AM933" s="17">
        <v>0.17687254471479899</v>
      </c>
      <c r="AN933" s="17"/>
      <c r="AO933" s="17">
        <v>0.16299617165629299</v>
      </c>
      <c r="AP933" s="17">
        <v>0.156396154442835</v>
      </c>
      <c r="AQ933" s="17">
        <v>0.15775161309690799</v>
      </c>
      <c r="AR933" s="17"/>
      <c r="AS933" s="17">
        <v>0.19329695447296399</v>
      </c>
      <c r="AT933" s="17">
        <v>0.18442275537467301</v>
      </c>
      <c r="AU933" s="17">
        <v>0.172920157616998</v>
      </c>
      <c r="AV933" s="17">
        <v>0.166243228239698</v>
      </c>
      <c r="AW933" s="17">
        <v>0.16708964006017099</v>
      </c>
    </row>
    <row r="934" spans="2:49" x14ac:dyDescent="0.25">
      <c r="B934" t="s">
        <v>89</v>
      </c>
      <c r="C934" s="17">
        <v>0.36142126185006901</v>
      </c>
      <c r="D934" s="17">
        <v>0.33488776205631599</v>
      </c>
      <c r="E934" s="17">
        <v>0.38724738982217799</v>
      </c>
      <c r="F934" s="17"/>
      <c r="G934" s="17">
        <v>0.392990598983675</v>
      </c>
      <c r="H934" s="17">
        <v>0.36838941345836101</v>
      </c>
      <c r="I934" s="17">
        <v>0.38495283577378198</v>
      </c>
      <c r="J934" s="17">
        <v>0.36507635055684101</v>
      </c>
      <c r="K934" s="17">
        <v>0.34020132888004001</v>
      </c>
      <c r="L934" s="17">
        <v>0.32654495477318202</v>
      </c>
      <c r="M934" s="17"/>
      <c r="N934" s="17">
        <v>0.37615166526260602</v>
      </c>
      <c r="O934" s="17">
        <v>0.38386089547132901</v>
      </c>
      <c r="P934" s="17">
        <v>0.330822897622845</v>
      </c>
      <c r="Q934" s="17">
        <v>0.35017810807397498</v>
      </c>
      <c r="R934" s="17"/>
      <c r="S934" s="17">
        <v>0.36449021802312298</v>
      </c>
      <c r="T934" s="17">
        <v>0.39248215885163601</v>
      </c>
      <c r="U934" s="17">
        <v>0.34422774015147001</v>
      </c>
      <c r="V934" s="17">
        <v>0.34381193595514498</v>
      </c>
      <c r="W934" s="17">
        <v>0.30401958866710399</v>
      </c>
      <c r="X934" s="17">
        <v>0.39561844340447699</v>
      </c>
      <c r="Y934" s="17">
        <v>0.35321992400915497</v>
      </c>
      <c r="Z934" s="17">
        <v>0.37703360552253201</v>
      </c>
      <c r="AA934" s="17">
        <v>0.38081332808330098</v>
      </c>
      <c r="AB934" s="17">
        <v>0.35647939873784801</v>
      </c>
      <c r="AC934" s="17">
        <v>0.31701135893624499</v>
      </c>
      <c r="AD934" s="17"/>
      <c r="AE934" s="17">
        <v>0.31216538062006599</v>
      </c>
      <c r="AF934" s="17">
        <v>0.41373814419864702</v>
      </c>
      <c r="AG934" s="17">
        <v>0.32725471720571803</v>
      </c>
      <c r="AH934" s="17"/>
      <c r="AI934" s="17">
        <v>0.32694536592713103</v>
      </c>
      <c r="AJ934" s="17">
        <v>0.42500768264994898</v>
      </c>
      <c r="AK934" s="17">
        <v>0.42140401170970998</v>
      </c>
      <c r="AL934" s="17">
        <v>0.25184240808886799</v>
      </c>
      <c r="AM934" s="17">
        <v>0.339992993497781</v>
      </c>
      <c r="AN934" s="17"/>
      <c r="AO934" s="17">
        <v>0.35207595684325799</v>
      </c>
      <c r="AP934" s="17">
        <v>0.411804320385881</v>
      </c>
      <c r="AQ934" s="17">
        <v>0.42337574865129102</v>
      </c>
      <c r="AR934" s="17"/>
      <c r="AS934" s="17">
        <v>0.32636946478501799</v>
      </c>
      <c r="AT934" s="17">
        <v>0.377670787849686</v>
      </c>
      <c r="AU934" s="17">
        <v>0.38096822492120602</v>
      </c>
      <c r="AV934" s="17">
        <v>0.35677741477573899</v>
      </c>
      <c r="AW934" s="17">
        <v>0.281441870587684</v>
      </c>
    </row>
    <row r="935" spans="2:49" x14ac:dyDescent="0.25">
      <c r="B935" t="s">
        <v>90</v>
      </c>
      <c r="C935" s="17">
        <v>0.23019948127145801</v>
      </c>
      <c r="D935" s="17">
        <v>0.19706194074674199</v>
      </c>
      <c r="E935" s="17">
        <v>0.26342664500812002</v>
      </c>
      <c r="F935" s="17"/>
      <c r="G935" s="17">
        <v>0.181253427461117</v>
      </c>
      <c r="H935" s="17">
        <v>0.23082616958525301</v>
      </c>
      <c r="I935" s="17">
        <v>0.226942418367715</v>
      </c>
      <c r="J935" s="17">
        <v>0.244610636805805</v>
      </c>
      <c r="K935" s="17">
        <v>0.24753100684631699</v>
      </c>
      <c r="L935" s="17">
        <v>0.24202162098681701</v>
      </c>
      <c r="M935" s="17"/>
      <c r="N935" s="17">
        <v>0.24285971384683</v>
      </c>
      <c r="O935" s="17">
        <v>0.22755061364561599</v>
      </c>
      <c r="P935" s="17">
        <v>0.24251319204699101</v>
      </c>
      <c r="Q935" s="17">
        <v>0.209911387827455</v>
      </c>
      <c r="R935" s="17"/>
      <c r="S935" s="17">
        <v>0.22785578873381701</v>
      </c>
      <c r="T935" s="17">
        <v>0.22898494490822599</v>
      </c>
      <c r="U935" s="17">
        <v>0.25826910488316701</v>
      </c>
      <c r="V935" s="17">
        <v>0.23110439192421001</v>
      </c>
      <c r="W935" s="17">
        <v>0.25269728131179298</v>
      </c>
      <c r="X935" s="17">
        <v>0.189322348590129</v>
      </c>
      <c r="Y935" s="17">
        <v>0.23735085680117399</v>
      </c>
      <c r="Z935" s="17">
        <v>0.21170309225214801</v>
      </c>
      <c r="AA935" s="17">
        <v>0.21838103094779701</v>
      </c>
      <c r="AB935" s="17">
        <v>0.22751480217522399</v>
      </c>
      <c r="AC935" s="17">
        <v>0.26955395440193602</v>
      </c>
      <c r="AD935" s="17"/>
      <c r="AE935" s="17">
        <v>0.20580342642073399</v>
      </c>
      <c r="AF935" s="17">
        <v>0.26421326224117297</v>
      </c>
      <c r="AG935" s="17">
        <v>0.21842637651979199</v>
      </c>
      <c r="AH935" s="17"/>
      <c r="AI935" s="17">
        <v>0.209600099668378</v>
      </c>
      <c r="AJ935" s="17">
        <v>0.25303849632557901</v>
      </c>
      <c r="AK935" s="17">
        <v>0.226672858159716</v>
      </c>
      <c r="AL935" s="17">
        <v>0.13408033742748501</v>
      </c>
      <c r="AM935" s="17">
        <v>0.21618178819036399</v>
      </c>
      <c r="AN935" s="17"/>
      <c r="AO935" s="17">
        <v>0.21773160231733901</v>
      </c>
      <c r="AP935" s="17">
        <v>0.25454033853802399</v>
      </c>
      <c r="AQ935" s="17">
        <v>0.241748882061155</v>
      </c>
      <c r="AR935" s="17"/>
      <c r="AS935" s="17">
        <v>0.21360169523168801</v>
      </c>
      <c r="AT935" s="17">
        <v>0.21671715970171301</v>
      </c>
      <c r="AU935" s="17">
        <v>0.24708598740732901</v>
      </c>
      <c r="AV935" s="17">
        <v>0.299030648195106</v>
      </c>
      <c r="AW935" s="17">
        <v>0.33799214445562598</v>
      </c>
    </row>
    <row r="936" spans="2:49" x14ac:dyDescent="0.25">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row>
    <row r="937" spans="2:49" x14ac:dyDescent="0.25">
      <c r="B937" s="6" t="s">
        <v>473</v>
      </c>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row>
    <row r="938" spans="2:49" x14ac:dyDescent="0.25">
      <c r="B938" s="24" t="s">
        <v>76</v>
      </c>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row>
    <row r="939" spans="2:49" x14ac:dyDescent="0.25">
      <c r="B939" t="s">
        <v>86</v>
      </c>
      <c r="C939" s="17">
        <v>9.5636134847148294E-2</v>
      </c>
      <c r="D939" s="17">
        <v>0.112518023594253</v>
      </c>
      <c r="E939" s="17">
        <v>7.9499948454714905E-2</v>
      </c>
      <c r="F939" s="17"/>
      <c r="G939" s="17">
        <v>4.2762827536613798E-2</v>
      </c>
      <c r="H939" s="17">
        <v>8.2369105582615093E-2</v>
      </c>
      <c r="I939" s="17">
        <v>9.9769718057516804E-2</v>
      </c>
      <c r="J939" s="17">
        <v>0.101172234740869</v>
      </c>
      <c r="K939" s="17">
        <v>0.13155540041319</v>
      </c>
      <c r="L939" s="17">
        <v>0.110122804320314</v>
      </c>
      <c r="M939" s="17"/>
      <c r="N939" s="17">
        <v>8.2462954046628595E-2</v>
      </c>
      <c r="O939" s="17">
        <v>8.23474813738658E-2</v>
      </c>
      <c r="P939" s="17">
        <v>9.5457542330585995E-2</v>
      </c>
      <c r="Q939" s="17">
        <v>0.12289330566972199</v>
      </c>
      <c r="R939" s="17"/>
      <c r="S939" s="17">
        <v>7.0317638158663501E-2</v>
      </c>
      <c r="T939" s="17">
        <v>7.1867405048664595E-2</v>
      </c>
      <c r="U939" s="17">
        <v>0.112092329883605</v>
      </c>
      <c r="V939" s="17">
        <v>0.11592665966808099</v>
      </c>
      <c r="W939" s="17">
        <v>9.3300028617264497E-2</v>
      </c>
      <c r="X939" s="17">
        <v>0.111547785057646</v>
      </c>
      <c r="Y939" s="17">
        <v>0.101894221672353</v>
      </c>
      <c r="Z939" s="17">
        <v>0.11494046223845999</v>
      </c>
      <c r="AA939" s="17">
        <v>0.107188616236727</v>
      </c>
      <c r="AB939" s="17">
        <v>7.2104206662921694E-2</v>
      </c>
      <c r="AC939" s="17">
        <v>0.13150325381491601</v>
      </c>
      <c r="AD939" s="17"/>
      <c r="AE939" s="17">
        <v>0.15367044420248599</v>
      </c>
      <c r="AF939" s="17">
        <v>5.0610446655680701E-2</v>
      </c>
      <c r="AG939" s="17">
        <v>0.111955526363055</v>
      </c>
      <c r="AH939" s="17"/>
      <c r="AI939" s="17">
        <v>0.13482127483987799</v>
      </c>
      <c r="AJ939" s="17">
        <v>5.6971157392896099E-2</v>
      </c>
      <c r="AK939" s="17">
        <v>2.0376541548420401E-2</v>
      </c>
      <c r="AL939" s="17">
        <v>0.32255435502813201</v>
      </c>
      <c r="AM939" s="17">
        <v>0.12810777253420699</v>
      </c>
      <c r="AN939" s="17"/>
      <c r="AO939" s="17">
        <v>0.12223248460371799</v>
      </c>
      <c r="AP939" s="17">
        <v>5.5039892060433998E-2</v>
      </c>
      <c r="AQ939" s="17">
        <v>2.8259488548204301E-2</v>
      </c>
      <c r="AR939" s="17"/>
      <c r="AS939" s="17">
        <v>0.12535260588420599</v>
      </c>
      <c r="AT939" s="17">
        <v>9.7240105014015005E-2</v>
      </c>
      <c r="AU939" s="17">
        <v>5.9028534560663003E-2</v>
      </c>
      <c r="AV939" s="17">
        <v>9.0124914235431702E-2</v>
      </c>
      <c r="AW939" s="17">
        <v>3.82273954736728E-2</v>
      </c>
    </row>
    <row r="940" spans="2:49" x14ac:dyDescent="0.25">
      <c r="B940" t="s">
        <v>87</v>
      </c>
      <c r="C940" s="17">
        <v>0.18397554273899999</v>
      </c>
      <c r="D940" s="17">
        <v>0.19340585056943899</v>
      </c>
      <c r="E940" s="17">
        <v>0.175303448036537</v>
      </c>
      <c r="F940" s="17"/>
      <c r="G940" s="17">
        <v>0.17189969632713201</v>
      </c>
      <c r="H940" s="17">
        <v>0.17718724522924501</v>
      </c>
      <c r="I940" s="17">
        <v>0.18874249821514999</v>
      </c>
      <c r="J940" s="17">
        <v>0.189148350971204</v>
      </c>
      <c r="K940" s="17">
        <v>0.19144436292181199</v>
      </c>
      <c r="L940" s="17">
        <v>0.18453928910107301</v>
      </c>
      <c r="M940" s="17"/>
      <c r="N940" s="17">
        <v>0.15738386135173801</v>
      </c>
      <c r="O940" s="17">
        <v>0.188017142840576</v>
      </c>
      <c r="P940" s="17">
        <v>0.205060966132039</v>
      </c>
      <c r="Q940" s="17">
        <v>0.18978361099496599</v>
      </c>
      <c r="R940" s="17"/>
      <c r="S940" s="17">
        <v>0.163755227720254</v>
      </c>
      <c r="T940" s="17">
        <v>0.210421782952676</v>
      </c>
      <c r="U940" s="17">
        <v>0.15073422782319801</v>
      </c>
      <c r="V940" s="17">
        <v>0.16593863188410299</v>
      </c>
      <c r="W940" s="17">
        <v>0.185626899145209</v>
      </c>
      <c r="X940" s="17">
        <v>0.18090478716497499</v>
      </c>
      <c r="Y940" s="17">
        <v>0.207524295948221</v>
      </c>
      <c r="Z940" s="17">
        <v>0.19618238195479701</v>
      </c>
      <c r="AA940" s="17">
        <v>0.18416066188677699</v>
      </c>
      <c r="AB940" s="17">
        <v>0.195195496188004</v>
      </c>
      <c r="AC940" s="17">
        <v>0.19274918829320201</v>
      </c>
      <c r="AD940" s="17"/>
      <c r="AE940" s="17">
        <v>0.21696826176997999</v>
      </c>
      <c r="AF940" s="17">
        <v>0.15753216956480201</v>
      </c>
      <c r="AG940" s="17">
        <v>0.20349918727101399</v>
      </c>
      <c r="AH940" s="17"/>
      <c r="AI940" s="17">
        <v>0.216118058422306</v>
      </c>
      <c r="AJ940" s="17">
        <v>0.16496387686164701</v>
      </c>
      <c r="AK940" s="17">
        <v>0.14422353675883401</v>
      </c>
      <c r="AL940" s="17">
        <v>0.13780170573425901</v>
      </c>
      <c r="AM940" s="17">
        <v>0.22240502347454799</v>
      </c>
      <c r="AN940" s="17"/>
      <c r="AO940" s="17">
        <v>0.22914829231349601</v>
      </c>
      <c r="AP940" s="17">
        <v>0.16473961045601901</v>
      </c>
      <c r="AQ940" s="17">
        <v>0.164313301817088</v>
      </c>
      <c r="AR940" s="17"/>
      <c r="AS940" s="17">
        <v>0.19275642494857601</v>
      </c>
      <c r="AT940" s="17">
        <v>0.17867967418133901</v>
      </c>
      <c r="AU940" s="17">
        <v>0.17549231329621801</v>
      </c>
      <c r="AV940" s="17">
        <v>0.192325824989248</v>
      </c>
      <c r="AW940" s="17">
        <v>0.16673653503455399</v>
      </c>
    </row>
    <row r="941" spans="2:49" x14ac:dyDescent="0.25">
      <c r="B941" t="s">
        <v>88</v>
      </c>
      <c r="C941" s="17">
        <v>0.22140151208665701</v>
      </c>
      <c r="D941" s="17">
        <v>0.21210876526599801</v>
      </c>
      <c r="E941" s="17">
        <v>0.23081790176744199</v>
      </c>
      <c r="F941" s="17"/>
      <c r="G941" s="17">
        <v>0.20864559822318701</v>
      </c>
      <c r="H941" s="17">
        <v>0.21001581645373699</v>
      </c>
      <c r="I941" s="17">
        <v>0.21879303301470299</v>
      </c>
      <c r="J941" s="17">
        <v>0.24245023909779401</v>
      </c>
      <c r="K941" s="17">
        <v>0.21170529946348099</v>
      </c>
      <c r="L941" s="17">
        <v>0.230782357346411</v>
      </c>
      <c r="M941" s="17"/>
      <c r="N941" s="17">
        <v>0.21721346627198401</v>
      </c>
      <c r="O941" s="17">
        <v>0.21978745804612801</v>
      </c>
      <c r="P941" s="17">
        <v>0.21910779499126901</v>
      </c>
      <c r="Q941" s="17">
        <v>0.22862691336419999</v>
      </c>
      <c r="R941" s="17"/>
      <c r="S941" s="17">
        <v>0.21599161023334101</v>
      </c>
      <c r="T941" s="17">
        <v>0.19819817614316701</v>
      </c>
      <c r="U941" s="17">
        <v>0.24122759530510199</v>
      </c>
      <c r="V941" s="17">
        <v>0.244570571905212</v>
      </c>
      <c r="W941" s="17">
        <v>0.221760785325058</v>
      </c>
      <c r="X941" s="17">
        <v>0.22593480310427999</v>
      </c>
      <c r="Y941" s="17">
        <v>0.19221464734116001</v>
      </c>
      <c r="Z941" s="17">
        <v>0.18713740349844399</v>
      </c>
      <c r="AA941" s="17">
        <v>0.22708232174235199</v>
      </c>
      <c r="AB941" s="17">
        <v>0.25445062160836301</v>
      </c>
      <c r="AC941" s="17">
        <v>0.216845607875816</v>
      </c>
      <c r="AD941" s="17"/>
      <c r="AE941" s="17">
        <v>0.223832707104415</v>
      </c>
      <c r="AF941" s="17">
        <v>0.20849209941118199</v>
      </c>
      <c r="AG941" s="17">
        <v>0.21530213053598099</v>
      </c>
      <c r="AH941" s="17"/>
      <c r="AI941" s="17">
        <v>0.24350266570404999</v>
      </c>
      <c r="AJ941" s="17">
        <v>0.19765290328174601</v>
      </c>
      <c r="AK941" s="17">
        <v>0.19393880594271401</v>
      </c>
      <c r="AL941" s="17">
        <v>0.25122166323578599</v>
      </c>
      <c r="AM941" s="17">
        <v>0.22381843604180099</v>
      </c>
      <c r="AN941" s="17"/>
      <c r="AO941" s="17">
        <v>0.23839164023232701</v>
      </c>
      <c r="AP941" s="17">
        <v>0.19601950248112199</v>
      </c>
      <c r="AQ941" s="17">
        <v>0.19362495038619901</v>
      </c>
      <c r="AR941" s="17"/>
      <c r="AS941" s="17">
        <v>0.25415453748310202</v>
      </c>
      <c r="AT941" s="17">
        <v>0.21510577120917199</v>
      </c>
      <c r="AU941" s="17">
        <v>0.20690379534912401</v>
      </c>
      <c r="AV941" s="17">
        <v>0.15274338650577199</v>
      </c>
      <c r="AW941" s="17">
        <v>0.27670742151177902</v>
      </c>
    </row>
    <row r="942" spans="2:49" x14ac:dyDescent="0.25">
      <c r="B942" t="s">
        <v>89</v>
      </c>
      <c r="C942" s="17">
        <v>0.29234304236967701</v>
      </c>
      <c r="D942" s="17">
        <v>0.29107261218970998</v>
      </c>
      <c r="E942" s="17">
        <v>0.295001478900763</v>
      </c>
      <c r="F942" s="17"/>
      <c r="G942" s="17">
        <v>0.35150711303730198</v>
      </c>
      <c r="H942" s="17">
        <v>0.34848016913750002</v>
      </c>
      <c r="I942" s="17">
        <v>0.31186186372371399</v>
      </c>
      <c r="J942" s="17">
        <v>0.26532763505568902</v>
      </c>
      <c r="K942" s="17">
        <v>0.233350757668846</v>
      </c>
      <c r="L942" s="17">
        <v>0.25242126283645899</v>
      </c>
      <c r="M942" s="17"/>
      <c r="N942" s="17">
        <v>0.30677542871869301</v>
      </c>
      <c r="O942" s="17">
        <v>0.30077974306974797</v>
      </c>
      <c r="P942" s="17">
        <v>0.29375222355341701</v>
      </c>
      <c r="Q942" s="17">
        <v>0.26666297257640798</v>
      </c>
      <c r="R942" s="17"/>
      <c r="S942" s="17">
        <v>0.32256032457320899</v>
      </c>
      <c r="T942" s="17">
        <v>0.30185419824510501</v>
      </c>
      <c r="U942" s="17">
        <v>0.274059448074712</v>
      </c>
      <c r="V942" s="17">
        <v>0.25591329657112599</v>
      </c>
      <c r="W942" s="17">
        <v>0.273794727701267</v>
      </c>
      <c r="X942" s="17">
        <v>0.28341641089077302</v>
      </c>
      <c r="Y942" s="17">
        <v>0.32259767105668402</v>
      </c>
      <c r="Z942" s="17">
        <v>0.33534192425942499</v>
      </c>
      <c r="AA942" s="17">
        <v>0.315144724988006</v>
      </c>
      <c r="AB942" s="17">
        <v>0.22492781591174399</v>
      </c>
      <c r="AC942" s="17">
        <v>0.30816941593425401</v>
      </c>
      <c r="AD942" s="17"/>
      <c r="AE942" s="17">
        <v>0.25141229003082299</v>
      </c>
      <c r="AF942" s="17">
        <v>0.32025053002319898</v>
      </c>
      <c r="AG942" s="17">
        <v>0.320909432758337</v>
      </c>
      <c r="AH942" s="17"/>
      <c r="AI942" s="17">
        <v>0.25845101504713203</v>
      </c>
      <c r="AJ942" s="17">
        <v>0.32932553937676001</v>
      </c>
      <c r="AK942" s="17">
        <v>0.35450473977404401</v>
      </c>
      <c r="AL942" s="17">
        <v>0.224420140456319</v>
      </c>
      <c r="AM942" s="17">
        <v>0.27846115625336199</v>
      </c>
      <c r="AN942" s="17"/>
      <c r="AO942" s="17">
        <v>0.27126817223204303</v>
      </c>
      <c r="AP942" s="17">
        <v>0.33400729725915501</v>
      </c>
      <c r="AQ942" s="17">
        <v>0.35553638901885598</v>
      </c>
      <c r="AR942" s="17"/>
      <c r="AS942" s="17">
        <v>0.26818371588109802</v>
      </c>
      <c r="AT942" s="17">
        <v>0.29718868245943397</v>
      </c>
      <c r="AU942" s="17">
        <v>0.31596853269817898</v>
      </c>
      <c r="AV942" s="17">
        <v>0.31656443468198597</v>
      </c>
      <c r="AW942" s="17">
        <v>0.226959917391931</v>
      </c>
    </row>
    <row r="943" spans="2:49" x14ac:dyDescent="0.25">
      <c r="B943" t="s">
        <v>90</v>
      </c>
      <c r="C943" s="17">
        <v>0.20664376795751799</v>
      </c>
      <c r="D943" s="17">
        <v>0.190894748380601</v>
      </c>
      <c r="E943" s="17">
        <v>0.21937722284054301</v>
      </c>
      <c r="F943" s="17"/>
      <c r="G943" s="17">
        <v>0.225184764875765</v>
      </c>
      <c r="H943" s="17">
        <v>0.18194766359690301</v>
      </c>
      <c r="I943" s="17">
        <v>0.180832886988916</v>
      </c>
      <c r="J943" s="17">
        <v>0.201901540134444</v>
      </c>
      <c r="K943" s="17">
        <v>0.23194417953267099</v>
      </c>
      <c r="L943" s="17">
        <v>0.22213428639574401</v>
      </c>
      <c r="M943" s="17"/>
      <c r="N943" s="17">
        <v>0.23616428961095601</v>
      </c>
      <c r="O943" s="17">
        <v>0.209068174669682</v>
      </c>
      <c r="P943" s="17">
        <v>0.186621472992689</v>
      </c>
      <c r="Q943" s="17">
        <v>0.19203319739470401</v>
      </c>
      <c r="R943" s="17"/>
      <c r="S943" s="17">
        <v>0.22737519931453301</v>
      </c>
      <c r="T943" s="17">
        <v>0.217658437610387</v>
      </c>
      <c r="U943" s="17">
        <v>0.22188639891338399</v>
      </c>
      <c r="V943" s="17">
        <v>0.21765083997147699</v>
      </c>
      <c r="W943" s="17">
        <v>0.22551755921120101</v>
      </c>
      <c r="X943" s="17">
        <v>0.19819621378232399</v>
      </c>
      <c r="Y943" s="17">
        <v>0.17576916398158199</v>
      </c>
      <c r="Z943" s="17">
        <v>0.16639782804887401</v>
      </c>
      <c r="AA943" s="17">
        <v>0.16642367514613801</v>
      </c>
      <c r="AB943" s="17">
        <v>0.25332185962896703</v>
      </c>
      <c r="AC943" s="17">
        <v>0.150732534081812</v>
      </c>
      <c r="AD943" s="17"/>
      <c r="AE943" s="17">
        <v>0.154116296892295</v>
      </c>
      <c r="AF943" s="17">
        <v>0.26311475434513698</v>
      </c>
      <c r="AG943" s="17">
        <v>0.14833372307161299</v>
      </c>
      <c r="AH943" s="17"/>
      <c r="AI943" s="17">
        <v>0.14710698598663399</v>
      </c>
      <c r="AJ943" s="17">
        <v>0.25108652308695201</v>
      </c>
      <c r="AK943" s="17">
        <v>0.286956375975988</v>
      </c>
      <c r="AL943" s="17">
        <v>6.4002135545504296E-2</v>
      </c>
      <c r="AM943" s="17">
        <v>0.14720761169608201</v>
      </c>
      <c r="AN943" s="17"/>
      <c r="AO943" s="17">
        <v>0.13895941061841499</v>
      </c>
      <c r="AP943" s="17">
        <v>0.25019369774326999</v>
      </c>
      <c r="AQ943" s="17">
        <v>0.25826587022965303</v>
      </c>
      <c r="AR943" s="17"/>
      <c r="AS943" s="17">
        <v>0.159552715803018</v>
      </c>
      <c r="AT943" s="17">
        <v>0.211785767136039</v>
      </c>
      <c r="AU943" s="17">
        <v>0.24260682409581499</v>
      </c>
      <c r="AV943" s="17">
        <v>0.24824143958756201</v>
      </c>
      <c r="AW943" s="17">
        <v>0.29136873058806301</v>
      </c>
    </row>
    <row r="944" spans="2:49" x14ac:dyDescent="0.25">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row>
    <row r="945" spans="2:49" x14ac:dyDescent="0.25">
      <c r="B945" s="6" t="s">
        <v>474</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row>
    <row r="946" spans="2:49" x14ac:dyDescent="0.25">
      <c r="B946" s="24" t="s">
        <v>76</v>
      </c>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row>
    <row r="947" spans="2:49" x14ac:dyDescent="0.25">
      <c r="B947" t="s">
        <v>86</v>
      </c>
      <c r="C947" s="17">
        <v>0.126800289441309</v>
      </c>
      <c r="D947" s="17">
        <v>0.12656680989525201</v>
      </c>
      <c r="E947" s="17">
        <v>0.12673990414997799</v>
      </c>
      <c r="F947" s="17"/>
      <c r="G947" s="17">
        <v>0.13137965134101201</v>
      </c>
      <c r="H947" s="17">
        <v>0.119737283801798</v>
      </c>
      <c r="I947" s="17">
        <v>0.111644650666625</v>
      </c>
      <c r="J947" s="17">
        <v>0.132527699385976</v>
      </c>
      <c r="K947" s="17">
        <v>0.116584246509218</v>
      </c>
      <c r="L947" s="17">
        <v>0.14400315988461501</v>
      </c>
      <c r="M947" s="17"/>
      <c r="N947" s="17">
        <v>0.15022510988916099</v>
      </c>
      <c r="O947" s="17">
        <v>0.13424771679597799</v>
      </c>
      <c r="P947" s="17">
        <v>9.4477088609455501E-2</v>
      </c>
      <c r="Q947" s="17">
        <v>0.122787130387289</v>
      </c>
      <c r="R947" s="17"/>
      <c r="S947" s="17">
        <v>0.110754164047108</v>
      </c>
      <c r="T947" s="17">
        <v>0.14120970403920299</v>
      </c>
      <c r="U947" s="17">
        <v>0.14361420579300099</v>
      </c>
      <c r="V947" s="17">
        <v>0.15449387510158899</v>
      </c>
      <c r="W947" s="17">
        <v>0.144491028674095</v>
      </c>
      <c r="X947" s="17">
        <v>9.8151917460497298E-2</v>
      </c>
      <c r="Y947" s="17">
        <v>0.11737594418767699</v>
      </c>
      <c r="Z947" s="17">
        <v>0.12155620067577599</v>
      </c>
      <c r="AA947" s="17">
        <v>9.6850674498796793E-2</v>
      </c>
      <c r="AB947" s="17">
        <v>0.16333534710849401</v>
      </c>
      <c r="AC947" s="17">
        <v>0.103856179220834</v>
      </c>
      <c r="AD947" s="17"/>
      <c r="AE947" s="17">
        <v>9.0151145183128403E-2</v>
      </c>
      <c r="AF947" s="17">
        <v>0.16756033867883499</v>
      </c>
      <c r="AG947" s="17">
        <v>9.8076257586460894E-2</v>
      </c>
      <c r="AH947" s="17"/>
      <c r="AI947" s="17">
        <v>8.6222915289830004E-2</v>
      </c>
      <c r="AJ947" s="17">
        <v>0.16680833820303601</v>
      </c>
      <c r="AK947" s="17">
        <v>0.17238318218482801</v>
      </c>
      <c r="AL947" s="17">
        <v>0.113769916218804</v>
      </c>
      <c r="AM947" s="17">
        <v>9.5167569133966498E-2</v>
      </c>
      <c r="AN947" s="17"/>
      <c r="AO947" s="17">
        <v>7.7658067212882195E-2</v>
      </c>
      <c r="AP947" s="17">
        <v>0.15708524872756</v>
      </c>
      <c r="AQ947" s="17">
        <v>0.15635816307018299</v>
      </c>
      <c r="AR947" s="17"/>
      <c r="AS947" s="17">
        <v>9.7711022512916801E-2</v>
      </c>
      <c r="AT947" s="17">
        <v>0.10740917150236701</v>
      </c>
      <c r="AU947" s="17">
        <v>0.15631942216887801</v>
      </c>
      <c r="AV947" s="17">
        <v>0.204514265300419</v>
      </c>
      <c r="AW947" s="17">
        <v>0.20555689533357999</v>
      </c>
    </row>
    <row r="948" spans="2:49" x14ac:dyDescent="0.25">
      <c r="B948" t="s">
        <v>87</v>
      </c>
      <c r="C948" s="17">
        <v>0.25616208658262701</v>
      </c>
      <c r="D948" s="17">
        <v>0.24558946311194099</v>
      </c>
      <c r="E948" s="17">
        <v>0.26305777294507898</v>
      </c>
      <c r="F948" s="17"/>
      <c r="G948" s="17">
        <v>0.29632728951464199</v>
      </c>
      <c r="H948" s="17">
        <v>0.27747426313820001</v>
      </c>
      <c r="I948" s="17">
        <v>0.24874857809836901</v>
      </c>
      <c r="J948" s="17">
        <v>0.26180917130994802</v>
      </c>
      <c r="K948" s="17">
        <v>0.25301612773186</v>
      </c>
      <c r="L948" s="17">
        <v>0.21530848316129</v>
      </c>
      <c r="M948" s="17"/>
      <c r="N948" s="17">
        <v>0.26748826134578702</v>
      </c>
      <c r="O948" s="17">
        <v>0.27678315388265401</v>
      </c>
      <c r="P948" s="17">
        <v>0.250591709755559</v>
      </c>
      <c r="Q948" s="17">
        <v>0.22830057420028299</v>
      </c>
      <c r="R948" s="17"/>
      <c r="S948" s="17">
        <v>0.24551782816554399</v>
      </c>
      <c r="T948" s="17">
        <v>0.26754430024364501</v>
      </c>
      <c r="U948" s="17">
        <v>0.26783918368464799</v>
      </c>
      <c r="V948" s="17">
        <v>0.23148175584467401</v>
      </c>
      <c r="W948" s="17">
        <v>0.25709141446686001</v>
      </c>
      <c r="X948" s="17">
        <v>0.24510232165286999</v>
      </c>
      <c r="Y948" s="17">
        <v>0.25409020421659601</v>
      </c>
      <c r="Z948" s="17">
        <v>0.25907431425518102</v>
      </c>
      <c r="AA948" s="17">
        <v>0.291303090313911</v>
      </c>
      <c r="AB948" s="17">
        <v>0.241111735518689</v>
      </c>
      <c r="AC948" s="17">
        <v>0.25146018459550901</v>
      </c>
      <c r="AD948" s="17"/>
      <c r="AE948" s="17">
        <v>0.186560710872576</v>
      </c>
      <c r="AF948" s="17">
        <v>0.31955706663245897</v>
      </c>
      <c r="AG948" s="17">
        <v>0.22457942819479601</v>
      </c>
      <c r="AH948" s="17"/>
      <c r="AI948" s="17">
        <v>0.211441583037071</v>
      </c>
      <c r="AJ948" s="17">
        <v>0.29689182840237199</v>
      </c>
      <c r="AK948" s="17">
        <v>0.299682025313731</v>
      </c>
      <c r="AL948" s="17">
        <v>0.13181140914899001</v>
      </c>
      <c r="AM948" s="17">
        <v>0.23668001401091401</v>
      </c>
      <c r="AN948" s="17"/>
      <c r="AO948" s="17">
        <v>0.220638809880188</v>
      </c>
      <c r="AP948" s="17">
        <v>0.32150577566570498</v>
      </c>
      <c r="AQ948" s="17">
        <v>0.311292824711359</v>
      </c>
      <c r="AR948" s="17"/>
      <c r="AS948" s="17">
        <v>0.21130112309406501</v>
      </c>
      <c r="AT948" s="17">
        <v>0.29591618745838599</v>
      </c>
      <c r="AU948" s="17">
        <v>0.28865757597393998</v>
      </c>
      <c r="AV948" s="17">
        <v>0.22612820626826799</v>
      </c>
      <c r="AW948" s="17">
        <v>0.33868638773849402</v>
      </c>
    </row>
    <row r="949" spans="2:49" x14ac:dyDescent="0.25">
      <c r="B949" t="s">
        <v>88</v>
      </c>
      <c r="C949" s="17">
        <v>0.26914113525820599</v>
      </c>
      <c r="D949" s="17">
        <v>0.24920181004114</v>
      </c>
      <c r="E949" s="17">
        <v>0.29038783735179902</v>
      </c>
      <c r="F949" s="17"/>
      <c r="G949" s="17">
        <v>0.25754185303952698</v>
      </c>
      <c r="H949" s="17">
        <v>0.24643143756938601</v>
      </c>
      <c r="I949" s="17">
        <v>0.25523289041498298</v>
      </c>
      <c r="J949" s="17">
        <v>0.27598045616591899</v>
      </c>
      <c r="K949" s="17">
        <v>0.27105880580145503</v>
      </c>
      <c r="L949" s="17">
        <v>0.29991635453739302</v>
      </c>
      <c r="M949" s="17"/>
      <c r="N949" s="17">
        <v>0.25591763254080402</v>
      </c>
      <c r="O949" s="17">
        <v>0.26490597803299598</v>
      </c>
      <c r="P949" s="17">
        <v>0.27233795302312602</v>
      </c>
      <c r="Q949" s="17">
        <v>0.283044837017149</v>
      </c>
      <c r="R949" s="17"/>
      <c r="S949" s="17">
        <v>0.28944791245132301</v>
      </c>
      <c r="T949" s="17">
        <v>0.27086153449044298</v>
      </c>
      <c r="U949" s="17">
        <v>0.24858653575530701</v>
      </c>
      <c r="V949" s="17">
        <v>0.28519371098435797</v>
      </c>
      <c r="W949" s="17">
        <v>0.238854001798565</v>
      </c>
      <c r="X949" s="17">
        <v>0.28483045147316999</v>
      </c>
      <c r="Y949" s="17">
        <v>0.30714486427881299</v>
      </c>
      <c r="Z949" s="17">
        <v>0.191190440724363</v>
      </c>
      <c r="AA949" s="17">
        <v>0.26215700728167002</v>
      </c>
      <c r="AB949" s="17">
        <v>0.25100819293079801</v>
      </c>
      <c r="AC949" s="17">
        <v>0.27529357836027302</v>
      </c>
      <c r="AD949" s="17"/>
      <c r="AE949" s="17">
        <v>0.27494505938154001</v>
      </c>
      <c r="AF949" s="17">
        <v>0.23259071695323799</v>
      </c>
      <c r="AG949" s="17">
        <v>0.34288422902725801</v>
      </c>
      <c r="AH949" s="17"/>
      <c r="AI949" s="17">
        <v>0.27499506146568198</v>
      </c>
      <c r="AJ949" s="17">
        <v>0.23260520620751099</v>
      </c>
      <c r="AK949" s="17">
        <v>0.27236100420921999</v>
      </c>
      <c r="AL949" s="17">
        <v>0.190526749068929</v>
      </c>
      <c r="AM949" s="17">
        <v>0.32055814791988502</v>
      </c>
      <c r="AN949" s="17"/>
      <c r="AO949" s="17">
        <v>0.29288987913223402</v>
      </c>
      <c r="AP949" s="17">
        <v>0.221778500785314</v>
      </c>
      <c r="AQ949" s="17">
        <v>0.24022910274489601</v>
      </c>
      <c r="AR949" s="17"/>
      <c r="AS949" s="17">
        <v>0.30259864550454302</v>
      </c>
      <c r="AT949" s="17">
        <v>0.26308771486865001</v>
      </c>
      <c r="AU949" s="17">
        <v>0.24564483188723199</v>
      </c>
      <c r="AV949" s="17">
        <v>0.20258219792448001</v>
      </c>
      <c r="AW949" s="17">
        <v>0.23445492675855401</v>
      </c>
    </row>
    <row r="950" spans="2:49" x14ac:dyDescent="0.25">
      <c r="B950" t="s">
        <v>89</v>
      </c>
      <c r="C950" s="17">
        <v>0.228201965042477</v>
      </c>
      <c r="D950" s="17">
        <v>0.23730253324557199</v>
      </c>
      <c r="E950" s="17">
        <v>0.22070153326549799</v>
      </c>
      <c r="F950" s="17"/>
      <c r="G950" s="17">
        <v>0.233514098739525</v>
      </c>
      <c r="H950" s="17">
        <v>0.233275161602813</v>
      </c>
      <c r="I950" s="17">
        <v>0.26376854036395198</v>
      </c>
      <c r="J950" s="17">
        <v>0.21675633102754899</v>
      </c>
      <c r="K950" s="17">
        <v>0.19346721951651799</v>
      </c>
      <c r="L950" s="17">
        <v>0.22410662128134801</v>
      </c>
      <c r="M950" s="17"/>
      <c r="N950" s="17">
        <v>0.229500640927296</v>
      </c>
      <c r="O950" s="17">
        <v>0.22024929223283701</v>
      </c>
      <c r="P950" s="17">
        <v>0.23653433642810201</v>
      </c>
      <c r="Q950" s="17">
        <v>0.22847628259747099</v>
      </c>
      <c r="R950" s="17"/>
      <c r="S950" s="17">
        <v>0.22017290342174201</v>
      </c>
      <c r="T950" s="17">
        <v>0.224893276674102</v>
      </c>
      <c r="U950" s="17">
        <v>0.22507550962440501</v>
      </c>
      <c r="V950" s="17">
        <v>0.21344210653278201</v>
      </c>
      <c r="W950" s="17">
        <v>0.246303790744752</v>
      </c>
      <c r="X950" s="17">
        <v>0.23646280183471199</v>
      </c>
      <c r="Y950" s="17">
        <v>0.19994873293218701</v>
      </c>
      <c r="Z950" s="17">
        <v>0.26080326894162298</v>
      </c>
      <c r="AA950" s="17">
        <v>0.23377887451979701</v>
      </c>
      <c r="AB950" s="17">
        <v>0.23293053375360401</v>
      </c>
      <c r="AC950" s="17">
        <v>0.249083383826877</v>
      </c>
      <c r="AD950" s="17"/>
      <c r="AE950" s="17">
        <v>0.26837750427911</v>
      </c>
      <c r="AF950" s="17">
        <v>0.19815676299228599</v>
      </c>
      <c r="AG950" s="17">
        <v>0.23190379043308201</v>
      </c>
      <c r="AH950" s="17"/>
      <c r="AI950" s="17">
        <v>0.268229147634793</v>
      </c>
      <c r="AJ950" s="17">
        <v>0.21245447573693699</v>
      </c>
      <c r="AK950" s="17">
        <v>0.20130076642880401</v>
      </c>
      <c r="AL950" s="17">
        <v>0.281452330459116</v>
      </c>
      <c r="AM950" s="17">
        <v>0.22443140998225999</v>
      </c>
      <c r="AN950" s="17"/>
      <c r="AO950" s="17">
        <v>0.26641171017438797</v>
      </c>
      <c r="AP950" s="17">
        <v>0.20744757845903999</v>
      </c>
      <c r="AQ950" s="17">
        <v>0.226238020078768</v>
      </c>
      <c r="AR950" s="17"/>
      <c r="AS950" s="17">
        <v>0.247043168946977</v>
      </c>
      <c r="AT950" s="17">
        <v>0.21443269362754899</v>
      </c>
      <c r="AU950" s="17">
        <v>0.21861753497040501</v>
      </c>
      <c r="AV950" s="17">
        <v>0.251398446475393</v>
      </c>
      <c r="AW950" s="17">
        <v>0.12274122136832701</v>
      </c>
    </row>
    <row r="951" spans="2:49" x14ac:dyDescent="0.25">
      <c r="B951" t="s">
        <v>90</v>
      </c>
      <c r="C951" s="17">
        <v>0.119694523675381</v>
      </c>
      <c r="D951" s="17">
        <v>0.141339383706096</v>
      </c>
      <c r="E951" s="17">
        <v>9.9112952287645606E-2</v>
      </c>
      <c r="F951" s="17"/>
      <c r="G951" s="17">
        <v>8.1237107365295005E-2</v>
      </c>
      <c r="H951" s="17">
        <v>0.123081853887802</v>
      </c>
      <c r="I951" s="17">
        <v>0.12060534045607101</v>
      </c>
      <c r="J951" s="17">
        <v>0.11292634211060899</v>
      </c>
      <c r="K951" s="17">
        <v>0.16587360044094901</v>
      </c>
      <c r="L951" s="17">
        <v>0.116665381135354</v>
      </c>
      <c r="M951" s="17"/>
      <c r="N951" s="17">
        <v>9.6868355296951703E-2</v>
      </c>
      <c r="O951" s="17">
        <v>0.103813859055535</v>
      </c>
      <c r="P951" s="17">
        <v>0.14605891218375799</v>
      </c>
      <c r="Q951" s="17">
        <v>0.13739117579780699</v>
      </c>
      <c r="R951" s="17"/>
      <c r="S951" s="17">
        <v>0.134107191914283</v>
      </c>
      <c r="T951" s="17">
        <v>9.54911845526073E-2</v>
      </c>
      <c r="U951" s="17">
        <v>0.11488456514263901</v>
      </c>
      <c r="V951" s="17">
        <v>0.11538855153659699</v>
      </c>
      <c r="W951" s="17">
        <v>0.113259764315729</v>
      </c>
      <c r="X951" s="17">
        <v>0.13545250757874999</v>
      </c>
      <c r="Y951" s="17">
        <v>0.121440254384727</v>
      </c>
      <c r="Z951" s="17">
        <v>0.16737577540305701</v>
      </c>
      <c r="AA951" s="17">
        <v>0.115910353385826</v>
      </c>
      <c r="AB951" s="17">
        <v>0.11161419068841499</v>
      </c>
      <c r="AC951" s="17">
        <v>0.120306673996507</v>
      </c>
      <c r="AD951" s="17"/>
      <c r="AE951" s="17">
        <v>0.17996558028364501</v>
      </c>
      <c r="AF951" s="17">
        <v>8.2135114743181595E-2</v>
      </c>
      <c r="AG951" s="17">
        <v>0.102556294758404</v>
      </c>
      <c r="AH951" s="17"/>
      <c r="AI951" s="17">
        <v>0.15911129257262499</v>
      </c>
      <c r="AJ951" s="17">
        <v>9.1240151450144705E-2</v>
      </c>
      <c r="AK951" s="17">
        <v>5.4273021863416197E-2</v>
      </c>
      <c r="AL951" s="17">
        <v>0.282439595104161</v>
      </c>
      <c r="AM951" s="17">
        <v>0.123162858952975</v>
      </c>
      <c r="AN951" s="17"/>
      <c r="AO951" s="17">
        <v>0.14240153360030799</v>
      </c>
      <c r="AP951" s="17">
        <v>9.2182896362380598E-2</v>
      </c>
      <c r="AQ951" s="17">
        <v>6.5881889394794196E-2</v>
      </c>
      <c r="AR951" s="17"/>
      <c r="AS951" s="17">
        <v>0.141346039941499</v>
      </c>
      <c r="AT951" s="17">
        <v>0.11915423254304799</v>
      </c>
      <c r="AU951" s="17">
        <v>9.0760634999544995E-2</v>
      </c>
      <c r="AV951" s="17">
        <v>0.11537688403144</v>
      </c>
      <c r="AW951" s="17">
        <v>9.8560568801045606E-2</v>
      </c>
    </row>
    <row r="952" spans="2:49" x14ac:dyDescent="0.25">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row>
    <row r="953" spans="2:49" x14ac:dyDescent="0.25">
      <c r="B953" s="6" t="s">
        <v>475</v>
      </c>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row>
    <row r="954" spans="2:49" x14ac:dyDescent="0.25">
      <c r="B954" s="24" t="s">
        <v>76</v>
      </c>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row>
    <row r="955" spans="2:49" x14ac:dyDescent="0.25">
      <c r="B955" t="s">
        <v>86</v>
      </c>
      <c r="C955" s="17">
        <v>0.213445579342461</v>
      </c>
      <c r="D955" s="17">
        <v>0.221357754956585</v>
      </c>
      <c r="E955" s="17">
        <v>0.20412108941738499</v>
      </c>
      <c r="F955" s="17"/>
      <c r="G955" s="17">
        <v>0.194389092265847</v>
      </c>
      <c r="H955" s="17">
        <v>0.215729462046373</v>
      </c>
      <c r="I955" s="17">
        <v>0.20022377631493701</v>
      </c>
      <c r="J955" s="17">
        <v>0.217831529674716</v>
      </c>
      <c r="K955" s="17">
        <v>0.22015044592875399</v>
      </c>
      <c r="L955" s="17">
        <v>0.22715790022058299</v>
      </c>
      <c r="M955" s="17"/>
      <c r="N955" s="17">
        <v>0.25101078733355697</v>
      </c>
      <c r="O955" s="17">
        <v>0.227840086828037</v>
      </c>
      <c r="P955" s="17">
        <v>0.16742120565848301</v>
      </c>
      <c r="Q955" s="17">
        <v>0.19772765231720599</v>
      </c>
      <c r="R955" s="17"/>
      <c r="S955" s="17">
        <v>0.222671312688176</v>
      </c>
      <c r="T955" s="17">
        <v>0.23357283114576999</v>
      </c>
      <c r="U955" s="17">
        <v>0.215255922402631</v>
      </c>
      <c r="V955" s="17">
        <v>0.223749295691855</v>
      </c>
      <c r="W955" s="17">
        <v>0.220253919356033</v>
      </c>
      <c r="X955" s="17">
        <v>0.207696045892518</v>
      </c>
      <c r="Y955" s="17">
        <v>0.20182221362175701</v>
      </c>
      <c r="Z955" s="17">
        <v>0.19640441757013499</v>
      </c>
      <c r="AA955" s="17">
        <v>0.17796174654684499</v>
      </c>
      <c r="AB955" s="17">
        <v>0.24158422874417401</v>
      </c>
      <c r="AC955" s="17">
        <v>0.174440958055217</v>
      </c>
      <c r="AD955" s="17"/>
      <c r="AE955" s="17">
        <v>0.15539345771056301</v>
      </c>
      <c r="AF955" s="17">
        <v>0.27809148972549502</v>
      </c>
      <c r="AG955" s="17">
        <v>0.17476921334333301</v>
      </c>
      <c r="AH955" s="17"/>
      <c r="AI955" s="17">
        <v>0.16807170712611599</v>
      </c>
      <c r="AJ955" s="17">
        <v>0.25737623540759003</v>
      </c>
      <c r="AK955" s="17">
        <v>0.26970548160692098</v>
      </c>
      <c r="AL955" s="17">
        <v>7.9693872872991706E-2</v>
      </c>
      <c r="AM955" s="17">
        <v>0.18425233684404099</v>
      </c>
      <c r="AN955" s="17"/>
      <c r="AO955" s="17">
        <v>0.15250907463049901</v>
      </c>
      <c r="AP955" s="17">
        <v>0.25613855343335701</v>
      </c>
      <c r="AQ955" s="17">
        <v>0.260413477587498</v>
      </c>
      <c r="AR955" s="17"/>
      <c r="AS955" s="17">
        <v>0.16620138160693601</v>
      </c>
      <c r="AT955" s="17">
        <v>0.19060469034232</v>
      </c>
      <c r="AU955" s="17">
        <v>0.26183474777354199</v>
      </c>
      <c r="AV955" s="17">
        <v>0.29888603266691699</v>
      </c>
      <c r="AW955" s="17">
        <v>0.32029192166121501</v>
      </c>
    </row>
    <row r="956" spans="2:49" x14ac:dyDescent="0.25">
      <c r="B956" t="s">
        <v>87</v>
      </c>
      <c r="C956" s="17">
        <v>0.32948820894459002</v>
      </c>
      <c r="D956" s="17">
        <v>0.32740796209179601</v>
      </c>
      <c r="E956" s="17">
        <v>0.33071653712981097</v>
      </c>
      <c r="F956" s="17"/>
      <c r="G956" s="17">
        <v>0.35854394815520901</v>
      </c>
      <c r="H956" s="17">
        <v>0.33947678762756101</v>
      </c>
      <c r="I956" s="17">
        <v>0.33558242346135803</v>
      </c>
      <c r="J956" s="17">
        <v>0.33719464303198399</v>
      </c>
      <c r="K956" s="17">
        <v>0.31207963982146297</v>
      </c>
      <c r="L956" s="17">
        <v>0.30221575775311199</v>
      </c>
      <c r="M956" s="17"/>
      <c r="N956" s="17">
        <v>0.35536484485901898</v>
      </c>
      <c r="O956" s="17">
        <v>0.33155951796955901</v>
      </c>
      <c r="P956" s="17">
        <v>0.33112273021359501</v>
      </c>
      <c r="Q956" s="17">
        <v>0.29974405136638499</v>
      </c>
      <c r="R956" s="17"/>
      <c r="S956" s="17">
        <v>0.32192322106071197</v>
      </c>
      <c r="T956" s="17">
        <v>0.333882879483964</v>
      </c>
      <c r="U956" s="17">
        <v>0.32198769397093202</v>
      </c>
      <c r="V956" s="17">
        <v>0.31300730525943399</v>
      </c>
      <c r="W956" s="17">
        <v>0.38700592826744101</v>
      </c>
      <c r="X956" s="17">
        <v>0.28478359875445802</v>
      </c>
      <c r="Y956" s="17">
        <v>0.32599334075054598</v>
      </c>
      <c r="Z956" s="17">
        <v>0.354593872095396</v>
      </c>
      <c r="AA956" s="17">
        <v>0.350432975355779</v>
      </c>
      <c r="AB956" s="17">
        <v>0.29933808741595502</v>
      </c>
      <c r="AC956" s="17">
        <v>0.37460936902233299</v>
      </c>
      <c r="AD956" s="17"/>
      <c r="AE956" s="17">
        <v>0.28711116968033601</v>
      </c>
      <c r="AF956" s="17">
        <v>0.35310066547997798</v>
      </c>
      <c r="AG956" s="17">
        <v>0.35606413574748602</v>
      </c>
      <c r="AH956" s="17"/>
      <c r="AI956" s="17">
        <v>0.294305621356105</v>
      </c>
      <c r="AJ956" s="17">
        <v>0.34380532526065399</v>
      </c>
      <c r="AK956" s="17">
        <v>0.41514688819272899</v>
      </c>
      <c r="AL956" s="17">
        <v>0.31062853951811298</v>
      </c>
      <c r="AM956" s="17">
        <v>0.33689808069404198</v>
      </c>
      <c r="AN956" s="17"/>
      <c r="AO956" s="17">
        <v>0.33081349079907701</v>
      </c>
      <c r="AP956" s="17">
        <v>0.35438315706766399</v>
      </c>
      <c r="AQ956" s="17">
        <v>0.415845152465809</v>
      </c>
      <c r="AR956" s="17"/>
      <c r="AS956" s="17">
        <v>0.29831576556380401</v>
      </c>
      <c r="AT956" s="17">
        <v>0.35942494751941501</v>
      </c>
      <c r="AU956" s="17">
        <v>0.34205851523313002</v>
      </c>
      <c r="AV956" s="17">
        <v>0.34300855422270798</v>
      </c>
      <c r="AW956" s="17">
        <v>0.29067018730599198</v>
      </c>
    </row>
    <row r="957" spans="2:49" x14ac:dyDescent="0.25">
      <c r="B957" t="s">
        <v>88</v>
      </c>
      <c r="C957" s="17">
        <v>0.18062941041390099</v>
      </c>
      <c r="D957" s="17">
        <v>0.170760166983149</v>
      </c>
      <c r="E957" s="17">
        <v>0.191779286040348</v>
      </c>
      <c r="F957" s="17"/>
      <c r="G957" s="17">
        <v>0.16920152031914601</v>
      </c>
      <c r="H957" s="17">
        <v>0.178114227173191</v>
      </c>
      <c r="I957" s="17">
        <v>0.17648798251664499</v>
      </c>
      <c r="J957" s="17">
        <v>0.20070893962422301</v>
      </c>
      <c r="K957" s="17">
        <v>0.179424674153709</v>
      </c>
      <c r="L957" s="17">
        <v>0.17824542532427101</v>
      </c>
      <c r="M957" s="17"/>
      <c r="N957" s="17">
        <v>0.14741136553331299</v>
      </c>
      <c r="O957" s="17">
        <v>0.18610499022049101</v>
      </c>
      <c r="P957" s="17">
        <v>0.185808604588655</v>
      </c>
      <c r="Q957" s="17">
        <v>0.203237432087578</v>
      </c>
      <c r="R957" s="17"/>
      <c r="S957" s="17">
        <v>0.18711825597593501</v>
      </c>
      <c r="T957" s="17">
        <v>0.17748945326899901</v>
      </c>
      <c r="U957" s="17">
        <v>0.22994063145628199</v>
      </c>
      <c r="V957" s="17">
        <v>0.22232735804690601</v>
      </c>
      <c r="W957" s="17">
        <v>0.15381165770246899</v>
      </c>
      <c r="X957" s="17">
        <v>0.20761233467065199</v>
      </c>
      <c r="Y957" s="17">
        <v>0.18473094730192599</v>
      </c>
      <c r="Z957" s="17">
        <v>0.105378999571366</v>
      </c>
      <c r="AA957" s="17">
        <v>0.15312695077903499</v>
      </c>
      <c r="AB957" s="17">
        <v>0.16236430630187601</v>
      </c>
      <c r="AC957" s="17">
        <v>0.15249303906998099</v>
      </c>
      <c r="AD957" s="17"/>
      <c r="AE957" s="17">
        <v>0.19429896964153701</v>
      </c>
      <c r="AF957" s="17">
        <v>0.14576884579235</v>
      </c>
      <c r="AG957" s="17">
        <v>0.21530479820366399</v>
      </c>
      <c r="AH957" s="17"/>
      <c r="AI957" s="17">
        <v>0.189582655660888</v>
      </c>
      <c r="AJ957" s="17">
        <v>0.15037903559604501</v>
      </c>
      <c r="AK957" s="17">
        <v>0.127950687289212</v>
      </c>
      <c r="AL957" s="17">
        <v>0.17087488439040399</v>
      </c>
      <c r="AM957" s="17">
        <v>0.225748626243822</v>
      </c>
      <c r="AN957" s="17"/>
      <c r="AO957" s="17">
        <v>0.18243565151184099</v>
      </c>
      <c r="AP957" s="17">
        <v>0.151253812413086</v>
      </c>
      <c r="AQ957" s="17">
        <v>0.13892200535031299</v>
      </c>
      <c r="AR957" s="17"/>
      <c r="AS957" s="17">
        <v>0.233077186828439</v>
      </c>
      <c r="AT957" s="17">
        <v>0.178158307674671</v>
      </c>
      <c r="AU957" s="17">
        <v>0.16340089265649099</v>
      </c>
      <c r="AV957" s="17">
        <v>0.10829252084687201</v>
      </c>
      <c r="AW957" s="17">
        <v>0.166552887799996</v>
      </c>
    </row>
    <row r="958" spans="2:49" x14ac:dyDescent="0.25">
      <c r="B958" t="s">
        <v>89</v>
      </c>
      <c r="C958" s="17">
        <v>0.18344542639025599</v>
      </c>
      <c r="D958" s="17">
        <v>0.17922993125167</v>
      </c>
      <c r="E958" s="17">
        <v>0.18809534121786001</v>
      </c>
      <c r="F958" s="17"/>
      <c r="G958" s="17">
        <v>0.21339633111588599</v>
      </c>
      <c r="H958" s="17">
        <v>0.19803241321853399</v>
      </c>
      <c r="I958" s="17">
        <v>0.19452624623244799</v>
      </c>
      <c r="J958" s="17">
        <v>0.144507521065702</v>
      </c>
      <c r="K958" s="17">
        <v>0.16912091888740199</v>
      </c>
      <c r="L958" s="17">
        <v>0.183610578196677</v>
      </c>
      <c r="M958" s="17"/>
      <c r="N958" s="17">
        <v>0.174787982365565</v>
      </c>
      <c r="O958" s="17">
        <v>0.178961054797805</v>
      </c>
      <c r="P958" s="17">
        <v>0.195827630987434</v>
      </c>
      <c r="Q958" s="17">
        <v>0.188387240395651</v>
      </c>
      <c r="R958" s="17"/>
      <c r="S958" s="17">
        <v>0.19371356708243601</v>
      </c>
      <c r="T958" s="17">
        <v>0.18722775768164901</v>
      </c>
      <c r="U958" s="17">
        <v>0.15519591138000899</v>
      </c>
      <c r="V958" s="17">
        <v>0.14828988152223299</v>
      </c>
      <c r="W958" s="17">
        <v>0.16517598613610299</v>
      </c>
      <c r="X958" s="17">
        <v>0.18010898506485001</v>
      </c>
      <c r="Y958" s="17">
        <v>0.194034113616187</v>
      </c>
      <c r="Z958" s="17">
        <v>0.21640645027595001</v>
      </c>
      <c r="AA958" s="17">
        <v>0.19650419744664699</v>
      </c>
      <c r="AB958" s="17">
        <v>0.19739837008899</v>
      </c>
      <c r="AC958" s="17">
        <v>0.18778270516061599</v>
      </c>
      <c r="AD958" s="17"/>
      <c r="AE958" s="17">
        <v>0.221129282703691</v>
      </c>
      <c r="AF958" s="17">
        <v>0.155620191888687</v>
      </c>
      <c r="AG958" s="17">
        <v>0.185177760426673</v>
      </c>
      <c r="AH958" s="17"/>
      <c r="AI958" s="17">
        <v>0.21764521135600101</v>
      </c>
      <c r="AJ958" s="17">
        <v>0.18521410800534999</v>
      </c>
      <c r="AK958" s="17">
        <v>0.13167280849496901</v>
      </c>
      <c r="AL958" s="17">
        <v>0.15448365092014499</v>
      </c>
      <c r="AM958" s="17">
        <v>0.16803693758462701</v>
      </c>
      <c r="AN958" s="17"/>
      <c r="AO958" s="17">
        <v>0.21776711507211599</v>
      </c>
      <c r="AP958" s="17">
        <v>0.17763179182604799</v>
      </c>
      <c r="AQ958" s="17">
        <v>0.14187794285456101</v>
      </c>
      <c r="AR958" s="17"/>
      <c r="AS958" s="17">
        <v>0.179210347920051</v>
      </c>
      <c r="AT958" s="17">
        <v>0.187414108952596</v>
      </c>
      <c r="AU958" s="17">
        <v>0.17224811731622</v>
      </c>
      <c r="AV958" s="17">
        <v>0.171755050944111</v>
      </c>
      <c r="AW958" s="17">
        <v>0.14825555226012299</v>
      </c>
    </row>
    <row r="959" spans="2:49" x14ac:dyDescent="0.25">
      <c r="B959" t="s">
        <v>90</v>
      </c>
      <c r="C959" s="17">
        <v>9.2991374908791904E-2</v>
      </c>
      <c r="D959" s="17">
        <v>0.10124418471680099</v>
      </c>
      <c r="E959" s="17">
        <v>8.5287746194596004E-2</v>
      </c>
      <c r="F959" s="17"/>
      <c r="G959" s="17">
        <v>6.4469108143911505E-2</v>
      </c>
      <c r="H959" s="17">
        <v>6.8647109934341199E-2</v>
      </c>
      <c r="I959" s="17">
        <v>9.3179571474612893E-2</v>
      </c>
      <c r="J959" s="17">
        <v>9.97573666033756E-2</v>
      </c>
      <c r="K959" s="17">
        <v>0.11922432120867101</v>
      </c>
      <c r="L959" s="17">
        <v>0.108770338505357</v>
      </c>
      <c r="M959" s="17"/>
      <c r="N959" s="17">
        <v>7.1425019908544898E-2</v>
      </c>
      <c r="O959" s="17">
        <v>7.5534350184107202E-2</v>
      </c>
      <c r="P959" s="17">
        <v>0.119819828551833</v>
      </c>
      <c r="Q959" s="17">
        <v>0.11090362383318</v>
      </c>
      <c r="R959" s="17"/>
      <c r="S959" s="17">
        <v>7.4573643192740499E-2</v>
      </c>
      <c r="T959" s="17">
        <v>6.78270784196182E-2</v>
      </c>
      <c r="U959" s="17">
        <v>7.7619840790146694E-2</v>
      </c>
      <c r="V959" s="17">
        <v>9.2626159479571299E-2</v>
      </c>
      <c r="W959" s="17">
        <v>7.3752508537954106E-2</v>
      </c>
      <c r="X959" s="17">
        <v>0.119799035617522</v>
      </c>
      <c r="Y959" s="17">
        <v>9.3419384709583594E-2</v>
      </c>
      <c r="Z959" s="17">
        <v>0.12721626048715301</v>
      </c>
      <c r="AA959" s="17">
        <v>0.121974129871694</v>
      </c>
      <c r="AB959" s="17">
        <v>9.9315007449005094E-2</v>
      </c>
      <c r="AC959" s="17">
        <v>0.110673928691852</v>
      </c>
      <c r="AD959" s="17"/>
      <c r="AE959" s="17">
        <v>0.142067120263872</v>
      </c>
      <c r="AF959" s="17">
        <v>6.7418807113490201E-2</v>
      </c>
      <c r="AG959" s="17">
        <v>6.8684092278844505E-2</v>
      </c>
      <c r="AH959" s="17"/>
      <c r="AI959" s="17">
        <v>0.13039480450089</v>
      </c>
      <c r="AJ959" s="17">
        <v>6.32252957303618E-2</v>
      </c>
      <c r="AK959" s="17">
        <v>5.5524134416169303E-2</v>
      </c>
      <c r="AL959" s="17">
        <v>0.28431905229834598</v>
      </c>
      <c r="AM959" s="17">
        <v>8.5064018633467395E-2</v>
      </c>
      <c r="AN959" s="17"/>
      <c r="AO959" s="17">
        <v>0.116474667986467</v>
      </c>
      <c r="AP959" s="17">
        <v>6.0592685259844702E-2</v>
      </c>
      <c r="AQ959" s="17">
        <v>4.2941421741818198E-2</v>
      </c>
      <c r="AR959" s="17"/>
      <c r="AS959" s="17">
        <v>0.123195318080771</v>
      </c>
      <c r="AT959" s="17">
        <v>8.4397945510998204E-2</v>
      </c>
      <c r="AU959" s="17">
        <v>6.0457727020617698E-2</v>
      </c>
      <c r="AV959" s="17">
        <v>7.8057841319390697E-2</v>
      </c>
      <c r="AW959" s="17">
        <v>7.4229450972673194E-2</v>
      </c>
    </row>
    <row r="960" spans="2:49" x14ac:dyDescent="0.2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row>
    <row r="961" spans="2:49" x14ac:dyDescent="0.25">
      <c r="B961" s="6" t="s">
        <v>479</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row>
    <row r="962" spans="2:49" x14ac:dyDescent="0.25">
      <c r="B962" s="24" t="s">
        <v>76</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row>
    <row r="963" spans="2:49" x14ac:dyDescent="0.25">
      <c r="B963" t="s">
        <v>172</v>
      </c>
      <c r="C963" s="17">
        <v>6.4437702870026398E-2</v>
      </c>
      <c r="D963" s="17">
        <v>7.8122243884591699E-2</v>
      </c>
      <c r="E963" s="17">
        <v>5.1626216680562699E-2</v>
      </c>
      <c r="F963" s="17"/>
      <c r="G963" s="17">
        <v>9.3750943602951498E-2</v>
      </c>
      <c r="H963" s="17">
        <v>0.108081164198553</v>
      </c>
      <c r="I963" s="17">
        <v>7.6826900112569804E-2</v>
      </c>
      <c r="J963" s="17">
        <v>5.174618431183E-2</v>
      </c>
      <c r="K963" s="17">
        <v>3.0130374008207301E-2</v>
      </c>
      <c r="L963" s="17">
        <v>3.2418001680308103E-2</v>
      </c>
      <c r="M963" s="17"/>
      <c r="N963" s="17">
        <v>8.2522111022647199E-2</v>
      </c>
      <c r="O963" s="17">
        <v>5.3276693699660503E-2</v>
      </c>
      <c r="P963" s="17">
        <v>6.3569066914908004E-2</v>
      </c>
      <c r="Q963" s="17">
        <v>5.8550432004568803E-2</v>
      </c>
      <c r="R963" s="17"/>
      <c r="S963" s="17">
        <v>9.3309994157113899E-2</v>
      </c>
      <c r="T963" s="17">
        <v>4.4415040992568898E-2</v>
      </c>
      <c r="U963" s="17">
        <v>6.3211341015153202E-2</v>
      </c>
      <c r="V963" s="17">
        <v>5.3876756183233197E-2</v>
      </c>
      <c r="W963" s="17">
        <v>7.5130978039480406E-2</v>
      </c>
      <c r="X963" s="17">
        <v>8.6219028778265899E-2</v>
      </c>
      <c r="Y963" s="17">
        <v>6.4554448173427106E-2</v>
      </c>
      <c r="Z963" s="17">
        <v>5.3607462720563201E-2</v>
      </c>
      <c r="AA963" s="17">
        <v>4.7111401158063997E-2</v>
      </c>
      <c r="AB963" s="17">
        <v>6.3411535399044705E-2</v>
      </c>
      <c r="AC963" s="17">
        <v>5.08667835375399E-2</v>
      </c>
      <c r="AD963" s="17"/>
      <c r="AE963" s="17">
        <v>5.7765489565278501E-2</v>
      </c>
      <c r="AF963" s="17">
        <v>7.6947457110944695E-2</v>
      </c>
      <c r="AG963" s="17">
        <v>4.9942226526742399E-2</v>
      </c>
      <c r="AH963" s="17"/>
      <c r="AI963" s="17">
        <v>7.4466432419212095E-2</v>
      </c>
      <c r="AJ963" s="17">
        <v>7.4147443017879497E-2</v>
      </c>
      <c r="AK963" s="17">
        <v>7.1026541177860697E-2</v>
      </c>
      <c r="AL963" s="17">
        <v>5.4282240717010301E-2</v>
      </c>
      <c r="AM963" s="17">
        <v>3.5299785478724602E-2</v>
      </c>
      <c r="AN963" s="17"/>
      <c r="AO963" s="17">
        <v>9.2738783286900703E-2</v>
      </c>
      <c r="AP963" s="17">
        <v>6.5402263361697896E-2</v>
      </c>
      <c r="AQ963" s="17">
        <v>7.9129188929090502E-2</v>
      </c>
      <c r="AR963" s="17"/>
      <c r="AS963" s="17">
        <v>4.5550757737907101E-2</v>
      </c>
      <c r="AT963" s="17">
        <v>5.9697111362020702E-2</v>
      </c>
      <c r="AU963" s="17">
        <v>6.9122990319978997E-2</v>
      </c>
      <c r="AV963" s="17">
        <v>0.124618570447423</v>
      </c>
      <c r="AW963" s="17">
        <v>0.107281040993014</v>
      </c>
    </row>
    <row r="964" spans="2:49" x14ac:dyDescent="0.25">
      <c r="B964" t="s">
        <v>173</v>
      </c>
      <c r="C964" s="17">
        <v>0.26901064303310501</v>
      </c>
      <c r="D964" s="17">
        <v>0.29851307128298499</v>
      </c>
      <c r="E964" s="17">
        <v>0.24145820654858499</v>
      </c>
      <c r="F964" s="17"/>
      <c r="G964" s="17">
        <v>0.32224922659958999</v>
      </c>
      <c r="H964" s="17">
        <v>0.261566746202616</v>
      </c>
      <c r="I964" s="17">
        <v>0.249022624165854</v>
      </c>
      <c r="J964" s="17">
        <v>0.29875218376659202</v>
      </c>
      <c r="K964" s="17">
        <v>0.26561211984963901</v>
      </c>
      <c r="L964" s="17">
        <v>0.23354842507580301</v>
      </c>
      <c r="M964" s="17"/>
      <c r="N964" s="17">
        <v>0.28636576212942799</v>
      </c>
      <c r="O964" s="17">
        <v>0.27335807275094098</v>
      </c>
      <c r="P964" s="17">
        <v>0.26128941295319802</v>
      </c>
      <c r="Q964" s="17">
        <v>0.25165042495776702</v>
      </c>
      <c r="R964" s="17"/>
      <c r="S964" s="17">
        <v>0.28911108053846701</v>
      </c>
      <c r="T964" s="17">
        <v>0.31164744655474103</v>
      </c>
      <c r="U964" s="17">
        <v>0.213258645824312</v>
      </c>
      <c r="V964" s="17">
        <v>0.30027536841055402</v>
      </c>
      <c r="W964" s="17">
        <v>0.24896390426610299</v>
      </c>
      <c r="X964" s="17">
        <v>0.24539648279164999</v>
      </c>
      <c r="Y964" s="17">
        <v>0.234173804570079</v>
      </c>
      <c r="Z964" s="17">
        <v>0.35700682823749103</v>
      </c>
      <c r="AA964" s="17">
        <v>0.279018592134121</v>
      </c>
      <c r="AB964" s="17">
        <v>0.214687813099813</v>
      </c>
      <c r="AC964" s="17">
        <v>0.26675632888248801</v>
      </c>
      <c r="AD964" s="17"/>
      <c r="AE964" s="17">
        <v>0.30352450985079099</v>
      </c>
      <c r="AF964" s="17">
        <v>0.25313948022146798</v>
      </c>
      <c r="AG964" s="17">
        <v>0.238636965362062</v>
      </c>
      <c r="AH964" s="17"/>
      <c r="AI964" s="17">
        <v>0.33330394179608602</v>
      </c>
      <c r="AJ964" s="17">
        <v>0.25607402070755603</v>
      </c>
      <c r="AK964" s="17">
        <v>0.26880729711439999</v>
      </c>
      <c r="AL964" s="17">
        <v>0.17288301567732201</v>
      </c>
      <c r="AM964" s="17">
        <v>0.21189010771616601</v>
      </c>
      <c r="AN964" s="17"/>
      <c r="AO964" s="17">
        <v>0.394650709797562</v>
      </c>
      <c r="AP964" s="17">
        <v>0.27669225778377099</v>
      </c>
      <c r="AQ964" s="17">
        <v>0.26133252625980202</v>
      </c>
      <c r="AR964" s="17"/>
      <c r="AS964" s="17">
        <v>0.24557454141100901</v>
      </c>
      <c r="AT964" s="17">
        <v>0.27864498406523902</v>
      </c>
      <c r="AU964" s="17">
        <v>0.26700345864717601</v>
      </c>
      <c r="AV964" s="17">
        <v>0.30715745092935698</v>
      </c>
      <c r="AW964" s="17">
        <v>0.25397545548799999</v>
      </c>
    </row>
    <row r="965" spans="2:49" x14ac:dyDescent="0.25">
      <c r="B965" t="s">
        <v>174</v>
      </c>
      <c r="C965" s="17">
        <v>0.33465364826591298</v>
      </c>
      <c r="D965" s="17">
        <v>0.30643531969677101</v>
      </c>
      <c r="E965" s="17">
        <v>0.36103905145399801</v>
      </c>
      <c r="F965" s="17"/>
      <c r="G965" s="17">
        <v>0.31658234224905601</v>
      </c>
      <c r="H965" s="17">
        <v>0.28980624432824398</v>
      </c>
      <c r="I965" s="17">
        <v>0.322984926411094</v>
      </c>
      <c r="J965" s="17">
        <v>0.31878161636519597</v>
      </c>
      <c r="K965" s="17">
        <v>0.35981273029552202</v>
      </c>
      <c r="L965" s="17">
        <v>0.38883447800074</v>
      </c>
      <c r="M965" s="17"/>
      <c r="N965" s="17">
        <v>0.29118002717671398</v>
      </c>
      <c r="O965" s="17">
        <v>0.345840805634617</v>
      </c>
      <c r="P965" s="17">
        <v>0.35371286744050701</v>
      </c>
      <c r="Q965" s="17">
        <v>0.35206709395945202</v>
      </c>
      <c r="R965" s="17"/>
      <c r="S965" s="17">
        <v>0.29652564997215602</v>
      </c>
      <c r="T965" s="17">
        <v>0.34126738983466198</v>
      </c>
      <c r="U965" s="17">
        <v>0.37758308889340497</v>
      </c>
      <c r="V965" s="17">
        <v>0.29272007033035902</v>
      </c>
      <c r="W965" s="17">
        <v>0.376755707494139</v>
      </c>
      <c r="X965" s="17">
        <v>0.37622120640279799</v>
      </c>
      <c r="Y965" s="17">
        <v>0.37530420849303803</v>
      </c>
      <c r="Z965" s="17">
        <v>0.29038746163467299</v>
      </c>
      <c r="AA965" s="17">
        <v>0.324675632973983</v>
      </c>
      <c r="AB965" s="17">
        <v>0.314973292323178</v>
      </c>
      <c r="AC965" s="17">
        <v>0.32495121277940803</v>
      </c>
      <c r="AD965" s="17"/>
      <c r="AE965" s="17">
        <v>0.34455045606793999</v>
      </c>
      <c r="AF965" s="17">
        <v>0.30329322884207799</v>
      </c>
      <c r="AG965" s="17">
        <v>0.39549851028539201</v>
      </c>
      <c r="AH965" s="17"/>
      <c r="AI965" s="17">
        <v>0.33573244604822899</v>
      </c>
      <c r="AJ965" s="17">
        <v>0.29840136092654701</v>
      </c>
      <c r="AK965" s="17">
        <v>0.29528983596652503</v>
      </c>
      <c r="AL965" s="17">
        <v>0.42944085276434801</v>
      </c>
      <c r="AM965" s="17">
        <v>0.40141075752496003</v>
      </c>
      <c r="AN965" s="17"/>
      <c r="AO965" s="17">
        <v>0.32690543170873598</v>
      </c>
      <c r="AP965" s="17">
        <v>0.30100119939995601</v>
      </c>
      <c r="AQ965" s="17">
        <v>0.33335836044262801</v>
      </c>
      <c r="AR965" s="17"/>
      <c r="AS965" s="17">
        <v>0.38182893552117603</v>
      </c>
      <c r="AT965" s="17">
        <v>0.31459128227246402</v>
      </c>
      <c r="AU965" s="17">
        <v>0.31142417812658002</v>
      </c>
      <c r="AV965" s="17">
        <v>0.26819334598563999</v>
      </c>
      <c r="AW965" s="17">
        <v>0.33115240097333998</v>
      </c>
    </row>
    <row r="966" spans="2:49" x14ac:dyDescent="0.25">
      <c r="B966" t="s">
        <v>175</v>
      </c>
      <c r="C966" s="17">
        <v>0.232823279727118</v>
      </c>
      <c r="D966" s="17">
        <v>0.21217160368750601</v>
      </c>
      <c r="E966" s="17">
        <v>0.252497186999111</v>
      </c>
      <c r="F966" s="17"/>
      <c r="G966" s="17">
        <v>0.186620108289071</v>
      </c>
      <c r="H966" s="17">
        <v>0.23305742023242201</v>
      </c>
      <c r="I966" s="17">
        <v>0.25177928269014599</v>
      </c>
      <c r="J966" s="17">
        <v>0.24141597451220301</v>
      </c>
      <c r="K966" s="17">
        <v>0.23149830781250499</v>
      </c>
      <c r="L966" s="17">
        <v>0.242251963826493</v>
      </c>
      <c r="M966" s="17"/>
      <c r="N966" s="17">
        <v>0.23768594215283601</v>
      </c>
      <c r="O966" s="17">
        <v>0.22441213721736</v>
      </c>
      <c r="P966" s="17">
        <v>0.23434706010541101</v>
      </c>
      <c r="Q966" s="17">
        <v>0.234645509166338</v>
      </c>
      <c r="R966" s="17"/>
      <c r="S966" s="17">
        <v>0.23347549560560399</v>
      </c>
      <c r="T966" s="17">
        <v>0.210889770132931</v>
      </c>
      <c r="U966" s="17">
        <v>0.23988203840212699</v>
      </c>
      <c r="V966" s="17">
        <v>0.25316872641919602</v>
      </c>
      <c r="W966" s="17">
        <v>0.21012919769609201</v>
      </c>
      <c r="X966" s="17">
        <v>0.200116433709143</v>
      </c>
      <c r="Y966" s="17">
        <v>0.223334387294465</v>
      </c>
      <c r="Z966" s="17">
        <v>0.208224845119243</v>
      </c>
      <c r="AA966" s="17">
        <v>0.250220663331506</v>
      </c>
      <c r="AB966" s="17">
        <v>0.28393684841505301</v>
      </c>
      <c r="AC966" s="17">
        <v>0.23519855333671999</v>
      </c>
      <c r="AD966" s="17"/>
      <c r="AE966" s="17">
        <v>0.206245628890972</v>
      </c>
      <c r="AF966" s="17">
        <v>0.25945241588565698</v>
      </c>
      <c r="AG966" s="17">
        <v>0.211349546408065</v>
      </c>
      <c r="AH966" s="17"/>
      <c r="AI966" s="17">
        <v>0.19779181532236001</v>
      </c>
      <c r="AJ966" s="17">
        <v>0.247163891124735</v>
      </c>
      <c r="AK966" s="17">
        <v>0.27095142827514501</v>
      </c>
      <c r="AL966" s="17">
        <v>0.18330999500050199</v>
      </c>
      <c r="AM966" s="17">
        <v>0.249122696691328</v>
      </c>
      <c r="AN966" s="17"/>
      <c r="AO966" s="17">
        <v>0.150953367626877</v>
      </c>
      <c r="AP966" s="17">
        <v>0.25302461295853002</v>
      </c>
      <c r="AQ966" s="17">
        <v>0.24561462147638599</v>
      </c>
      <c r="AR966" s="17"/>
      <c r="AS966" s="17">
        <v>0.20872664595662899</v>
      </c>
      <c r="AT966" s="17">
        <v>0.26002343101165398</v>
      </c>
      <c r="AU966" s="17">
        <v>0.24996060828040001</v>
      </c>
      <c r="AV966" s="17">
        <v>0.20288588314133299</v>
      </c>
      <c r="AW966" s="17">
        <v>0.24732138372238899</v>
      </c>
    </row>
    <row r="967" spans="2:49" x14ac:dyDescent="0.25">
      <c r="B967" t="s">
        <v>176</v>
      </c>
      <c r="C967" s="17">
        <v>9.9074726103837205E-2</v>
      </c>
      <c r="D967" s="17">
        <v>0.104757761448146</v>
      </c>
      <c r="E967" s="17">
        <v>9.3379338317743393E-2</v>
      </c>
      <c r="F967" s="17"/>
      <c r="G967" s="17">
        <v>8.07973792593316E-2</v>
      </c>
      <c r="H967" s="17">
        <v>0.107488425038165</v>
      </c>
      <c r="I967" s="17">
        <v>9.9386266620336505E-2</v>
      </c>
      <c r="J967" s="17">
        <v>8.9304041044179203E-2</v>
      </c>
      <c r="K967" s="17">
        <v>0.112946468034127</v>
      </c>
      <c r="L967" s="17">
        <v>0.102947131416657</v>
      </c>
      <c r="M967" s="17"/>
      <c r="N967" s="17">
        <v>0.102246157518375</v>
      </c>
      <c r="O967" s="17">
        <v>0.10311229069742001</v>
      </c>
      <c r="P967" s="17">
        <v>8.7081592585975795E-2</v>
      </c>
      <c r="Q967" s="17">
        <v>0.103086539911875</v>
      </c>
      <c r="R967" s="17"/>
      <c r="S967" s="17">
        <v>8.7577779726659394E-2</v>
      </c>
      <c r="T967" s="17">
        <v>9.1780352485097499E-2</v>
      </c>
      <c r="U967" s="17">
        <v>0.106064885865002</v>
      </c>
      <c r="V967" s="17">
        <v>9.9959078656658304E-2</v>
      </c>
      <c r="W967" s="17">
        <v>8.9020212504185001E-2</v>
      </c>
      <c r="X967" s="17">
        <v>9.2046848318143304E-2</v>
      </c>
      <c r="Y967" s="17">
        <v>0.102633151468992</v>
      </c>
      <c r="Z967" s="17">
        <v>9.0773402288028701E-2</v>
      </c>
      <c r="AA967" s="17">
        <v>9.8973710402325707E-2</v>
      </c>
      <c r="AB967" s="17">
        <v>0.12299051076291199</v>
      </c>
      <c r="AC967" s="17">
        <v>0.122227121463844</v>
      </c>
      <c r="AD967" s="17"/>
      <c r="AE967" s="17">
        <v>8.7913915625018796E-2</v>
      </c>
      <c r="AF967" s="17">
        <v>0.107167417939852</v>
      </c>
      <c r="AG967" s="17">
        <v>0.104572751417739</v>
      </c>
      <c r="AH967" s="17"/>
      <c r="AI967" s="17">
        <v>5.8705364414112803E-2</v>
      </c>
      <c r="AJ967" s="17">
        <v>0.124213284223283</v>
      </c>
      <c r="AK967" s="17">
        <v>9.3924897466069898E-2</v>
      </c>
      <c r="AL967" s="17">
        <v>0.160083895840818</v>
      </c>
      <c r="AM967" s="17">
        <v>0.102276652588822</v>
      </c>
      <c r="AN967" s="17"/>
      <c r="AO967" s="17">
        <v>3.4751707579923997E-2</v>
      </c>
      <c r="AP967" s="17">
        <v>0.10387966649604501</v>
      </c>
      <c r="AQ967" s="17">
        <v>8.0565302892094001E-2</v>
      </c>
      <c r="AR967" s="17"/>
      <c r="AS967" s="17">
        <v>0.11831911937327901</v>
      </c>
      <c r="AT967" s="17">
        <v>8.7043191288622701E-2</v>
      </c>
      <c r="AU967" s="17">
        <v>0.10248876462586599</v>
      </c>
      <c r="AV967" s="17">
        <v>9.7144749496246602E-2</v>
      </c>
      <c r="AW967" s="17">
        <v>6.0269718823257802E-2</v>
      </c>
    </row>
    <row r="968" spans="2:49" x14ac:dyDescent="0.25">
      <c r="B968" t="s">
        <v>177</v>
      </c>
      <c r="C968" s="17">
        <v>0.33344834590313199</v>
      </c>
      <c r="D968" s="17">
        <v>0.37663531516757698</v>
      </c>
      <c r="E968" s="17">
        <v>0.29308442322914802</v>
      </c>
      <c r="F968" s="17"/>
      <c r="G968" s="17">
        <v>0.41600017020254199</v>
      </c>
      <c r="H968" s="17">
        <v>0.36964791040116901</v>
      </c>
      <c r="I968" s="17">
        <v>0.32584952427842401</v>
      </c>
      <c r="J968" s="17">
        <v>0.350498368078422</v>
      </c>
      <c r="K968" s="17">
        <v>0.29574249385784701</v>
      </c>
      <c r="L968" s="17">
        <v>0.26596642675611099</v>
      </c>
      <c r="M968" s="17"/>
      <c r="N968" s="17">
        <v>0.368887873152075</v>
      </c>
      <c r="O968" s="17">
        <v>0.32663476645060202</v>
      </c>
      <c r="P968" s="17">
        <v>0.32485847986810601</v>
      </c>
      <c r="Q968" s="17">
        <v>0.31020085696233601</v>
      </c>
      <c r="R968" s="17"/>
      <c r="S968" s="17">
        <v>0.38242107469558101</v>
      </c>
      <c r="T968" s="17">
        <v>0.35606248754730901</v>
      </c>
      <c r="U968" s="17">
        <v>0.276469986839466</v>
      </c>
      <c r="V968" s="17">
        <v>0.35415212459378698</v>
      </c>
      <c r="W968" s="17">
        <v>0.32409488230558298</v>
      </c>
      <c r="X968" s="17">
        <v>0.33161551156991598</v>
      </c>
      <c r="Y968" s="17">
        <v>0.29872825274350601</v>
      </c>
      <c r="Z968" s="17">
        <v>0.41061429095805402</v>
      </c>
      <c r="AA968" s="17">
        <v>0.32612999329218501</v>
      </c>
      <c r="AB968" s="17">
        <v>0.27809934849885698</v>
      </c>
      <c r="AC968" s="17">
        <v>0.317623112420028</v>
      </c>
      <c r="AD968" s="17"/>
      <c r="AE968" s="17">
        <v>0.36128999941606899</v>
      </c>
      <c r="AF968" s="17">
        <v>0.33008693733241301</v>
      </c>
      <c r="AG968" s="17">
        <v>0.28857919188880399</v>
      </c>
      <c r="AH968" s="17"/>
      <c r="AI968" s="17">
        <v>0.40777037421529799</v>
      </c>
      <c r="AJ968" s="17">
        <v>0.33022146372543498</v>
      </c>
      <c r="AK968" s="17">
        <v>0.33983383829225999</v>
      </c>
      <c r="AL968" s="17">
        <v>0.22716525639433199</v>
      </c>
      <c r="AM968" s="17">
        <v>0.24718989319488999</v>
      </c>
      <c r="AN968" s="17"/>
      <c r="AO968" s="17">
        <v>0.487389493084463</v>
      </c>
      <c r="AP968" s="17">
        <v>0.34209452114546901</v>
      </c>
      <c r="AQ968" s="17">
        <v>0.34046171518889301</v>
      </c>
      <c r="AR968" s="17"/>
      <c r="AS968" s="17">
        <v>0.29112529914891599</v>
      </c>
      <c r="AT968" s="17">
        <v>0.33834209542726001</v>
      </c>
      <c r="AU968" s="17">
        <v>0.33612644896715499</v>
      </c>
      <c r="AV968" s="17">
        <v>0.43177602137678101</v>
      </c>
      <c r="AW968" s="17">
        <v>0.36125649648101299</v>
      </c>
    </row>
    <row r="969" spans="2:49" x14ac:dyDescent="0.25">
      <c r="B969" t="s">
        <v>178</v>
      </c>
      <c r="C969" s="17">
        <v>0.33189800583095502</v>
      </c>
      <c r="D969" s="17">
        <v>0.31692936513565101</v>
      </c>
      <c r="E969" s="17">
        <v>0.34587652531685398</v>
      </c>
      <c r="F969" s="17"/>
      <c r="G969" s="17">
        <v>0.267417487548403</v>
      </c>
      <c r="H969" s="17">
        <v>0.34054584527058701</v>
      </c>
      <c r="I969" s="17">
        <v>0.35116554931048299</v>
      </c>
      <c r="J969" s="17">
        <v>0.33072001555638197</v>
      </c>
      <c r="K969" s="17">
        <v>0.34444477584663202</v>
      </c>
      <c r="L969" s="17">
        <v>0.34519909524314901</v>
      </c>
      <c r="M969" s="17"/>
      <c r="N969" s="17">
        <v>0.33993209967121102</v>
      </c>
      <c r="O969" s="17">
        <v>0.32752442791478098</v>
      </c>
      <c r="P969" s="17">
        <v>0.32142865269138698</v>
      </c>
      <c r="Q969" s="17">
        <v>0.33773204907821203</v>
      </c>
      <c r="R969" s="17"/>
      <c r="S969" s="17">
        <v>0.32105327533226302</v>
      </c>
      <c r="T969" s="17">
        <v>0.302670122618029</v>
      </c>
      <c r="U969" s="17">
        <v>0.34594692426712897</v>
      </c>
      <c r="V969" s="17">
        <v>0.35312780507585401</v>
      </c>
      <c r="W969" s="17">
        <v>0.29914941020027702</v>
      </c>
      <c r="X969" s="17">
        <v>0.29216328202728598</v>
      </c>
      <c r="Y969" s="17">
        <v>0.32596753876345702</v>
      </c>
      <c r="Z969" s="17">
        <v>0.29899824740727199</v>
      </c>
      <c r="AA969" s="17">
        <v>0.349194373733832</v>
      </c>
      <c r="AB969" s="17">
        <v>0.40692735917796502</v>
      </c>
      <c r="AC969" s="17">
        <v>0.35742567480056397</v>
      </c>
      <c r="AD969" s="17"/>
      <c r="AE969" s="17">
        <v>0.29415954451599102</v>
      </c>
      <c r="AF969" s="17">
        <v>0.366619833825509</v>
      </c>
      <c r="AG969" s="17">
        <v>0.315922297825803</v>
      </c>
      <c r="AH969" s="17"/>
      <c r="AI969" s="17">
        <v>0.25649717973647301</v>
      </c>
      <c r="AJ969" s="17">
        <v>0.37137717534801801</v>
      </c>
      <c r="AK969" s="17">
        <v>0.36487632574121498</v>
      </c>
      <c r="AL969" s="17">
        <v>0.34339389084131999</v>
      </c>
      <c r="AM969" s="17">
        <v>0.35139934928014999</v>
      </c>
      <c r="AN969" s="17"/>
      <c r="AO969" s="17">
        <v>0.18570507520680199</v>
      </c>
      <c r="AP969" s="17">
        <v>0.35690427945457498</v>
      </c>
      <c r="AQ969" s="17">
        <v>0.32617992436847998</v>
      </c>
      <c r="AR969" s="17"/>
      <c r="AS969" s="17">
        <v>0.32704576532990798</v>
      </c>
      <c r="AT969" s="17">
        <v>0.34706662230027602</v>
      </c>
      <c r="AU969" s="17">
        <v>0.35244937290626599</v>
      </c>
      <c r="AV969" s="17">
        <v>0.30003063263758001</v>
      </c>
      <c r="AW969" s="17">
        <v>0.30759110254564698</v>
      </c>
    </row>
    <row r="970" spans="2:49" x14ac:dyDescent="0.25">
      <c r="B970" t="s">
        <v>179</v>
      </c>
      <c r="C970" s="17">
        <v>1.5503400721769099E-3</v>
      </c>
      <c r="D970" s="17">
        <v>5.9705950031925602E-2</v>
      </c>
      <c r="E970" s="17">
        <v>-5.2792102087706301E-2</v>
      </c>
      <c r="F970" s="17"/>
      <c r="G970" s="17">
        <v>0.14858268265413899</v>
      </c>
      <c r="H970" s="17">
        <v>2.9102065130581199E-2</v>
      </c>
      <c r="I970" s="17">
        <v>-2.5316025032059E-2</v>
      </c>
      <c r="J970" s="17">
        <v>1.97783525220394E-2</v>
      </c>
      <c r="K970" s="17">
        <v>-4.8702281988784998E-2</v>
      </c>
      <c r="L970" s="17">
        <v>-7.9232668487038305E-2</v>
      </c>
      <c r="M970" s="17"/>
      <c r="N970" s="17">
        <v>2.8955773480864599E-2</v>
      </c>
      <c r="O970" s="17">
        <v>-8.8966146417918102E-4</v>
      </c>
      <c r="P970" s="17">
        <v>3.4298271767189701E-3</v>
      </c>
      <c r="Q970" s="17">
        <v>-2.75311921158767E-2</v>
      </c>
      <c r="R970" s="17"/>
      <c r="S970" s="17">
        <v>6.1367799363317002E-2</v>
      </c>
      <c r="T970" s="17">
        <v>5.3392364929280699E-2</v>
      </c>
      <c r="U970" s="17">
        <v>-6.9476937427663393E-2</v>
      </c>
      <c r="V970" s="17">
        <v>1.02431951793291E-3</v>
      </c>
      <c r="W970" s="17">
        <v>2.49454721053061E-2</v>
      </c>
      <c r="X970" s="17">
        <v>3.9452229542630599E-2</v>
      </c>
      <c r="Y970" s="17">
        <v>-2.7239286019950699E-2</v>
      </c>
      <c r="Z970" s="17">
        <v>0.111616043550782</v>
      </c>
      <c r="AA970" s="17">
        <v>-2.3064380441647301E-2</v>
      </c>
      <c r="AB970" s="17">
        <v>-0.12882801067910801</v>
      </c>
      <c r="AC970" s="17">
        <v>-3.98025623805369E-2</v>
      </c>
      <c r="AD970" s="17"/>
      <c r="AE970" s="17">
        <v>6.7130454900078199E-2</v>
      </c>
      <c r="AF970" s="17">
        <v>-3.6532896493095803E-2</v>
      </c>
      <c r="AG970" s="17">
        <v>-2.7343105936999099E-2</v>
      </c>
      <c r="AH970" s="17"/>
      <c r="AI970" s="17">
        <v>0.15127319447882501</v>
      </c>
      <c r="AJ970" s="17">
        <v>-4.1155711622582802E-2</v>
      </c>
      <c r="AK970" s="17">
        <v>-2.5042487448954698E-2</v>
      </c>
      <c r="AL970" s="17">
        <v>-0.116228634446989</v>
      </c>
      <c r="AM970" s="17">
        <v>-0.104209456085259</v>
      </c>
      <c r="AN970" s="17"/>
      <c r="AO970" s="17">
        <v>0.30168441787766098</v>
      </c>
      <c r="AP970" s="17">
        <v>-1.48097583091057E-2</v>
      </c>
      <c r="AQ970" s="17">
        <v>1.4281790820413E-2</v>
      </c>
      <c r="AR970" s="17"/>
      <c r="AS970" s="17">
        <v>-3.5920466180992303E-2</v>
      </c>
      <c r="AT970" s="17">
        <v>-8.7245268730161106E-3</v>
      </c>
      <c r="AU970" s="17">
        <v>-1.6322923939110799E-2</v>
      </c>
      <c r="AV970" s="17">
        <v>0.131745388739201</v>
      </c>
      <c r="AW970" s="17">
        <v>5.3665393935366797E-2</v>
      </c>
    </row>
    <row r="971" spans="2:49" x14ac:dyDescent="0.25">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row>
    <row r="972" spans="2:49" x14ac:dyDescent="0.25">
      <c r="B972" s="6" t="s">
        <v>480</v>
      </c>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row>
    <row r="973" spans="2:49" x14ac:dyDescent="0.25">
      <c r="B973" s="24" t="s">
        <v>76</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row>
    <row r="974" spans="2:49" x14ac:dyDescent="0.25">
      <c r="B974" t="s">
        <v>172</v>
      </c>
      <c r="C974" s="17">
        <v>0.16453525943528199</v>
      </c>
      <c r="D974" s="17">
        <v>0.17301387594503101</v>
      </c>
      <c r="E974" s="17">
        <v>0.153165179561536</v>
      </c>
      <c r="F974" s="17"/>
      <c r="G974" s="17">
        <v>0.21612814362344401</v>
      </c>
      <c r="H974" s="17">
        <v>0.20963653609607799</v>
      </c>
      <c r="I974" s="17">
        <v>0.15270531209343899</v>
      </c>
      <c r="J974" s="17">
        <v>0.13854302878247199</v>
      </c>
      <c r="K974" s="17">
        <v>0.12930643529354999</v>
      </c>
      <c r="L974" s="17">
        <v>0.14747203657367999</v>
      </c>
      <c r="M974" s="17"/>
      <c r="N974" s="17">
        <v>0.21637730702788999</v>
      </c>
      <c r="O974" s="17">
        <v>0.13892099312634701</v>
      </c>
      <c r="P974" s="17">
        <v>0.15837675409969701</v>
      </c>
      <c r="Q974" s="17">
        <v>0.139016647013087</v>
      </c>
      <c r="R974" s="17"/>
      <c r="S974" s="17">
        <v>0.17850541239581799</v>
      </c>
      <c r="T974" s="17">
        <v>0.172403681870199</v>
      </c>
      <c r="U974" s="17">
        <v>0.19018536111308801</v>
      </c>
      <c r="V974" s="17">
        <v>0.15797579761061001</v>
      </c>
      <c r="W974" s="17">
        <v>0.215150328812268</v>
      </c>
      <c r="X974" s="17">
        <v>0.14626722100141401</v>
      </c>
      <c r="Y974" s="17">
        <v>0.15308551572776699</v>
      </c>
      <c r="Z974" s="17">
        <v>0.17935027839343201</v>
      </c>
      <c r="AA974" s="17">
        <v>0.122190136866219</v>
      </c>
      <c r="AB974" s="17">
        <v>0.15992839667896</v>
      </c>
      <c r="AC974" s="17">
        <v>0.14583733097711299</v>
      </c>
      <c r="AD974" s="17"/>
      <c r="AE974" s="17">
        <v>0.12252907373307</v>
      </c>
      <c r="AF974" s="17">
        <v>0.20668649698340999</v>
      </c>
      <c r="AG974" s="17">
        <v>0.12575050986295</v>
      </c>
      <c r="AH974" s="17"/>
      <c r="AI974" s="17">
        <v>0.13236700014876299</v>
      </c>
      <c r="AJ974" s="17">
        <v>0.21001728019829999</v>
      </c>
      <c r="AK974" s="17">
        <v>0.20717160376649801</v>
      </c>
      <c r="AL974" s="17">
        <v>0.119963426862027</v>
      </c>
      <c r="AM974" s="17">
        <v>0.11611810614817999</v>
      </c>
      <c r="AN974" s="17"/>
      <c r="AO974" s="17">
        <v>0.13034779587970899</v>
      </c>
      <c r="AP974" s="17">
        <v>0.20338207377251799</v>
      </c>
      <c r="AQ974" s="17">
        <v>0.18778354181329199</v>
      </c>
      <c r="AR974" s="17"/>
      <c r="AS974" s="17">
        <v>0.128732502545372</v>
      </c>
      <c r="AT974" s="17">
        <v>0.159344775608879</v>
      </c>
      <c r="AU974" s="17">
        <v>0.19042591215608401</v>
      </c>
      <c r="AV974" s="17">
        <v>0.241942639125239</v>
      </c>
      <c r="AW974" s="17">
        <v>0.30681611404278197</v>
      </c>
    </row>
    <row r="975" spans="2:49" x14ac:dyDescent="0.25">
      <c r="B975" t="s">
        <v>173</v>
      </c>
      <c r="C975" s="17">
        <v>0.39296264334665898</v>
      </c>
      <c r="D975" s="17">
        <v>0.38529123713900698</v>
      </c>
      <c r="E975" s="17">
        <v>0.40227966531651399</v>
      </c>
      <c r="F975" s="17"/>
      <c r="G975" s="17">
        <v>0.37692354983531001</v>
      </c>
      <c r="H975" s="17">
        <v>0.39992575098174299</v>
      </c>
      <c r="I975" s="17">
        <v>0.40991783628669198</v>
      </c>
      <c r="J975" s="17">
        <v>0.40420054124931998</v>
      </c>
      <c r="K975" s="17">
        <v>0.35963393645990599</v>
      </c>
      <c r="L975" s="17">
        <v>0.39752268547256198</v>
      </c>
      <c r="M975" s="17"/>
      <c r="N975" s="17">
        <v>0.44035003808248502</v>
      </c>
      <c r="O975" s="17">
        <v>0.42102527219917502</v>
      </c>
      <c r="P975" s="17">
        <v>0.358345171639539</v>
      </c>
      <c r="Q975" s="17">
        <v>0.34450075387128398</v>
      </c>
      <c r="R975" s="17"/>
      <c r="S975" s="17">
        <v>0.38861498725048599</v>
      </c>
      <c r="T975" s="17">
        <v>0.40791867372398199</v>
      </c>
      <c r="U975" s="17">
        <v>0.36209444514975297</v>
      </c>
      <c r="V975" s="17">
        <v>0.38645680918852299</v>
      </c>
      <c r="W975" s="17">
        <v>0.39507499480741098</v>
      </c>
      <c r="X975" s="17">
        <v>0.405796535176355</v>
      </c>
      <c r="Y975" s="17">
        <v>0.34722332871387002</v>
      </c>
      <c r="Z975" s="17">
        <v>0.40246232734631199</v>
      </c>
      <c r="AA975" s="17">
        <v>0.41753173060582299</v>
      </c>
      <c r="AB975" s="17">
        <v>0.410522627807545</v>
      </c>
      <c r="AC975" s="17">
        <v>0.38136790676507998</v>
      </c>
      <c r="AD975" s="17"/>
      <c r="AE975" s="17">
        <v>0.37245715020819098</v>
      </c>
      <c r="AF975" s="17">
        <v>0.43391163818719702</v>
      </c>
      <c r="AG975" s="17">
        <v>0.34498382571109898</v>
      </c>
      <c r="AH975" s="17"/>
      <c r="AI975" s="17">
        <v>0.39545926430201001</v>
      </c>
      <c r="AJ975" s="17">
        <v>0.408052978024048</v>
      </c>
      <c r="AK975" s="17">
        <v>0.44366531538486298</v>
      </c>
      <c r="AL975" s="17">
        <v>0.26881065754174299</v>
      </c>
      <c r="AM975" s="17">
        <v>0.35024093415480401</v>
      </c>
      <c r="AN975" s="17"/>
      <c r="AO975" s="17">
        <v>0.414392709465705</v>
      </c>
      <c r="AP975" s="17">
        <v>0.43060698591753499</v>
      </c>
      <c r="AQ975" s="17">
        <v>0.45137682343889401</v>
      </c>
      <c r="AR975" s="17"/>
      <c r="AS975" s="17">
        <v>0.35121189103637701</v>
      </c>
      <c r="AT975" s="17">
        <v>0.40674119580893803</v>
      </c>
      <c r="AU975" s="17">
        <v>0.422823201026714</v>
      </c>
      <c r="AV975" s="17">
        <v>0.40454827163638502</v>
      </c>
      <c r="AW975" s="17">
        <v>0.40483026501678798</v>
      </c>
    </row>
    <row r="976" spans="2:49" x14ac:dyDescent="0.25">
      <c r="B976" t="s">
        <v>174</v>
      </c>
      <c r="C976" s="17">
        <v>0.27761134823904998</v>
      </c>
      <c r="D976" s="17">
        <v>0.25676544730334799</v>
      </c>
      <c r="E976" s="17">
        <v>0.29940267465518999</v>
      </c>
      <c r="F976" s="17"/>
      <c r="G976" s="17">
        <v>0.26992231699659203</v>
      </c>
      <c r="H976" s="17">
        <v>0.254062620930876</v>
      </c>
      <c r="I976" s="17">
        <v>0.28933870726016497</v>
      </c>
      <c r="J976" s="17">
        <v>0.28660524467360698</v>
      </c>
      <c r="K976" s="17">
        <v>0.30347138504452198</v>
      </c>
      <c r="L976" s="17">
        <v>0.26772490889378903</v>
      </c>
      <c r="M976" s="17"/>
      <c r="N976" s="17">
        <v>0.215332812197639</v>
      </c>
      <c r="O976" s="17">
        <v>0.28052474179374898</v>
      </c>
      <c r="P976" s="17">
        <v>0.28809760701349901</v>
      </c>
      <c r="Q976" s="17">
        <v>0.33118182017173903</v>
      </c>
      <c r="R976" s="17"/>
      <c r="S976" s="17">
        <v>0.26239879887941697</v>
      </c>
      <c r="T976" s="17">
        <v>0.26092270061595002</v>
      </c>
      <c r="U976" s="17">
        <v>0.30055641216568302</v>
      </c>
      <c r="V976" s="17">
        <v>0.26672399943235497</v>
      </c>
      <c r="W976" s="17">
        <v>0.224540020354912</v>
      </c>
      <c r="X976" s="17">
        <v>0.28120434575139203</v>
      </c>
      <c r="Y976" s="17">
        <v>0.30805117157056799</v>
      </c>
      <c r="Z976" s="17">
        <v>0.245067060716226</v>
      </c>
      <c r="AA976" s="17">
        <v>0.30056446583639601</v>
      </c>
      <c r="AB976" s="17">
        <v>0.28749159657892098</v>
      </c>
      <c r="AC976" s="17">
        <v>0.32303062235573599</v>
      </c>
      <c r="AD976" s="17"/>
      <c r="AE976" s="17">
        <v>0.26944186720179802</v>
      </c>
      <c r="AF976" s="17">
        <v>0.24881881233557099</v>
      </c>
      <c r="AG976" s="17">
        <v>0.362700058410037</v>
      </c>
      <c r="AH976" s="17"/>
      <c r="AI976" s="17">
        <v>0.26318100703532799</v>
      </c>
      <c r="AJ976" s="17">
        <v>0.26026983386054597</v>
      </c>
      <c r="AK976" s="17">
        <v>0.24807135649704901</v>
      </c>
      <c r="AL976" s="17">
        <v>0.21487887276752299</v>
      </c>
      <c r="AM976" s="17">
        <v>0.36951148765070901</v>
      </c>
      <c r="AN976" s="17"/>
      <c r="AO976" s="17">
        <v>0.26740575659725802</v>
      </c>
      <c r="AP976" s="17">
        <v>0.25668769972544198</v>
      </c>
      <c r="AQ976" s="17">
        <v>0.21925012248123599</v>
      </c>
      <c r="AR976" s="17"/>
      <c r="AS976" s="17">
        <v>0.318054827099711</v>
      </c>
      <c r="AT976" s="17">
        <v>0.25969520444153399</v>
      </c>
      <c r="AU976" s="17">
        <v>0.24936418031343699</v>
      </c>
      <c r="AV976" s="17">
        <v>0.235107373224509</v>
      </c>
      <c r="AW976" s="17">
        <v>0.21363485400524701</v>
      </c>
    </row>
    <row r="977" spans="2:49" x14ac:dyDescent="0.25">
      <c r="B977" t="s">
        <v>175</v>
      </c>
      <c r="C977" s="17">
        <v>9.9582812102363499E-2</v>
      </c>
      <c r="D977" s="17">
        <v>0.103735337797349</v>
      </c>
      <c r="E977" s="17">
        <v>9.5264200164083698E-2</v>
      </c>
      <c r="F977" s="17"/>
      <c r="G977" s="17">
        <v>8.6784387983993003E-2</v>
      </c>
      <c r="H977" s="17">
        <v>8.5302597943880704E-2</v>
      </c>
      <c r="I977" s="17">
        <v>9.1445293682134998E-2</v>
      </c>
      <c r="J977" s="17">
        <v>9.5877777294629804E-2</v>
      </c>
      <c r="K977" s="17">
        <v>0.110333905556661</v>
      </c>
      <c r="L977" s="17">
        <v>0.122256510858251</v>
      </c>
      <c r="M977" s="17"/>
      <c r="N977" s="17">
        <v>8.1645576297780006E-2</v>
      </c>
      <c r="O977" s="17">
        <v>9.9043354327179797E-2</v>
      </c>
      <c r="P977" s="17">
        <v>0.119531330147031</v>
      </c>
      <c r="Q977" s="17">
        <v>0.10221546485326399</v>
      </c>
      <c r="R977" s="17"/>
      <c r="S977" s="17">
        <v>0.111235848035405</v>
      </c>
      <c r="T977" s="17">
        <v>0.106877497169775</v>
      </c>
      <c r="U977" s="17">
        <v>8.7467782707640607E-2</v>
      </c>
      <c r="V977" s="17">
        <v>0.11942136921917</v>
      </c>
      <c r="W977" s="17">
        <v>0.112092009997218</v>
      </c>
      <c r="X977" s="17">
        <v>9.9949599616105597E-2</v>
      </c>
      <c r="Y977" s="17">
        <v>0.105240304886243</v>
      </c>
      <c r="Z977" s="17">
        <v>8.1966175741852207E-2</v>
      </c>
      <c r="AA977" s="17">
        <v>8.2941724818790405E-2</v>
      </c>
      <c r="AB977" s="17">
        <v>8.9205666216459298E-2</v>
      </c>
      <c r="AC977" s="17">
        <v>7.3883481601293405E-2</v>
      </c>
      <c r="AD977" s="17"/>
      <c r="AE977" s="17">
        <v>0.13775329092926999</v>
      </c>
      <c r="AF977" s="17">
        <v>7.4801223575525502E-2</v>
      </c>
      <c r="AG977" s="17">
        <v>8.6042549637035795E-2</v>
      </c>
      <c r="AH977" s="17"/>
      <c r="AI977" s="17">
        <v>0.12338384167172101</v>
      </c>
      <c r="AJ977" s="17">
        <v>8.0629409373602398E-2</v>
      </c>
      <c r="AK977" s="17">
        <v>8.1570890408576804E-2</v>
      </c>
      <c r="AL977" s="17">
        <v>0.21727679731243699</v>
      </c>
      <c r="AM977" s="17">
        <v>8.6026110631439306E-2</v>
      </c>
      <c r="AN977" s="17"/>
      <c r="AO977" s="17">
        <v>0.123963143810868</v>
      </c>
      <c r="AP977" s="17">
        <v>7.2416644752553494E-2</v>
      </c>
      <c r="AQ977" s="17">
        <v>0.10877988805767599</v>
      </c>
      <c r="AR977" s="17"/>
      <c r="AS977" s="17">
        <v>0.103793102663483</v>
      </c>
      <c r="AT977" s="17">
        <v>0.110622204342185</v>
      </c>
      <c r="AU977" s="17">
        <v>8.8434645142177901E-2</v>
      </c>
      <c r="AV977" s="17">
        <v>7.21181444068376E-2</v>
      </c>
      <c r="AW977" s="17">
        <v>4.8047173174902098E-2</v>
      </c>
    </row>
    <row r="978" spans="2:49" x14ac:dyDescent="0.25">
      <c r="B978" t="s">
        <v>176</v>
      </c>
      <c r="C978" s="17">
        <v>6.5307936876644504E-2</v>
      </c>
      <c r="D978" s="17">
        <v>8.1194101815265193E-2</v>
      </c>
      <c r="E978" s="17">
        <v>4.9888280302675503E-2</v>
      </c>
      <c r="F978" s="17"/>
      <c r="G978" s="17">
        <v>5.02416015606598E-2</v>
      </c>
      <c r="H978" s="17">
        <v>5.1072494047422201E-2</v>
      </c>
      <c r="I978" s="17">
        <v>5.65928506775688E-2</v>
      </c>
      <c r="J978" s="17">
        <v>7.4773407999972299E-2</v>
      </c>
      <c r="K978" s="17">
        <v>9.7254337645361899E-2</v>
      </c>
      <c r="L978" s="17">
        <v>6.5023858201718202E-2</v>
      </c>
      <c r="M978" s="17"/>
      <c r="N978" s="17">
        <v>4.6294266394206599E-2</v>
      </c>
      <c r="O978" s="17">
        <v>6.0485638553549E-2</v>
      </c>
      <c r="P978" s="17">
        <v>7.5649137100233799E-2</v>
      </c>
      <c r="Q978" s="17">
        <v>8.3085314090626097E-2</v>
      </c>
      <c r="R978" s="17"/>
      <c r="S978" s="17">
        <v>5.92449534388741E-2</v>
      </c>
      <c r="T978" s="17">
        <v>5.1877446620094601E-2</v>
      </c>
      <c r="U978" s="17">
        <v>5.9695998863835302E-2</v>
      </c>
      <c r="V978" s="17">
        <v>6.9422024549342404E-2</v>
      </c>
      <c r="W978" s="17">
        <v>5.3142646028190001E-2</v>
      </c>
      <c r="X978" s="17">
        <v>6.6782298454732894E-2</v>
      </c>
      <c r="Y978" s="17">
        <v>8.6399679101552301E-2</v>
      </c>
      <c r="Z978" s="17">
        <v>9.1154157802177505E-2</v>
      </c>
      <c r="AA978" s="17">
        <v>7.6771941872770394E-2</v>
      </c>
      <c r="AB978" s="17">
        <v>5.2851712718114202E-2</v>
      </c>
      <c r="AC978" s="17">
        <v>7.5880658300777198E-2</v>
      </c>
      <c r="AD978" s="17"/>
      <c r="AE978" s="17">
        <v>9.7818617927670506E-2</v>
      </c>
      <c r="AF978" s="17">
        <v>3.5781828918296399E-2</v>
      </c>
      <c r="AG978" s="17">
        <v>8.0523056378879104E-2</v>
      </c>
      <c r="AH978" s="17"/>
      <c r="AI978" s="17">
        <v>8.5608886842177601E-2</v>
      </c>
      <c r="AJ978" s="17">
        <v>4.1030498543503498E-2</v>
      </c>
      <c r="AK978" s="17">
        <v>1.9520833943012801E-2</v>
      </c>
      <c r="AL978" s="17">
        <v>0.17907024551626899</v>
      </c>
      <c r="AM978" s="17">
        <v>7.8103361414867997E-2</v>
      </c>
      <c r="AN978" s="17"/>
      <c r="AO978" s="17">
        <v>6.3890594246459598E-2</v>
      </c>
      <c r="AP978" s="17">
        <v>3.6906595831952299E-2</v>
      </c>
      <c r="AQ978" s="17">
        <v>3.2809624208901399E-2</v>
      </c>
      <c r="AR978" s="17"/>
      <c r="AS978" s="17">
        <v>9.8207676655057405E-2</v>
      </c>
      <c r="AT978" s="17">
        <v>6.3596619798465107E-2</v>
      </c>
      <c r="AU978" s="17">
        <v>4.8952061361587203E-2</v>
      </c>
      <c r="AV978" s="17">
        <v>4.6283571607029401E-2</v>
      </c>
      <c r="AW978" s="17">
        <v>2.6671593760280599E-2</v>
      </c>
    </row>
    <row r="979" spans="2:49" x14ac:dyDescent="0.25">
      <c r="B979" t="s">
        <v>177</v>
      </c>
      <c r="C979" s="17">
        <v>0.557497902781942</v>
      </c>
      <c r="D979" s="17">
        <v>0.55830511308403796</v>
      </c>
      <c r="E979" s="17">
        <v>0.55544484487805001</v>
      </c>
      <c r="F979" s="17"/>
      <c r="G979" s="17">
        <v>0.59305169345875497</v>
      </c>
      <c r="H979" s="17">
        <v>0.60956228707782101</v>
      </c>
      <c r="I979" s="17">
        <v>0.56262314838013106</v>
      </c>
      <c r="J979" s="17">
        <v>0.54274357003179197</v>
      </c>
      <c r="K979" s="17">
        <v>0.488940371753456</v>
      </c>
      <c r="L979" s="17">
        <v>0.544994722046242</v>
      </c>
      <c r="M979" s="17"/>
      <c r="N979" s="17">
        <v>0.65672734511037401</v>
      </c>
      <c r="O979" s="17">
        <v>0.55994626532552205</v>
      </c>
      <c r="P979" s="17">
        <v>0.51672192573923603</v>
      </c>
      <c r="Q979" s="17">
        <v>0.48351740088437101</v>
      </c>
      <c r="R979" s="17"/>
      <c r="S979" s="17">
        <v>0.56712039964630301</v>
      </c>
      <c r="T979" s="17">
        <v>0.58032235559417999</v>
      </c>
      <c r="U979" s="17">
        <v>0.55227980626284201</v>
      </c>
      <c r="V979" s="17">
        <v>0.54443260679913297</v>
      </c>
      <c r="W979" s="17">
        <v>0.61022532361967896</v>
      </c>
      <c r="X979" s="17">
        <v>0.55206375617776904</v>
      </c>
      <c r="Y979" s="17">
        <v>0.50030884444163704</v>
      </c>
      <c r="Z979" s="17">
        <v>0.58181260573974403</v>
      </c>
      <c r="AA979" s="17">
        <v>0.53972186747204298</v>
      </c>
      <c r="AB979" s="17">
        <v>0.57045102448650498</v>
      </c>
      <c r="AC979" s="17">
        <v>0.52720523774219297</v>
      </c>
      <c r="AD979" s="17"/>
      <c r="AE979" s="17">
        <v>0.49498622394126102</v>
      </c>
      <c r="AF979" s="17">
        <v>0.64059813517060704</v>
      </c>
      <c r="AG979" s="17">
        <v>0.47073433557404898</v>
      </c>
      <c r="AH979" s="17"/>
      <c r="AI979" s="17">
        <v>0.52782626445077296</v>
      </c>
      <c r="AJ979" s="17">
        <v>0.61807025822234796</v>
      </c>
      <c r="AK979" s="17">
        <v>0.65083691915136099</v>
      </c>
      <c r="AL979" s="17">
        <v>0.38877408440377098</v>
      </c>
      <c r="AM979" s="17">
        <v>0.46635904030298397</v>
      </c>
      <c r="AN979" s="17"/>
      <c r="AO979" s="17">
        <v>0.54474050534541496</v>
      </c>
      <c r="AP979" s="17">
        <v>0.63398905969005304</v>
      </c>
      <c r="AQ979" s="17">
        <v>0.639160365252187</v>
      </c>
      <c r="AR979" s="17"/>
      <c r="AS979" s="17">
        <v>0.47994439358174901</v>
      </c>
      <c r="AT979" s="17">
        <v>0.56608597141781603</v>
      </c>
      <c r="AU979" s="17">
        <v>0.61324911318279796</v>
      </c>
      <c r="AV979" s="17">
        <v>0.64649091076162402</v>
      </c>
      <c r="AW979" s="17">
        <v>0.71164637905956996</v>
      </c>
    </row>
    <row r="980" spans="2:49" x14ac:dyDescent="0.25">
      <c r="B980" t="s">
        <v>178</v>
      </c>
      <c r="C980" s="17">
        <v>0.16489074897900799</v>
      </c>
      <c r="D980" s="17">
        <v>0.18492943961261399</v>
      </c>
      <c r="E980" s="17">
        <v>0.14515248046675899</v>
      </c>
      <c r="F980" s="17"/>
      <c r="G980" s="17">
        <v>0.137025989544653</v>
      </c>
      <c r="H980" s="17">
        <v>0.13637509199130299</v>
      </c>
      <c r="I980" s="17">
        <v>0.148038144359704</v>
      </c>
      <c r="J980" s="17">
        <v>0.17065118529460199</v>
      </c>
      <c r="K980" s="17">
        <v>0.20758824320202199</v>
      </c>
      <c r="L980" s="17">
        <v>0.187280369059969</v>
      </c>
      <c r="M980" s="17"/>
      <c r="N980" s="17">
        <v>0.12793984269198699</v>
      </c>
      <c r="O980" s="17">
        <v>0.159528992880729</v>
      </c>
      <c r="P980" s="17">
        <v>0.19518046724726501</v>
      </c>
      <c r="Q980" s="17">
        <v>0.18530077894388999</v>
      </c>
      <c r="R980" s="17"/>
      <c r="S980" s="17">
        <v>0.17048080147427899</v>
      </c>
      <c r="T980" s="17">
        <v>0.15875494378986901</v>
      </c>
      <c r="U980" s="17">
        <v>0.147163781571476</v>
      </c>
      <c r="V980" s="17">
        <v>0.188843393768513</v>
      </c>
      <c r="W980" s="17">
        <v>0.16523465602540799</v>
      </c>
      <c r="X980" s="17">
        <v>0.16673189807083899</v>
      </c>
      <c r="Y980" s="17">
        <v>0.191639983987795</v>
      </c>
      <c r="Z980" s="17">
        <v>0.17312033354403</v>
      </c>
      <c r="AA980" s="17">
        <v>0.15971366669156101</v>
      </c>
      <c r="AB980" s="17">
        <v>0.14205737893457299</v>
      </c>
      <c r="AC980" s="17">
        <v>0.14976413990207099</v>
      </c>
      <c r="AD980" s="17"/>
      <c r="AE980" s="17">
        <v>0.23557190885694099</v>
      </c>
      <c r="AF980" s="17">
        <v>0.110583052493822</v>
      </c>
      <c r="AG980" s="17">
        <v>0.166565606015915</v>
      </c>
      <c r="AH980" s="17"/>
      <c r="AI980" s="17">
        <v>0.208992728513899</v>
      </c>
      <c r="AJ980" s="17">
        <v>0.121659907917106</v>
      </c>
      <c r="AK980" s="17">
        <v>0.10109172435159</v>
      </c>
      <c r="AL980" s="17">
        <v>0.39634704282870598</v>
      </c>
      <c r="AM980" s="17">
        <v>0.16412947204630701</v>
      </c>
      <c r="AN980" s="17"/>
      <c r="AO980" s="17">
        <v>0.187853738057327</v>
      </c>
      <c r="AP980" s="17">
        <v>0.109323240584506</v>
      </c>
      <c r="AQ980" s="17">
        <v>0.14158951226657701</v>
      </c>
      <c r="AR980" s="17"/>
      <c r="AS980" s="17">
        <v>0.20200077931853999</v>
      </c>
      <c r="AT980" s="17">
        <v>0.17421882414065001</v>
      </c>
      <c r="AU980" s="17">
        <v>0.137386706503765</v>
      </c>
      <c r="AV980" s="17">
        <v>0.11840171601386699</v>
      </c>
      <c r="AW980" s="17">
        <v>7.4718766935182701E-2</v>
      </c>
    </row>
    <row r="981" spans="2:49" x14ac:dyDescent="0.25">
      <c r="B981" t="s">
        <v>179</v>
      </c>
      <c r="C981" s="17">
        <v>0.39260715380293398</v>
      </c>
      <c r="D981" s="17">
        <v>0.37337567347142397</v>
      </c>
      <c r="E981" s="17">
        <v>0.41029236441129102</v>
      </c>
      <c r="F981" s="17"/>
      <c r="G981" s="17">
        <v>0.45602570391410202</v>
      </c>
      <c r="H981" s="17">
        <v>0.47318719508651802</v>
      </c>
      <c r="I981" s="17">
        <v>0.41458500402042697</v>
      </c>
      <c r="J981" s="17">
        <v>0.37209238473718897</v>
      </c>
      <c r="K981" s="17">
        <v>0.28135212855143399</v>
      </c>
      <c r="L981" s="17">
        <v>0.35771435298627202</v>
      </c>
      <c r="M981" s="17"/>
      <c r="N981" s="17">
        <v>0.52878750241838801</v>
      </c>
      <c r="O981" s="17">
        <v>0.40041727244479303</v>
      </c>
      <c r="P981" s="17">
        <v>0.32154145849197102</v>
      </c>
      <c r="Q981" s="17">
        <v>0.29821662194048099</v>
      </c>
      <c r="R981" s="17"/>
      <c r="S981" s="17">
        <v>0.39663959817202399</v>
      </c>
      <c r="T981" s="17">
        <v>0.42156741180431101</v>
      </c>
      <c r="U981" s="17">
        <v>0.40511602469136598</v>
      </c>
      <c r="V981" s="17">
        <v>0.35558921303062002</v>
      </c>
      <c r="W981" s="17">
        <v>0.44499066759427103</v>
      </c>
      <c r="X981" s="17">
        <v>0.38533185810693099</v>
      </c>
      <c r="Y981" s="17">
        <v>0.30866886045384201</v>
      </c>
      <c r="Z981" s="17">
        <v>0.40869227219571402</v>
      </c>
      <c r="AA981" s="17">
        <v>0.38000820078048198</v>
      </c>
      <c r="AB981" s="17">
        <v>0.42839364555193199</v>
      </c>
      <c r="AC981" s="17">
        <v>0.37744109784012198</v>
      </c>
      <c r="AD981" s="17"/>
      <c r="AE981" s="17">
        <v>0.25941431508432</v>
      </c>
      <c r="AF981" s="17">
        <v>0.53001508267678499</v>
      </c>
      <c r="AG981" s="17">
        <v>0.30416872955813401</v>
      </c>
      <c r="AH981" s="17"/>
      <c r="AI981" s="17">
        <v>0.31883353593687502</v>
      </c>
      <c r="AJ981" s="17">
        <v>0.496410350305242</v>
      </c>
      <c r="AK981" s="17">
        <v>0.54974519479977102</v>
      </c>
      <c r="AL981" s="17">
        <v>-7.5729584249352704E-3</v>
      </c>
      <c r="AM981" s="17">
        <v>0.30222956825667702</v>
      </c>
      <c r="AN981" s="17"/>
      <c r="AO981" s="17">
        <v>0.35688676728808699</v>
      </c>
      <c r="AP981" s="17">
        <v>0.52466581910554699</v>
      </c>
      <c r="AQ981" s="17">
        <v>0.49757085298560999</v>
      </c>
      <c r="AR981" s="17"/>
      <c r="AS981" s="17">
        <v>0.27794361426320902</v>
      </c>
      <c r="AT981" s="17">
        <v>0.39186714727716698</v>
      </c>
      <c r="AU981" s="17">
        <v>0.47586240667903301</v>
      </c>
      <c r="AV981" s="17">
        <v>0.52808919474775695</v>
      </c>
      <c r="AW981" s="17">
        <v>0.63692761212438698</v>
      </c>
    </row>
    <row r="982" spans="2:49" x14ac:dyDescent="0.25">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row>
    <row r="983" spans="2:49" x14ac:dyDescent="0.25">
      <c r="B983" s="6" t="s">
        <v>494</v>
      </c>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row>
    <row r="984" spans="2:49" x14ac:dyDescent="0.25">
      <c r="B984" s="24" t="s">
        <v>76</v>
      </c>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row>
    <row r="985" spans="2:49" x14ac:dyDescent="0.25">
      <c r="B985" t="s">
        <v>481</v>
      </c>
      <c r="C985" s="17">
        <v>0.30031982434614202</v>
      </c>
      <c r="D985" s="17">
        <v>0.30418551181000097</v>
      </c>
      <c r="E985" s="17">
        <v>0.29670116181676798</v>
      </c>
      <c r="F985" s="17"/>
      <c r="G985" s="17">
        <v>0.27676528186696198</v>
      </c>
      <c r="H985" s="17">
        <v>0.26293897064396299</v>
      </c>
      <c r="I985" s="17">
        <v>0.30308536521506002</v>
      </c>
      <c r="J985" s="17">
        <v>0.29619208834717498</v>
      </c>
      <c r="K985" s="17">
        <v>0.30876130899937199</v>
      </c>
      <c r="L985" s="17">
        <v>0.34203239824182102</v>
      </c>
      <c r="M985" s="17"/>
      <c r="N985" s="17">
        <v>0.32316694601664597</v>
      </c>
      <c r="O985" s="17">
        <v>0.30161319863474301</v>
      </c>
      <c r="P985" s="17">
        <v>0.302276547395817</v>
      </c>
      <c r="Q985" s="17">
        <v>0.27656661939779298</v>
      </c>
      <c r="R985" s="17"/>
      <c r="S985" s="17">
        <v>0.33364815170918199</v>
      </c>
      <c r="T985" s="17">
        <v>0.28616540430854098</v>
      </c>
      <c r="U985" s="17">
        <v>0.27320386406008101</v>
      </c>
      <c r="V985" s="17">
        <v>0.32656011632027099</v>
      </c>
      <c r="W985" s="17">
        <v>0.27579473706548502</v>
      </c>
      <c r="X985" s="17">
        <v>0.30098315283879001</v>
      </c>
      <c r="Y985" s="17">
        <v>0.290992395324566</v>
      </c>
      <c r="Z985" s="17">
        <v>0.30787655462611602</v>
      </c>
      <c r="AA985" s="17">
        <v>0.28514337175259602</v>
      </c>
      <c r="AB985" s="17">
        <v>0.34877994717086802</v>
      </c>
      <c r="AC985" s="17">
        <v>0.22823812491155601</v>
      </c>
      <c r="AD985" s="17"/>
      <c r="AE985" s="17">
        <v>0.27395327026088301</v>
      </c>
      <c r="AF985" s="17">
        <v>0.32971511758461802</v>
      </c>
      <c r="AG985" s="17">
        <v>0.28190735314889298</v>
      </c>
      <c r="AH985" s="17"/>
      <c r="AI985" s="17">
        <v>0.295725268942437</v>
      </c>
      <c r="AJ985" s="17">
        <v>0.31211154079051201</v>
      </c>
      <c r="AK985" s="17">
        <v>0.32820916245870801</v>
      </c>
      <c r="AL985" s="17">
        <v>0.22989775565359599</v>
      </c>
      <c r="AM985" s="17">
        <v>0.261210185361618</v>
      </c>
      <c r="AN985" s="17"/>
      <c r="AO985" s="17">
        <v>0.29275880809603599</v>
      </c>
      <c r="AP985" s="17">
        <v>0.31983097137774402</v>
      </c>
      <c r="AQ985" s="17">
        <v>0.31426371123369801</v>
      </c>
      <c r="AR985" s="17"/>
      <c r="AS985" s="17">
        <v>0.25823517513101002</v>
      </c>
      <c r="AT985" s="17">
        <v>0.29778410200128003</v>
      </c>
      <c r="AU985" s="17">
        <v>0.31810561659970699</v>
      </c>
      <c r="AV985" s="17">
        <v>0.32171491840207</v>
      </c>
      <c r="AW985" s="17">
        <v>0.30399847645053801</v>
      </c>
    </row>
    <row r="986" spans="2:49" x14ac:dyDescent="0.25">
      <c r="B986" t="s">
        <v>482</v>
      </c>
      <c r="C986" s="17">
        <v>0.29402347393651501</v>
      </c>
      <c r="D986" s="17">
        <v>0.26266948322476202</v>
      </c>
      <c r="E986" s="17">
        <v>0.32355538802014999</v>
      </c>
      <c r="F986" s="17"/>
      <c r="G986" s="17">
        <v>0.262666208987553</v>
      </c>
      <c r="H986" s="17">
        <v>0.29913797622539701</v>
      </c>
      <c r="I986" s="17">
        <v>0.28531054503498199</v>
      </c>
      <c r="J986" s="17">
        <v>0.31640216155295398</v>
      </c>
      <c r="K986" s="17">
        <v>0.30168490593992298</v>
      </c>
      <c r="L986" s="17">
        <v>0.29479081390981199</v>
      </c>
      <c r="M986" s="17"/>
      <c r="N986" s="17">
        <v>0.28614876581847698</v>
      </c>
      <c r="O986" s="17">
        <v>0.306389091961559</v>
      </c>
      <c r="P986" s="17">
        <v>0.292903829001322</v>
      </c>
      <c r="Q986" s="17">
        <v>0.29149136289348099</v>
      </c>
      <c r="R986" s="17"/>
      <c r="S986" s="17">
        <v>0.29305274129527198</v>
      </c>
      <c r="T986" s="17">
        <v>0.29139928659716202</v>
      </c>
      <c r="U986" s="17">
        <v>0.34336228936002</v>
      </c>
      <c r="V986" s="17">
        <v>0.32431131628418097</v>
      </c>
      <c r="W986" s="17">
        <v>0.32938385139903698</v>
      </c>
      <c r="X986" s="17">
        <v>0.26122247630101197</v>
      </c>
      <c r="Y986" s="17">
        <v>0.30490696743944601</v>
      </c>
      <c r="Z986" s="17">
        <v>0.27737115142768198</v>
      </c>
      <c r="AA986" s="17">
        <v>0.26492732595423901</v>
      </c>
      <c r="AB986" s="17">
        <v>0.27615920681289602</v>
      </c>
      <c r="AC986" s="17">
        <v>0.27172715149705701</v>
      </c>
      <c r="AD986" s="17"/>
      <c r="AE986" s="17">
        <v>0.27404151310818198</v>
      </c>
      <c r="AF986" s="17">
        <v>0.31762599713281497</v>
      </c>
      <c r="AG986" s="17">
        <v>0.280813833357341</v>
      </c>
      <c r="AH986" s="17"/>
      <c r="AI986" s="17">
        <v>0.27488455816094398</v>
      </c>
      <c r="AJ986" s="17">
        <v>0.31451302713178098</v>
      </c>
      <c r="AK986" s="17">
        <v>0.29838790098335399</v>
      </c>
      <c r="AL986" s="17">
        <v>0.259174388289241</v>
      </c>
      <c r="AM986" s="17">
        <v>0.28922261807616401</v>
      </c>
      <c r="AN986" s="17"/>
      <c r="AO986" s="17">
        <v>0.26825105794758403</v>
      </c>
      <c r="AP986" s="17">
        <v>0.31684166701084099</v>
      </c>
      <c r="AQ986" s="17">
        <v>0.28627590112943802</v>
      </c>
      <c r="AR986" s="17"/>
      <c r="AS986" s="17">
        <v>0.27431429188290601</v>
      </c>
      <c r="AT986" s="17">
        <v>0.30037960771231598</v>
      </c>
      <c r="AU986" s="17">
        <v>0.32445844153596698</v>
      </c>
      <c r="AV986" s="17">
        <v>0.25487913550157199</v>
      </c>
      <c r="AW986" s="17">
        <v>0.33308014816044901</v>
      </c>
    </row>
    <row r="987" spans="2:49" x14ac:dyDescent="0.25">
      <c r="B987" t="s">
        <v>483</v>
      </c>
      <c r="C987" s="17">
        <v>0.26551685126076502</v>
      </c>
      <c r="D987" s="17">
        <v>0.25501907520325001</v>
      </c>
      <c r="E987" s="17">
        <v>0.27649643685812503</v>
      </c>
      <c r="F987" s="17"/>
      <c r="G987" s="17">
        <v>0.28086579782450499</v>
      </c>
      <c r="H987" s="17">
        <v>0.30076629790605902</v>
      </c>
      <c r="I987" s="17">
        <v>0.30665013645144101</v>
      </c>
      <c r="J987" s="17">
        <v>0.28204254813513102</v>
      </c>
      <c r="K987" s="17">
        <v>0.24611701636949501</v>
      </c>
      <c r="L987" s="17">
        <v>0.19256357477935199</v>
      </c>
      <c r="M987" s="17"/>
      <c r="N987" s="17">
        <v>0.24794401733763199</v>
      </c>
      <c r="O987" s="17">
        <v>0.26286892221867902</v>
      </c>
      <c r="P987" s="17">
        <v>0.26577529225596802</v>
      </c>
      <c r="Q987" s="17">
        <v>0.28524748818311702</v>
      </c>
      <c r="R987" s="17"/>
      <c r="S987" s="17">
        <v>0.250885314819774</v>
      </c>
      <c r="T987" s="17">
        <v>0.25148451527512999</v>
      </c>
      <c r="U987" s="17">
        <v>0.23338375005334799</v>
      </c>
      <c r="V987" s="17">
        <v>0.21881013534747501</v>
      </c>
      <c r="W987" s="17">
        <v>0.265922716462211</v>
      </c>
      <c r="X987" s="17">
        <v>0.26989497391032702</v>
      </c>
      <c r="Y987" s="17">
        <v>0.261065445677718</v>
      </c>
      <c r="Z987" s="17">
        <v>0.32362896571960698</v>
      </c>
      <c r="AA987" s="17">
        <v>0.29059133836543199</v>
      </c>
      <c r="AB987" s="17">
        <v>0.31342886256041702</v>
      </c>
      <c r="AC987" s="17">
        <v>0.28930822559971298</v>
      </c>
      <c r="AD987" s="17"/>
      <c r="AE987" s="17">
        <v>0.25461283317632599</v>
      </c>
      <c r="AF987" s="17">
        <v>0.255971038515382</v>
      </c>
      <c r="AG987" s="17">
        <v>0.305701615416623</v>
      </c>
      <c r="AH987" s="17"/>
      <c r="AI987" s="17">
        <v>0.24233342897660401</v>
      </c>
      <c r="AJ987" s="17">
        <v>0.29016422133144498</v>
      </c>
      <c r="AK987" s="17">
        <v>0.20376064106981701</v>
      </c>
      <c r="AL987" s="17">
        <v>0.30233351048151702</v>
      </c>
      <c r="AM987" s="17">
        <v>0.31873065367302</v>
      </c>
      <c r="AN987" s="17"/>
      <c r="AO987" s="17">
        <v>0.24176890927539399</v>
      </c>
      <c r="AP987" s="17">
        <v>0.29695203033360701</v>
      </c>
      <c r="AQ987" s="17">
        <v>0.214118230820218</v>
      </c>
      <c r="AR987" s="17"/>
      <c r="AS987" s="17">
        <v>0.28804466586654898</v>
      </c>
      <c r="AT987" s="17">
        <v>0.25418049190689801</v>
      </c>
      <c r="AU987" s="17">
        <v>0.25117153775886197</v>
      </c>
      <c r="AV987" s="17">
        <v>0.28097988493470299</v>
      </c>
      <c r="AW987" s="17">
        <v>0.25749260641808502</v>
      </c>
    </row>
    <row r="988" spans="2:49" x14ac:dyDescent="0.25">
      <c r="B988" t="s">
        <v>484</v>
      </c>
      <c r="C988" s="17">
        <v>0.24724508971157999</v>
      </c>
      <c r="D988" s="17">
        <v>0.21201658342027499</v>
      </c>
      <c r="E988" s="17">
        <v>0.28076443036003301</v>
      </c>
      <c r="F988" s="17"/>
      <c r="G988" s="17">
        <v>0.299211524815097</v>
      </c>
      <c r="H988" s="17">
        <v>0.22788000911527301</v>
      </c>
      <c r="I988" s="17">
        <v>0.207454169586862</v>
      </c>
      <c r="J988" s="17">
        <v>0.205668408502162</v>
      </c>
      <c r="K988" s="17">
        <v>0.202992124501607</v>
      </c>
      <c r="L988" s="17">
        <v>0.32384339322262901</v>
      </c>
      <c r="M988" s="17"/>
      <c r="N988" s="17">
        <v>0.30161603608819798</v>
      </c>
      <c r="O988" s="17">
        <v>0.232844248802453</v>
      </c>
      <c r="P988" s="17">
        <v>0.23776954448826901</v>
      </c>
      <c r="Q988" s="17">
        <v>0.21361151070742301</v>
      </c>
      <c r="R988" s="17"/>
      <c r="S988" s="17">
        <v>0.22513831764509201</v>
      </c>
      <c r="T988" s="17">
        <v>0.27305969143694198</v>
      </c>
      <c r="U988" s="17">
        <v>0.22600276899813401</v>
      </c>
      <c r="V988" s="17">
        <v>0.26735228363088798</v>
      </c>
      <c r="W988" s="17">
        <v>0.24596294931943399</v>
      </c>
      <c r="X988" s="17">
        <v>0.240451618343239</v>
      </c>
      <c r="Y988" s="17">
        <v>0.23279852126572201</v>
      </c>
      <c r="Z988" s="17">
        <v>0.25029745888089799</v>
      </c>
      <c r="AA988" s="17">
        <v>0.23545370325501</v>
      </c>
      <c r="AB988" s="17">
        <v>0.243121471416268</v>
      </c>
      <c r="AC988" s="17">
        <v>0.307936576511261</v>
      </c>
      <c r="AD988" s="17"/>
      <c r="AE988" s="17">
        <v>0.20974196708503501</v>
      </c>
      <c r="AF988" s="17">
        <v>0.27528951435999799</v>
      </c>
      <c r="AG988" s="17">
        <v>0.223561007677747</v>
      </c>
      <c r="AH988" s="17"/>
      <c r="AI988" s="17">
        <v>0.20963722555318201</v>
      </c>
      <c r="AJ988" s="17">
        <v>0.29049597665282001</v>
      </c>
      <c r="AK988" s="17">
        <v>0.31425241133874698</v>
      </c>
      <c r="AL988" s="17">
        <v>0.15197273996494101</v>
      </c>
      <c r="AM988" s="17">
        <v>0.20678470246004901</v>
      </c>
      <c r="AN988" s="17"/>
      <c r="AO988" s="17">
        <v>0.21190877630865501</v>
      </c>
      <c r="AP988" s="17">
        <v>0.28483974754946001</v>
      </c>
      <c r="AQ988" s="17">
        <v>0.28757679477335901</v>
      </c>
      <c r="AR988" s="17"/>
      <c r="AS988" s="17">
        <v>0.22711658788139599</v>
      </c>
      <c r="AT988" s="17">
        <v>0.23736833529447701</v>
      </c>
      <c r="AU988" s="17">
        <v>0.27289636424650399</v>
      </c>
      <c r="AV988" s="17">
        <v>0.25198558104271501</v>
      </c>
      <c r="AW988" s="17">
        <v>0.28540358701456597</v>
      </c>
    </row>
    <row r="989" spans="2:49" x14ac:dyDescent="0.25">
      <c r="B989" t="s">
        <v>485</v>
      </c>
      <c r="C989" s="17">
        <v>0.21193617838623699</v>
      </c>
      <c r="D989" s="17">
        <v>0.20347611939330701</v>
      </c>
      <c r="E989" s="17">
        <v>0.219806651521739</v>
      </c>
      <c r="F989" s="17"/>
      <c r="G989" s="17">
        <v>0.20550690556916101</v>
      </c>
      <c r="H989" s="17">
        <v>0.22399091440339799</v>
      </c>
      <c r="I989" s="17">
        <v>0.20657047902667799</v>
      </c>
      <c r="J989" s="17">
        <v>0.23837539987081599</v>
      </c>
      <c r="K989" s="17">
        <v>0.206847071069932</v>
      </c>
      <c r="L989" s="17">
        <v>0.19277126214553</v>
      </c>
      <c r="M989" s="17"/>
      <c r="N989" s="17">
        <v>0.21949178068144401</v>
      </c>
      <c r="O989" s="17">
        <v>0.211883093902728</v>
      </c>
      <c r="P989" s="17">
        <v>0.214862299281048</v>
      </c>
      <c r="Q989" s="17">
        <v>0.20218100027541699</v>
      </c>
      <c r="R989" s="17"/>
      <c r="S989" s="17">
        <v>0.22823490655574</v>
      </c>
      <c r="T989" s="17">
        <v>0.20873799904836601</v>
      </c>
      <c r="U989" s="17">
        <v>0.198364864900264</v>
      </c>
      <c r="V989" s="17">
        <v>0.21571402346723201</v>
      </c>
      <c r="W989" s="17">
        <v>0.193403604623474</v>
      </c>
      <c r="X989" s="17">
        <v>0.227839869710693</v>
      </c>
      <c r="Y989" s="17">
        <v>0.240983546416735</v>
      </c>
      <c r="Z989" s="17">
        <v>0.15226803293077701</v>
      </c>
      <c r="AA989" s="17">
        <v>0.208185513408362</v>
      </c>
      <c r="AB989" s="17">
        <v>0.20576603899629101</v>
      </c>
      <c r="AC989" s="17">
        <v>0.20729778299356</v>
      </c>
      <c r="AD989" s="17"/>
      <c r="AE989" s="17">
        <v>0.18650760468476801</v>
      </c>
      <c r="AF989" s="17">
        <v>0.23522200443157801</v>
      </c>
      <c r="AG989" s="17">
        <v>0.211105097741456</v>
      </c>
      <c r="AH989" s="17"/>
      <c r="AI989" s="17">
        <v>0.19502976337723199</v>
      </c>
      <c r="AJ989" s="17">
        <v>0.23783046255411699</v>
      </c>
      <c r="AK989" s="17">
        <v>0.23852857146856399</v>
      </c>
      <c r="AL989" s="17">
        <v>9.3233000587225501E-2</v>
      </c>
      <c r="AM989" s="17">
        <v>0.20956615785553701</v>
      </c>
      <c r="AN989" s="17"/>
      <c r="AO989" s="17">
        <v>0.20015774510989401</v>
      </c>
      <c r="AP989" s="17">
        <v>0.245237692287299</v>
      </c>
      <c r="AQ989" s="17">
        <v>0.247269838904142</v>
      </c>
      <c r="AR989" s="17"/>
      <c r="AS989" s="17">
        <v>0.201207011085695</v>
      </c>
      <c r="AT989" s="17">
        <v>0.22299839588381601</v>
      </c>
      <c r="AU989" s="17">
        <v>0.23714036871157401</v>
      </c>
      <c r="AV989" s="17">
        <v>0.21766249115058101</v>
      </c>
      <c r="AW989" s="17">
        <v>0.19919395944844301</v>
      </c>
    </row>
    <row r="990" spans="2:49" x14ac:dyDescent="0.25">
      <c r="B990" t="s">
        <v>486</v>
      </c>
      <c r="C990" s="17">
        <v>0.19135394741942299</v>
      </c>
      <c r="D990" s="17">
        <v>0.20451942157538899</v>
      </c>
      <c r="E990" s="17">
        <v>0.17808538708931199</v>
      </c>
      <c r="F990" s="17"/>
      <c r="G990" s="17">
        <v>0.183719614381743</v>
      </c>
      <c r="H990" s="17">
        <v>0.19774585737174499</v>
      </c>
      <c r="I990" s="17">
        <v>0.19422744377461501</v>
      </c>
      <c r="J990" s="17">
        <v>0.16117792736695599</v>
      </c>
      <c r="K990" s="17">
        <v>0.193937443735577</v>
      </c>
      <c r="L990" s="17">
        <v>0.21175972506372301</v>
      </c>
      <c r="M990" s="17"/>
      <c r="N990" s="17">
        <v>0.22311876418326301</v>
      </c>
      <c r="O990" s="17">
        <v>0.186662717750674</v>
      </c>
      <c r="P990" s="17">
        <v>0.15885021297072799</v>
      </c>
      <c r="Q990" s="17">
        <v>0.19147836412333699</v>
      </c>
      <c r="R990" s="17"/>
      <c r="S990" s="17">
        <v>0.249384243566037</v>
      </c>
      <c r="T990" s="17">
        <v>0.19928232098409901</v>
      </c>
      <c r="U990" s="17">
        <v>0.20349224952832201</v>
      </c>
      <c r="V990" s="17">
        <v>0.21724573845582301</v>
      </c>
      <c r="W990" s="17">
        <v>0.22378670305899101</v>
      </c>
      <c r="X990" s="17">
        <v>0.186719354449079</v>
      </c>
      <c r="Y990" s="17">
        <v>0.162358658214108</v>
      </c>
      <c r="Z990" s="17">
        <v>0.10982638869684</v>
      </c>
      <c r="AA990" s="17">
        <v>0.140396835828277</v>
      </c>
      <c r="AB990" s="17">
        <v>0.165384742676846</v>
      </c>
      <c r="AC990" s="17">
        <v>0.175608048331302</v>
      </c>
      <c r="AD990" s="17"/>
      <c r="AE990" s="17">
        <v>0.18203568701511899</v>
      </c>
      <c r="AF990" s="17">
        <v>0.20512302549810599</v>
      </c>
      <c r="AG990" s="17">
        <v>0.175951499754609</v>
      </c>
      <c r="AH990" s="17"/>
      <c r="AI990" s="17">
        <v>0.18399976251240899</v>
      </c>
      <c r="AJ990" s="17">
        <v>0.20882019352487499</v>
      </c>
      <c r="AK990" s="17">
        <v>0.20894203828667601</v>
      </c>
      <c r="AL990" s="17">
        <v>0.215072184189391</v>
      </c>
      <c r="AM990" s="17">
        <v>0.17899963614710099</v>
      </c>
      <c r="AN990" s="17"/>
      <c r="AO990" s="17">
        <v>0.19419298799924101</v>
      </c>
      <c r="AP990" s="17">
        <v>0.20455091929548</v>
      </c>
      <c r="AQ990" s="17">
        <v>0.221737534318452</v>
      </c>
      <c r="AR990" s="17"/>
      <c r="AS990" s="17">
        <v>0.157720628426822</v>
      </c>
      <c r="AT990" s="17">
        <v>0.203498558201264</v>
      </c>
      <c r="AU990" s="17">
        <v>0.20371674062629999</v>
      </c>
      <c r="AV990" s="17">
        <v>0.19570691685417399</v>
      </c>
      <c r="AW990" s="17">
        <v>0.200346069629424</v>
      </c>
    </row>
    <row r="991" spans="2:49" x14ac:dyDescent="0.25">
      <c r="B991" t="s">
        <v>487</v>
      </c>
      <c r="C991" s="17">
        <v>0.189536693361715</v>
      </c>
      <c r="D991" s="17">
        <v>0.173036798259773</v>
      </c>
      <c r="E991" s="17">
        <v>0.20470809502269199</v>
      </c>
      <c r="F991" s="17"/>
      <c r="G991" s="17">
        <v>0.22734293814811399</v>
      </c>
      <c r="H991" s="17">
        <v>0.19045305673978299</v>
      </c>
      <c r="I991" s="17">
        <v>0.191816470178959</v>
      </c>
      <c r="J991" s="17">
        <v>0.19065488065857</v>
      </c>
      <c r="K991" s="17">
        <v>0.13884454693807199</v>
      </c>
      <c r="L991" s="17">
        <v>0.19452560162197599</v>
      </c>
      <c r="M991" s="17"/>
      <c r="N991" s="17">
        <v>0.18668564065239199</v>
      </c>
      <c r="O991" s="17">
        <v>0.20682649750341101</v>
      </c>
      <c r="P991" s="17">
        <v>0.17101998425329901</v>
      </c>
      <c r="Q991" s="17">
        <v>0.18873982078784601</v>
      </c>
      <c r="R991" s="17"/>
      <c r="S991" s="17">
        <v>0.19517869644458299</v>
      </c>
      <c r="T991" s="17">
        <v>0.181510698678128</v>
      </c>
      <c r="U991" s="17">
        <v>0.211983344152258</v>
      </c>
      <c r="V991" s="17">
        <v>0.21864612084809301</v>
      </c>
      <c r="W991" s="17">
        <v>0.18389981341008199</v>
      </c>
      <c r="X991" s="17">
        <v>0.18068771824666499</v>
      </c>
      <c r="Y991" s="17">
        <v>0.183615623699937</v>
      </c>
      <c r="Z991" s="17">
        <v>0.133040887023578</v>
      </c>
      <c r="AA991" s="17">
        <v>0.18115781331625599</v>
      </c>
      <c r="AB991" s="17">
        <v>0.17562685608651199</v>
      </c>
      <c r="AC991" s="17">
        <v>0.22806004731476801</v>
      </c>
      <c r="AD991" s="17"/>
      <c r="AE991" s="17">
        <v>0.17601077740895199</v>
      </c>
      <c r="AF991" s="17">
        <v>0.20688185529380301</v>
      </c>
      <c r="AG991" s="17">
        <v>0.15019388258490099</v>
      </c>
      <c r="AH991" s="17"/>
      <c r="AI991" s="17">
        <v>0.18056533603553099</v>
      </c>
      <c r="AJ991" s="17">
        <v>0.202209781092105</v>
      </c>
      <c r="AK991" s="17">
        <v>0.195406350354761</v>
      </c>
      <c r="AL991" s="17">
        <v>0.15305443594394</v>
      </c>
      <c r="AM991" s="17">
        <v>0.17371214807402499</v>
      </c>
      <c r="AN991" s="17"/>
      <c r="AO991" s="17">
        <v>0.20371761243526301</v>
      </c>
      <c r="AP991" s="17">
        <v>0.19975712668527101</v>
      </c>
      <c r="AQ991" s="17">
        <v>0.22249200370954</v>
      </c>
      <c r="AR991" s="17"/>
      <c r="AS991" s="17">
        <v>0.18421128084800001</v>
      </c>
      <c r="AT991" s="17">
        <v>0.20745283660406499</v>
      </c>
      <c r="AU991" s="17">
        <v>0.183557714863024</v>
      </c>
      <c r="AV991" s="17">
        <v>0.20544355611976201</v>
      </c>
      <c r="AW991" s="17">
        <v>0.17602357733110299</v>
      </c>
    </row>
    <row r="992" spans="2:49" x14ac:dyDescent="0.25">
      <c r="B992" t="s">
        <v>488</v>
      </c>
      <c r="C992" s="17">
        <v>0.17683470553851499</v>
      </c>
      <c r="D992" s="17">
        <v>0.18353900118296801</v>
      </c>
      <c r="E992" s="17">
        <v>0.171312918156941</v>
      </c>
      <c r="F992" s="17"/>
      <c r="G992" s="17">
        <v>0.15308515720295801</v>
      </c>
      <c r="H992" s="17">
        <v>0.14989342307287501</v>
      </c>
      <c r="I992" s="17">
        <v>0.17148524407524701</v>
      </c>
      <c r="J992" s="17">
        <v>0.188002592589325</v>
      </c>
      <c r="K992" s="17">
        <v>0.19813175702599101</v>
      </c>
      <c r="L992" s="17">
        <v>0.19575200362346701</v>
      </c>
      <c r="M992" s="17"/>
      <c r="N992" s="17">
        <v>0.18461790806037801</v>
      </c>
      <c r="O992" s="17">
        <v>0.168133462279795</v>
      </c>
      <c r="P992" s="17">
        <v>0.189943178229071</v>
      </c>
      <c r="Q992" s="17">
        <v>0.165609149949555</v>
      </c>
      <c r="R992" s="17"/>
      <c r="S992" s="17">
        <v>0.14412961883150099</v>
      </c>
      <c r="T992" s="17">
        <v>0.19267145272595401</v>
      </c>
      <c r="U992" s="17">
        <v>0.17721233523716301</v>
      </c>
      <c r="V992" s="17">
        <v>0.15914248449554699</v>
      </c>
      <c r="W992" s="17">
        <v>0.17546342665932399</v>
      </c>
      <c r="X992" s="17">
        <v>0.18157299828036899</v>
      </c>
      <c r="Y992" s="17">
        <v>0.16114595527412001</v>
      </c>
      <c r="Z992" s="17">
        <v>0.232437793593742</v>
      </c>
      <c r="AA992" s="17">
        <v>0.166786043800768</v>
      </c>
      <c r="AB992" s="17">
        <v>0.20459465763957799</v>
      </c>
      <c r="AC992" s="17">
        <v>0.20478429624724101</v>
      </c>
      <c r="AD992" s="17"/>
      <c r="AE992" s="17">
        <v>0.17583320852309001</v>
      </c>
      <c r="AF992" s="17">
        <v>0.19578575534640899</v>
      </c>
      <c r="AG992" s="17">
        <v>0.13952021794693101</v>
      </c>
      <c r="AH992" s="17"/>
      <c r="AI992" s="17">
        <v>0.17161051336486299</v>
      </c>
      <c r="AJ992" s="17">
        <v>0.183287415651984</v>
      </c>
      <c r="AK992" s="17">
        <v>0.25490250042295298</v>
      </c>
      <c r="AL992" s="17">
        <v>0.14221259422781399</v>
      </c>
      <c r="AM992" s="17">
        <v>0.137242874282309</v>
      </c>
      <c r="AN992" s="17"/>
      <c r="AO992" s="17">
        <v>0.18175402694471901</v>
      </c>
      <c r="AP992" s="17">
        <v>0.18207075167110101</v>
      </c>
      <c r="AQ992" s="17">
        <v>0.237774489502973</v>
      </c>
      <c r="AR992" s="17"/>
      <c r="AS992" s="17">
        <v>0.16586214777209601</v>
      </c>
      <c r="AT992" s="17">
        <v>0.20215149221638101</v>
      </c>
      <c r="AU992" s="17">
        <v>0.16228095249279501</v>
      </c>
      <c r="AV992" s="17">
        <v>0.18337135629489901</v>
      </c>
      <c r="AW992" s="17">
        <v>0.284040891966581</v>
      </c>
    </row>
    <row r="993" spans="2:49" x14ac:dyDescent="0.25">
      <c r="B993" t="s">
        <v>489</v>
      </c>
      <c r="C993" s="17">
        <v>0.17666484513835101</v>
      </c>
      <c r="D993" s="17">
        <v>0.20585730108328601</v>
      </c>
      <c r="E993" s="17">
        <v>0.14859115711482099</v>
      </c>
      <c r="F993" s="17"/>
      <c r="G993" s="17">
        <v>0.115333363169139</v>
      </c>
      <c r="H993" s="17">
        <v>0.120100107364497</v>
      </c>
      <c r="I993" s="17">
        <v>0.165211384525942</v>
      </c>
      <c r="J993" s="17">
        <v>0.14185403990817499</v>
      </c>
      <c r="K993" s="17">
        <v>0.24180993191532699</v>
      </c>
      <c r="L993" s="17">
        <v>0.25794749180221499</v>
      </c>
      <c r="M993" s="17"/>
      <c r="N993" s="17">
        <v>0.20633377457563401</v>
      </c>
      <c r="O993" s="17">
        <v>0.18401717028838599</v>
      </c>
      <c r="P993" s="17">
        <v>0.17828646504079901</v>
      </c>
      <c r="Q993" s="17">
        <v>0.13905406029827</v>
      </c>
      <c r="R993" s="17"/>
      <c r="S993" s="17">
        <v>0.167306611468542</v>
      </c>
      <c r="T993" s="17">
        <v>0.18145653553023999</v>
      </c>
      <c r="U993" s="17">
        <v>0.17496815555967299</v>
      </c>
      <c r="V993" s="17">
        <v>0.16466694423636499</v>
      </c>
      <c r="W993" s="17">
        <v>0.17409286781864999</v>
      </c>
      <c r="X993" s="17">
        <v>0.16577505280468799</v>
      </c>
      <c r="Y993" s="17">
        <v>0.14025907608659799</v>
      </c>
      <c r="Z993" s="17">
        <v>0.176412679145898</v>
      </c>
      <c r="AA993" s="17">
        <v>0.20798262910117399</v>
      </c>
      <c r="AB993" s="17">
        <v>0.21950695602924999</v>
      </c>
      <c r="AC993" s="17">
        <v>0.15043176208061301</v>
      </c>
      <c r="AD993" s="17"/>
      <c r="AE993" s="17">
        <v>0.23438170168734199</v>
      </c>
      <c r="AF993" s="17">
        <v>0.17060183666072401</v>
      </c>
      <c r="AG993" s="17">
        <v>9.2065437980448403E-2</v>
      </c>
      <c r="AH993" s="17"/>
      <c r="AI993" s="17">
        <v>0.240232590355522</v>
      </c>
      <c r="AJ993" s="17">
        <v>0.14626292926383899</v>
      </c>
      <c r="AK993" s="17">
        <v>0.21222698493325001</v>
      </c>
      <c r="AL993" s="17">
        <v>0.101547760538322</v>
      </c>
      <c r="AM993" s="17">
        <v>0.109585249005495</v>
      </c>
      <c r="AN993" s="17"/>
      <c r="AO993" s="17">
        <v>0.24633977368554599</v>
      </c>
      <c r="AP993" s="17">
        <v>0.14210676726815499</v>
      </c>
      <c r="AQ993" s="17">
        <v>0.20557953621233299</v>
      </c>
      <c r="AR993" s="17"/>
      <c r="AS993" s="17">
        <v>0.16891686326841601</v>
      </c>
      <c r="AT993" s="17">
        <v>0.15050070379745401</v>
      </c>
      <c r="AU993" s="17">
        <v>0.16663792099446201</v>
      </c>
      <c r="AV993" s="17">
        <v>0.24208248630833401</v>
      </c>
      <c r="AW993" s="17">
        <v>0.22613751176351399</v>
      </c>
    </row>
    <row r="994" spans="2:49" x14ac:dyDescent="0.25">
      <c r="B994" t="s">
        <v>490</v>
      </c>
      <c r="C994" s="17">
        <v>0.17186899268984199</v>
      </c>
      <c r="D994" s="17">
        <v>0.17476325222811201</v>
      </c>
      <c r="E994" s="17">
        <v>0.17004308493713999</v>
      </c>
      <c r="F994" s="17"/>
      <c r="G994" s="17">
        <v>0.183873291090422</v>
      </c>
      <c r="H994" s="17">
        <v>0.181154884521918</v>
      </c>
      <c r="I994" s="17">
        <v>0.20265432297604899</v>
      </c>
      <c r="J994" s="17">
        <v>0.17269419885350201</v>
      </c>
      <c r="K994" s="17">
        <v>0.15273508158511701</v>
      </c>
      <c r="L994" s="17">
        <v>0.14329424955592501</v>
      </c>
      <c r="M994" s="17"/>
      <c r="N994" s="17">
        <v>0.172075519031513</v>
      </c>
      <c r="O994" s="17">
        <v>0.178276828347323</v>
      </c>
      <c r="P994" s="17">
        <v>0.155024272598866</v>
      </c>
      <c r="Q994" s="17">
        <v>0.18044048177486599</v>
      </c>
      <c r="R994" s="17"/>
      <c r="S994" s="17">
        <v>0.21521304756967499</v>
      </c>
      <c r="T994" s="17">
        <v>0.17933642430629801</v>
      </c>
      <c r="U994" s="17">
        <v>0.14064998650424601</v>
      </c>
      <c r="V994" s="17">
        <v>0.17563636135806099</v>
      </c>
      <c r="W994" s="17">
        <v>0.162877074414051</v>
      </c>
      <c r="X994" s="17">
        <v>0.203295040669181</v>
      </c>
      <c r="Y994" s="17">
        <v>0.16818891278220499</v>
      </c>
      <c r="Z994" s="17">
        <v>0.13798963073056</v>
      </c>
      <c r="AA994" s="17">
        <v>0.17137873442241999</v>
      </c>
      <c r="AB994" s="17">
        <v>0.13682108290335901</v>
      </c>
      <c r="AC994" s="17">
        <v>0.12744281626675499</v>
      </c>
      <c r="AD994" s="17"/>
      <c r="AE994" s="17">
        <v>0.157742493116655</v>
      </c>
      <c r="AF994" s="17">
        <v>0.186775331091488</v>
      </c>
      <c r="AG994" s="17">
        <v>0.17779683458304099</v>
      </c>
      <c r="AH994" s="17"/>
      <c r="AI994" s="17">
        <v>0.16513050113349001</v>
      </c>
      <c r="AJ994" s="17">
        <v>0.196204600305215</v>
      </c>
      <c r="AK994" s="17">
        <v>0.172937808942698</v>
      </c>
      <c r="AL994" s="17">
        <v>0.143380405789448</v>
      </c>
      <c r="AM994" s="17">
        <v>0.17171128512311601</v>
      </c>
      <c r="AN994" s="17"/>
      <c r="AO994" s="17">
        <v>0.177042514585246</v>
      </c>
      <c r="AP994" s="17">
        <v>0.20168095673908601</v>
      </c>
      <c r="AQ994" s="17">
        <v>0.16811690210774999</v>
      </c>
      <c r="AR994" s="17"/>
      <c r="AS994" s="17">
        <v>0.15850271731732901</v>
      </c>
      <c r="AT994" s="17">
        <v>0.162262595757349</v>
      </c>
      <c r="AU994" s="17">
        <v>0.202847725632091</v>
      </c>
      <c r="AV994" s="17">
        <v>0.17142392318713201</v>
      </c>
      <c r="AW994" s="17">
        <v>0.109406288442756</v>
      </c>
    </row>
    <row r="995" spans="2:49" x14ac:dyDescent="0.25">
      <c r="B995" t="s">
        <v>491</v>
      </c>
      <c r="C995" s="17">
        <v>0.16849834773502501</v>
      </c>
      <c r="D995" s="17">
        <v>0.16969311668496301</v>
      </c>
      <c r="E995" s="17">
        <v>0.16632982501235999</v>
      </c>
      <c r="F995" s="17"/>
      <c r="G995" s="17">
        <v>0.17359651450726901</v>
      </c>
      <c r="H995" s="17">
        <v>0.16485777120365899</v>
      </c>
      <c r="I995" s="17">
        <v>0.166881666061547</v>
      </c>
      <c r="J995" s="17">
        <v>0.172122728978929</v>
      </c>
      <c r="K995" s="17">
        <v>0.19207631613401599</v>
      </c>
      <c r="L995" s="17">
        <v>0.150575531854511</v>
      </c>
      <c r="M995" s="17"/>
      <c r="N995" s="17">
        <v>0.17436233995585701</v>
      </c>
      <c r="O995" s="17">
        <v>0.18591202521511599</v>
      </c>
      <c r="P995" s="17">
        <v>0.160664573253613</v>
      </c>
      <c r="Q995" s="17">
        <v>0.14738744311860499</v>
      </c>
      <c r="R995" s="17"/>
      <c r="S995" s="17">
        <v>0.18273423488888399</v>
      </c>
      <c r="T995" s="17">
        <v>0.182346173284721</v>
      </c>
      <c r="U995" s="17">
        <v>0.16330392104468899</v>
      </c>
      <c r="V995" s="17">
        <v>0.15208189479227499</v>
      </c>
      <c r="W995" s="17">
        <v>0.14824831264477001</v>
      </c>
      <c r="X995" s="17">
        <v>0.12404239749752501</v>
      </c>
      <c r="Y995" s="17">
        <v>0.17015883999268999</v>
      </c>
      <c r="Z995" s="17">
        <v>0.17865719674963801</v>
      </c>
      <c r="AA995" s="17">
        <v>0.19552277629120199</v>
      </c>
      <c r="AB995" s="17">
        <v>0.16554305454457399</v>
      </c>
      <c r="AC995" s="17">
        <v>0.17388461581848899</v>
      </c>
      <c r="AD995" s="17"/>
      <c r="AE995" s="17">
        <v>0.157102654927225</v>
      </c>
      <c r="AF995" s="17">
        <v>0.18885290130476601</v>
      </c>
      <c r="AG995" s="17">
        <v>0.149176974598481</v>
      </c>
      <c r="AH995" s="17"/>
      <c r="AI995" s="17">
        <v>0.17651632154235</v>
      </c>
      <c r="AJ995" s="17">
        <v>0.176977720592323</v>
      </c>
      <c r="AK995" s="17">
        <v>0.167836653419972</v>
      </c>
      <c r="AL995" s="17">
        <v>0.21372416542053699</v>
      </c>
      <c r="AM995" s="17">
        <v>0.12620577949498599</v>
      </c>
      <c r="AN995" s="17"/>
      <c r="AO995" s="17">
        <v>0.171671379861184</v>
      </c>
      <c r="AP995" s="17">
        <v>0.17954511597478701</v>
      </c>
      <c r="AQ995" s="17">
        <v>0.176215128372083</v>
      </c>
      <c r="AR995" s="17"/>
      <c r="AS995" s="17">
        <v>0.15819840950744599</v>
      </c>
      <c r="AT995" s="17">
        <v>0.166181490435166</v>
      </c>
      <c r="AU995" s="17">
        <v>0.182821832917341</v>
      </c>
      <c r="AV995" s="17">
        <v>0.194331995915874</v>
      </c>
      <c r="AW995" s="17">
        <v>0.15691939752009501</v>
      </c>
    </row>
    <row r="996" spans="2:49" x14ac:dyDescent="0.25">
      <c r="B996" t="s">
        <v>492</v>
      </c>
      <c r="C996" s="17">
        <v>8.5392307015240199E-2</v>
      </c>
      <c r="D996" s="17">
        <v>8.07527230371171E-2</v>
      </c>
      <c r="E996" s="17">
        <v>9.0073297533997301E-2</v>
      </c>
      <c r="F996" s="17"/>
      <c r="G996" s="17">
        <v>0.115863861277336</v>
      </c>
      <c r="H996" s="17">
        <v>0.103870893895451</v>
      </c>
      <c r="I996" s="17">
        <v>0.100839951758273</v>
      </c>
      <c r="J996" s="17">
        <v>8.1443241291907803E-2</v>
      </c>
      <c r="K996" s="17">
        <v>7.0298350203763904E-2</v>
      </c>
      <c r="L996" s="17">
        <v>5.0560738613494798E-2</v>
      </c>
      <c r="M996" s="17"/>
      <c r="N996" s="17">
        <v>8.8433647327819803E-2</v>
      </c>
      <c r="O996" s="17">
        <v>9.7039681996065302E-2</v>
      </c>
      <c r="P996" s="17">
        <v>6.6599199308471704E-2</v>
      </c>
      <c r="Q996" s="17">
        <v>8.4245455761492602E-2</v>
      </c>
      <c r="R996" s="17"/>
      <c r="S996" s="17">
        <v>9.5544577689870805E-2</v>
      </c>
      <c r="T996" s="17">
        <v>8.9692295747932499E-2</v>
      </c>
      <c r="U996" s="17">
        <v>8.6994257461463803E-2</v>
      </c>
      <c r="V996" s="17">
        <v>8.5642045128588806E-2</v>
      </c>
      <c r="W996" s="17">
        <v>5.9466384813698397E-2</v>
      </c>
      <c r="X996" s="17">
        <v>8.9397338048975802E-2</v>
      </c>
      <c r="Y996" s="17">
        <v>0.100737600127944</v>
      </c>
      <c r="Z996" s="17">
        <v>7.6439090734843895E-2</v>
      </c>
      <c r="AA996" s="17">
        <v>7.5264956586951703E-2</v>
      </c>
      <c r="AB996" s="17">
        <v>7.8248532153934999E-2</v>
      </c>
      <c r="AC996" s="17">
        <v>8.9528477505051093E-2</v>
      </c>
      <c r="AD996" s="17"/>
      <c r="AE996" s="17">
        <v>8.0757111657097605E-2</v>
      </c>
      <c r="AF996" s="17">
        <v>8.4147302298970494E-2</v>
      </c>
      <c r="AG996" s="17">
        <v>8.4823562058168794E-2</v>
      </c>
      <c r="AH996" s="17"/>
      <c r="AI996" s="17">
        <v>9.0939493593577003E-2</v>
      </c>
      <c r="AJ996" s="17">
        <v>7.7907989121593704E-2</v>
      </c>
      <c r="AK996" s="17">
        <v>9.0413895307634801E-2</v>
      </c>
      <c r="AL996" s="17">
        <v>0</v>
      </c>
      <c r="AM996" s="17">
        <v>8.2878592389519307E-2</v>
      </c>
      <c r="AN996" s="17"/>
      <c r="AO996" s="17">
        <v>9.2096101184220194E-2</v>
      </c>
      <c r="AP996" s="17">
        <v>8.0972161583119096E-2</v>
      </c>
      <c r="AQ996" s="17">
        <v>8.6213717256889394E-2</v>
      </c>
      <c r="AR996" s="17"/>
      <c r="AS996" s="17">
        <v>8.9702112193946401E-2</v>
      </c>
      <c r="AT996" s="17">
        <v>8.5941006459297406E-2</v>
      </c>
      <c r="AU996" s="17">
        <v>7.8102822607576103E-2</v>
      </c>
      <c r="AV996" s="17">
        <v>8.9793285629949302E-2</v>
      </c>
      <c r="AW996" s="17">
        <v>0.123873569250967</v>
      </c>
    </row>
    <row r="997" spans="2:49" x14ac:dyDescent="0.25">
      <c r="B997" t="s">
        <v>493</v>
      </c>
      <c r="C997" s="17">
        <v>6.9218953500127398E-2</v>
      </c>
      <c r="D997" s="17">
        <v>8.8683698719833504E-2</v>
      </c>
      <c r="E997" s="17">
        <v>5.0374647346744197E-2</v>
      </c>
      <c r="F997" s="17"/>
      <c r="G997" s="17">
        <v>2.0625113069594098E-2</v>
      </c>
      <c r="H997" s="17">
        <v>6.10854245668861E-2</v>
      </c>
      <c r="I997" s="17">
        <v>5.60527451198648E-2</v>
      </c>
      <c r="J997" s="17">
        <v>8.7208139649947503E-2</v>
      </c>
      <c r="K997" s="17">
        <v>9.7194560971551006E-2</v>
      </c>
      <c r="L997" s="17">
        <v>8.5953441692128693E-2</v>
      </c>
      <c r="M997" s="17"/>
      <c r="N997" s="17">
        <v>4.6600581765443197E-2</v>
      </c>
      <c r="O997" s="17">
        <v>6.1249580777711997E-2</v>
      </c>
      <c r="P997" s="17">
        <v>8.0075919431762996E-2</v>
      </c>
      <c r="Q997" s="17">
        <v>9.2882822496549194E-2</v>
      </c>
      <c r="R997" s="17"/>
      <c r="S997" s="17">
        <v>4.5541520064335601E-2</v>
      </c>
      <c r="T997" s="17">
        <v>5.1642696674643898E-2</v>
      </c>
      <c r="U997" s="17">
        <v>7.4120989028082201E-2</v>
      </c>
      <c r="V997" s="17">
        <v>6.2567048685863505E-2</v>
      </c>
      <c r="W997" s="17">
        <v>7.4874787868992307E-2</v>
      </c>
      <c r="X997" s="17">
        <v>8.0642613142887398E-2</v>
      </c>
      <c r="Y997" s="17">
        <v>9.6323484816085006E-2</v>
      </c>
      <c r="Z997" s="17">
        <v>0.10654852556710601</v>
      </c>
      <c r="AA997" s="17">
        <v>7.2864551377338493E-2</v>
      </c>
      <c r="AB997" s="17">
        <v>6.0230289714887801E-2</v>
      </c>
      <c r="AC997" s="17">
        <v>9.1773924007040306E-2</v>
      </c>
      <c r="AD997" s="17"/>
      <c r="AE997" s="17">
        <v>0.115898866637132</v>
      </c>
      <c r="AF997" s="17">
        <v>3.5845759434477903E-2</v>
      </c>
      <c r="AG997" s="17">
        <v>8.4394237795110696E-2</v>
      </c>
      <c r="AH997" s="17"/>
      <c r="AI997" s="17">
        <v>0.10640029243692301</v>
      </c>
      <c r="AJ997" s="17">
        <v>3.1646210542058503E-2</v>
      </c>
      <c r="AK997" s="17">
        <v>1.8009341555958701E-2</v>
      </c>
      <c r="AL997" s="17">
        <v>0.21544686631690599</v>
      </c>
      <c r="AM997" s="17">
        <v>9.4007250310318494E-2</v>
      </c>
      <c r="AN997" s="17"/>
      <c r="AO997" s="17">
        <v>8.6754441092115095E-2</v>
      </c>
      <c r="AP997" s="17">
        <v>2.8086903316171401E-2</v>
      </c>
      <c r="AQ997" s="17">
        <v>2.5606375432251801E-2</v>
      </c>
      <c r="AR997" s="17"/>
      <c r="AS997" s="17">
        <v>9.4282068255617496E-2</v>
      </c>
      <c r="AT997" s="17">
        <v>6.8165237621107905E-2</v>
      </c>
      <c r="AU997" s="17">
        <v>4.7235200537923398E-2</v>
      </c>
      <c r="AV997" s="17">
        <v>3.6661512675904097E-2</v>
      </c>
      <c r="AW997" s="17">
        <v>3.9701717169528201E-2</v>
      </c>
    </row>
    <row r="998" spans="2:49" x14ac:dyDescent="0.25">
      <c r="B998" t="s">
        <v>104</v>
      </c>
      <c r="C998" s="17">
        <v>3.4771217062158299E-2</v>
      </c>
      <c r="D998" s="17">
        <v>2.6711268285947401E-2</v>
      </c>
      <c r="E998" s="17">
        <v>4.24758856891502E-2</v>
      </c>
      <c r="F998" s="17"/>
      <c r="G998" s="17">
        <v>5.5038295610492102E-2</v>
      </c>
      <c r="H998" s="17">
        <v>4.8962541725684101E-2</v>
      </c>
      <c r="I998" s="17">
        <v>3.0660602103356499E-2</v>
      </c>
      <c r="J998" s="17">
        <v>2.9482979333140799E-2</v>
      </c>
      <c r="K998" s="17">
        <v>2.7199266058474801E-2</v>
      </c>
      <c r="L998" s="17">
        <v>2.2292593908313899E-2</v>
      </c>
      <c r="M998" s="17"/>
      <c r="N998" s="17">
        <v>2.3329260073831098E-2</v>
      </c>
      <c r="O998" s="17">
        <v>3.2496374138003797E-2</v>
      </c>
      <c r="P998" s="17">
        <v>4.1525521635068501E-2</v>
      </c>
      <c r="Q998" s="17">
        <v>4.2077359099514398E-2</v>
      </c>
      <c r="R998" s="17"/>
      <c r="S998" s="17">
        <v>2.5061772321680002E-2</v>
      </c>
      <c r="T998" s="17">
        <v>3.9273592920003902E-2</v>
      </c>
      <c r="U998" s="17">
        <v>4.6162315937715998E-2</v>
      </c>
      <c r="V998" s="17">
        <v>3.1737999207576403E-2</v>
      </c>
      <c r="W998" s="17">
        <v>4.95912137642344E-2</v>
      </c>
      <c r="X998" s="17">
        <v>3.4273301462258599E-2</v>
      </c>
      <c r="Y998" s="17">
        <v>3.91144765340928E-2</v>
      </c>
      <c r="Z998" s="17">
        <v>2.4341549419545701E-2</v>
      </c>
      <c r="AA998" s="17">
        <v>3.5572378502128799E-2</v>
      </c>
      <c r="AB998" s="17">
        <v>2.9074617549689E-2</v>
      </c>
      <c r="AC998" s="17">
        <v>2.7532262107547899E-2</v>
      </c>
      <c r="AD998" s="17"/>
      <c r="AE998" s="17">
        <v>2.4510419821630401E-2</v>
      </c>
      <c r="AF998" s="17">
        <v>2.0718102324061599E-2</v>
      </c>
      <c r="AG998" s="17">
        <v>6.8301869676060195E-2</v>
      </c>
      <c r="AH998" s="17"/>
      <c r="AI998" s="17">
        <v>1.90071065852911E-2</v>
      </c>
      <c r="AJ998" s="17">
        <v>2.4483496883608499E-2</v>
      </c>
      <c r="AK998" s="17">
        <v>1.21630874025099E-2</v>
      </c>
      <c r="AL998" s="17">
        <v>0</v>
      </c>
      <c r="AM998" s="17">
        <v>7.0028912315768896E-2</v>
      </c>
      <c r="AN998" s="17"/>
      <c r="AO998" s="17">
        <v>1.8845717200530399E-2</v>
      </c>
      <c r="AP998" s="17">
        <v>2.5183105078761401E-2</v>
      </c>
      <c r="AQ998" s="17">
        <v>1.3845583689533701E-2</v>
      </c>
      <c r="AR998" s="17"/>
      <c r="AS998" s="17">
        <v>5.4108609318236599E-2</v>
      </c>
      <c r="AT998" s="17">
        <v>3.6103610193924801E-2</v>
      </c>
      <c r="AU998" s="17">
        <v>2.7420969345785098E-2</v>
      </c>
      <c r="AV998" s="17">
        <v>1.4492743621687201E-2</v>
      </c>
      <c r="AW998" s="17">
        <v>1.3744618867890201E-2</v>
      </c>
    </row>
    <row r="999" spans="2:49" x14ac:dyDescent="0.25">
      <c r="B999" t="s">
        <v>351</v>
      </c>
      <c r="C999" s="17">
        <v>3.6060338061715E-3</v>
      </c>
      <c r="D999" s="17">
        <v>5.8075462274220302E-3</v>
      </c>
      <c r="E999" s="17">
        <v>1.48810909850122E-3</v>
      </c>
      <c r="F999" s="17"/>
      <c r="G999" s="17">
        <v>1.5315962371543E-3</v>
      </c>
      <c r="H999" s="17">
        <v>4.7019582195024197E-3</v>
      </c>
      <c r="I999" s="17">
        <v>2.6794433346022102E-3</v>
      </c>
      <c r="J999" s="17">
        <v>2.4047097599417702E-3</v>
      </c>
      <c r="K999" s="17">
        <v>3.3566416367671599E-3</v>
      </c>
      <c r="L999" s="17">
        <v>6.0134262568482698E-3</v>
      </c>
      <c r="M999" s="17"/>
      <c r="N999" s="17">
        <v>4.1516891583557401E-3</v>
      </c>
      <c r="O999" s="17">
        <v>4.2810225361168902E-3</v>
      </c>
      <c r="P999" s="17">
        <v>3.01426762419009E-3</v>
      </c>
      <c r="Q999" s="17">
        <v>2.0132986860996898E-3</v>
      </c>
      <c r="R999" s="17"/>
      <c r="S999" s="17">
        <v>2.2955903339714899E-3</v>
      </c>
      <c r="T999" s="17">
        <v>4.8978232898483102E-3</v>
      </c>
      <c r="U999" s="17">
        <v>2.9657239465408301E-3</v>
      </c>
      <c r="V999" s="17">
        <v>2.6746169791042398E-3</v>
      </c>
      <c r="W999" s="17">
        <v>2.47857658130445E-3</v>
      </c>
      <c r="X999" s="17">
        <v>8.4674619800255094E-3</v>
      </c>
      <c r="Y999" s="17">
        <v>0</v>
      </c>
      <c r="Z999" s="17">
        <v>5.8838603514013701E-3</v>
      </c>
      <c r="AA999" s="17">
        <v>3.73756109333939E-3</v>
      </c>
      <c r="AB999" s="17">
        <v>2.6885740463913899E-3</v>
      </c>
      <c r="AC999" s="17">
        <v>4.7658162334780901E-3</v>
      </c>
      <c r="AD999" s="17"/>
      <c r="AE999" s="17">
        <v>5.42682422455511E-3</v>
      </c>
      <c r="AF999" s="17">
        <v>2.36624850201961E-3</v>
      </c>
      <c r="AG999" s="17">
        <v>3.3950831966704101E-3</v>
      </c>
      <c r="AH999" s="17"/>
      <c r="AI999" s="17">
        <v>3.75246889253347E-3</v>
      </c>
      <c r="AJ999" s="17">
        <v>1.89108394392167E-3</v>
      </c>
      <c r="AK999" s="17">
        <v>2.4941168693582202E-3</v>
      </c>
      <c r="AL999" s="17">
        <v>0</v>
      </c>
      <c r="AM999" s="17">
        <v>3.25388380878102E-3</v>
      </c>
      <c r="AN999" s="17"/>
      <c r="AO999" s="17">
        <v>1.1926786742252099E-3</v>
      </c>
      <c r="AP999" s="17">
        <v>2.73272341719334E-3</v>
      </c>
      <c r="AQ999" s="17">
        <v>0</v>
      </c>
      <c r="AR999" s="17"/>
      <c r="AS999" s="17">
        <v>0</v>
      </c>
      <c r="AT999" s="17">
        <v>7.4531182154240396E-3</v>
      </c>
      <c r="AU999" s="17">
        <v>3.7343584065267698E-3</v>
      </c>
      <c r="AV999" s="17">
        <v>9.0097039486510804E-3</v>
      </c>
      <c r="AW999" s="17">
        <v>0</v>
      </c>
    </row>
    <row r="1000" spans="2:49" x14ac:dyDescent="0.2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row>
    <row r="1001" spans="2:49" x14ac:dyDescent="0.25">
      <c r="B1001" s="6" t="s">
        <v>495</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row>
    <row r="1002" spans="2:49" x14ac:dyDescent="0.25">
      <c r="B1002" s="24" t="s">
        <v>76</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row>
    <row r="1003" spans="2:49" x14ac:dyDescent="0.25">
      <c r="B1003" t="s">
        <v>399</v>
      </c>
      <c r="C1003" s="17">
        <v>0.20857181670421601</v>
      </c>
      <c r="D1003" s="17">
        <v>0.21078313043393701</v>
      </c>
      <c r="E1003" s="17">
        <v>0.204212043385814</v>
      </c>
      <c r="F1003" s="17"/>
      <c r="G1003" s="17">
        <v>0.24711533778949099</v>
      </c>
      <c r="H1003" s="17">
        <v>0.229415019252658</v>
      </c>
      <c r="I1003" s="17">
        <v>0.18897543427453001</v>
      </c>
      <c r="J1003" s="17">
        <v>0.20740448886344601</v>
      </c>
      <c r="K1003" s="17">
        <v>0.207274764428894</v>
      </c>
      <c r="L1003" s="17">
        <v>0.18342201846049599</v>
      </c>
      <c r="M1003" s="17"/>
      <c r="N1003" s="17">
        <v>0.26529603850626199</v>
      </c>
      <c r="O1003" s="17">
        <v>0.21515558302631099</v>
      </c>
      <c r="P1003" s="17">
        <v>0.17673433387286899</v>
      </c>
      <c r="Q1003" s="17">
        <v>0.170595458913712</v>
      </c>
      <c r="R1003" s="17"/>
      <c r="S1003" s="17">
        <v>0.25745974541045702</v>
      </c>
      <c r="T1003" s="17">
        <v>0.228373801691093</v>
      </c>
      <c r="U1003" s="17">
        <v>0.17651644982231399</v>
      </c>
      <c r="V1003" s="17">
        <v>0.213424869490695</v>
      </c>
      <c r="W1003" s="17">
        <v>0.20868749967008701</v>
      </c>
      <c r="X1003" s="17">
        <v>0.18730170669111501</v>
      </c>
      <c r="Y1003" s="17">
        <v>0.228652814992164</v>
      </c>
      <c r="Z1003" s="17">
        <v>0.158987336026153</v>
      </c>
      <c r="AA1003" s="17">
        <v>0.176631876878455</v>
      </c>
      <c r="AB1003" s="17">
        <v>0.22059384092718501</v>
      </c>
      <c r="AC1003" s="17">
        <v>0.15707540706574</v>
      </c>
      <c r="AD1003" s="17"/>
      <c r="AE1003" s="17">
        <v>0.13550274393775899</v>
      </c>
      <c r="AF1003" s="17">
        <v>0.274931031336622</v>
      </c>
      <c r="AG1003" s="17">
        <v>0.16580100433105399</v>
      </c>
      <c r="AH1003" s="17"/>
      <c r="AI1003" s="17">
        <v>0.14991194762441801</v>
      </c>
      <c r="AJ1003" s="17">
        <v>0.26095962125059602</v>
      </c>
      <c r="AK1003" s="17">
        <v>0.332289305043453</v>
      </c>
      <c r="AL1003" s="17">
        <v>6.52729355524619E-2</v>
      </c>
      <c r="AM1003" s="17">
        <v>0.15141469541410199</v>
      </c>
      <c r="AN1003" s="17"/>
      <c r="AO1003" s="17">
        <v>0.158188711103255</v>
      </c>
      <c r="AP1003" s="17">
        <v>0.25829283578891898</v>
      </c>
      <c r="AQ1003" s="17">
        <v>0.27901317053651198</v>
      </c>
      <c r="AR1003" s="17"/>
      <c r="AS1003" s="17">
        <v>0.15195866304608999</v>
      </c>
      <c r="AT1003" s="17">
        <v>0.20073168789795501</v>
      </c>
      <c r="AU1003" s="17">
        <v>0.26119800606966698</v>
      </c>
      <c r="AV1003" s="17">
        <v>0.28918471725050199</v>
      </c>
      <c r="AW1003" s="17">
        <v>0.41367310938198398</v>
      </c>
    </row>
    <row r="1004" spans="2:49" x14ac:dyDescent="0.25">
      <c r="B1004" t="s">
        <v>400</v>
      </c>
      <c r="C1004" s="17">
        <v>0.34632694148683801</v>
      </c>
      <c r="D1004" s="17">
        <v>0.33982057595857801</v>
      </c>
      <c r="E1004" s="17">
        <v>0.35514171550553097</v>
      </c>
      <c r="F1004" s="17"/>
      <c r="G1004" s="17">
        <v>0.34770583095516899</v>
      </c>
      <c r="H1004" s="17">
        <v>0.367107690886807</v>
      </c>
      <c r="I1004" s="17">
        <v>0.35228815378938599</v>
      </c>
      <c r="J1004" s="17">
        <v>0.35462781170508501</v>
      </c>
      <c r="K1004" s="17">
        <v>0.29099726838156897</v>
      </c>
      <c r="L1004" s="17">
        <v>0.35401179177958098</v>
      </c>
      <c r="M1004" s="17"/>
      <c r="N1004" s="17">
        <v>0.38128646568424102</v>
      </c>
      <c r="O1004" s="17">
        <v>0.358084438288304</v>
      </c>
      <c r="P1004" s="17">
        <v>0.331808308389132</v>
      </c>
      <c r="Q1004" s="17">
        <v>0.31008574141896</v>
      </c>
      <c r="R1004" s="17"/>
      <c r="S1004" s="17">
        <v>0.32540414072579898</v>
      </c>
      <c r="T1004" s="17">
        <v>0.36241553740239801</v>
      </c>
      <c r="U1004" s="17">
        <v>0.33276783867291398</v>
      </c>
      <c r="V1004" s="17">
        <v>0.39269105281646799</v>
      </c>
      <c r="W1004" s="17">
        <v>0.34463667150973298</v>
      </c>
      <c r="X1004" s="17">
        <v>0.34332124131844499</v>
      </c>
      <c r="Y1004" s="17">
        <v>0.30600974168988199</v>
      </c>
      <c r="Z1004" s="17">
        <v>0.36822933639876498</v>
      </c>
      <c r="AA1004" s="17">
        <v>0.33995550526172402</v>
      </c>
      <c r="AB1004" s="17">
        <v>0.34096660029668102</v>
      </c>
      <c r="AC1004" s="17">
        <v>0.37988162657049002</v>
      </c>
      <c r="AD1004" s="17"/>
      <c r="AE1004" s="17">
        <v>0.31656854450047001</v>
      </c>
      <c r="AF1004" s="17">
        <v>0.39726941189728399</v>
      </c>
      <c r="AG1004" s="17">
        <v>0.285454325369013</v>
      </c>
      <c r="AH1004" s="17"/>
      <c r="AI1004" s="17">
        <v>0.34187559022418201</v>
      </c>
      <c r="AJ1004" s="17">
        <v>0.385008706090813</v>
      </c>
      <c r="AK1004" s="17">
        <v>0.36645307686658402</v>
      </c>
      <c r="AL1004" s="17">
        <v>0.21835647832708399</v>
      </c>
      <c r="AM1004" s="17">
        <v>0.31244939334666599</v>
      </c>
      <c r="AN1004" s="17"/>
      <c r="AO1004" s="17">
        <v>0.36495236135138698</v>
      </c>
      <c r="AP1004" s="17">
        <v>0.38610691568341698</v>
      </c>
      <c r="AQ1004" s="17">
        <v>0.40811103439138402</v>
      </c>
      <c r="AR1004" s="17"/>
      <c r="AS1004" s="17">
        <v>0.31037949666702802</v>
      </c>
      <c r="AT1004" s="17">
        <v>0.34834379962588402</v>
      </c>
      <c r="AU1004" s="17">
        <v>0.378284680456631</v>
      </c>
      <c r="AV1004" s="17">
        <v>0.38300986312026603</v>
      </c>
      <c r="AW1004" s="17">
        <v>0.33218218909189801</v>
      </c>
    </row>
    <row r="1005" spans="2:49" x14ac:dyDescent="0.25">
      <c r="B1005" t="s">
        <v>401</v>
      </c>
      <c r="C1005" s="17">
        <v>0.253260160587918</v>
      </c>
      <c r="D1005" s="17">
        <v>0.23932404004362501</v>
      </c>
      <c r="E1005" s="17">
        <v>0.26749181813061501</v>
      </c>
      <c r="F1005" s="17"/>
      <c r="G1005" s="17">
        <v>0.24765489961723999</v>
      </c>
      <c r="H1005" s="17">
        <v>0.24279746952221101</v>
      </c>
      <c r="I1005" s="17">
        <v>0.27398591249337501</v>
      </c>
      <c r="J1005" s="17">
        <v>0.256310371641363</v>
      </c>
      <c r="K1005" s="17">
        <v>0.27528811812807003</v>
      </c>
      <c r="L1005" s="17">
        <v>0.23139785159696</v>
      </c>
      <c r="M1005" s="17"/>
      <c r="N1005" s="17">
        <v>0.20762343092984001</v>
      </c>
      <c r="O1005" s="17">
        <v>0.24446635465140101</v>
      </c>
      <c r="P1005" s="17">
        <v>0.26164373902836602</v>
      </c>
      <c r="Q1005" s="17">
        <v>0.30598075382919898</v>
      </c>
      <c r="R1005" s="17"/>
      <c r="S1005" s="17">
        <v>0.26760082506630101</v>
      </c>
      <c r="T1005" s="17">
        <v>0.243502268311865</v>
      </c>
      <c r="U1005" s="17">
        <v>0.25722503673250102</v>
      </c>
      <c r="V1005" s="17">
        <v>0.207566133402069</v>
      </c>
      <c r="W1005" s="17">
        <v>0.255558315746931</v>
      </c>
      <c r="X1005" s="17">
        <v>0.26754962461397702</v>
      </c>
      <c r="Y1005" s="17">
        <v>0.243046957155409</v>
      </c>
      <c r="Z1005" s="17">
        <v>0.24578990202049</v>
      </c>
      <c r="AA1005" s="17">
        <v>0.29087791134153002</v>
      </c>
      <c r="AB1005" s="17">
        <v>0.24706122555757101</v>
      </c>
      <c r="AC1005" s="17">
        <v>0.236090882204323</v>
      </c>
      <c r="AD1005" s="17"/>
      <c r="AE1005" s="17">
        <v>0.27890177232769398</v>
      </c>
      <c r="AF1005" s="17">
        <v>0.20634454033597799</v>
      </c>
      <c r="AG1005" s="17">
        <v>0.34985940887322498</v>
      </c>
      <c r="AH1005" s="17"/>
      <c r="AI1005" s="17">
        <v>0.27240218509675401</v>
      </c>
      <c r="AJ1005" s="17">
        <v>0.22610060478118399</v>
      </c>
      <c r="AK1005" s="17">
        <v>0.199207674090014</v>
      </c>
      <c r="AL1005" s="17">
        <v>0.28726933607789001</v>
      </c>
      <c r="AM1005" s="17">
        <v>0.32310240586067002</v>
      </c>
      <c r="AN1005" s="17"/>
      <c r="AO1005" s="17">
        <v>0.26666055864544302</v>
      </c>
      <c r="AP1005" s="17">
        <v>0.23811053970797399</v>
      </c>
      <c r="AQ1005" s="17">
        <v>0.175864274631194</v>
      </c>
      <c r="AR1005" s="17"/>
      <c r="AS1005" s="17">
        <v>0.29387907610713498</v>
      </c>
      <c r="AT1005" s="17">
        <v>0.25491972209191799</v>
      </c>
      <c r="AU1005" s="17">
        <v>0.22454666190851399</v>
      </c>
      <c r="AV1005" s="17">
        <v>0.17079734964507201</v>
      </c>
      <c r="AW1005" s="17">
        <v>0.15303011238233399</v>
      </c>
    </row>
    <row r="1006" spans="2:49" x14ac:dyDescent="0.25">
      <c r="B1006" t="s">
        <v>402</v>
      </c>
      <c r="C1006" s="17">
        <v>6.3940743709190395E-2</v>
      </c>
      <c r="D1006" s="17">
        <v>7.7439257186209198E-2</v>
      </c>
      <c r="E1006" s="17">
        <v>5.0839480225403903E-2</v>
      </c>
      <c r="F1006" s="17"/>
      <c r="G1006" s="17">
        <v>5.2580127885487597E-2</v>
      </c>
      <c r="H1006" s="17">
        <v>4.4832674757215397E-2</v>
      </c>
      <c r="I1006" s="17">
        <v>6.4986656814325194E-2</v>
      </c>
      <c r="J1006" s="17">
        <v>5.3022139516627098E-2</v>
      </c>
      <c r="K1006" s="17">
        <v>7.2588159187765205E-2</v>
      </c>
      <c r="L1006" s="17">
        <v>8.9357942660803394E-2</v>
      </c>
      <c r="M1006" s="17"/>
      <c r="N1006" s="17">
        <v>5.0782522019392297E-2</v>
      </c>
      <c r="O1006" s="17">
        <v>6.3445726973029401E-2</v>
      </c>
      <c r="P1006" s="17">
        <v>8.1788763264934394E-2</v>
      </c>
      <c r="Q1006" s="17">
        <v>6.1495637529586998E-2</v>
      </c>
      <c r="R1006" s="17"/>
      <c r="S1006" s="17">
        <v>5.7873409385489197E-2</v>
      </c>
      <c r="T1006" s="17">
        <v>6.0037617295817899E-2</v>
      </c>
      <c r="U1006" s="17">
        <v>7.6542481411686902E-2</v>
      </c>
      <c r="V1006" s="17">
        <v>6.4382323538800801E-2</v>
      </c>
      <c r="W1006" s="17">
        <v>6.77617738008192E-2</v>
      </c>
      <c r="X1006" s="17">
        <v>5.1866604169753201E-2</v>
      </c>
      <c r="Y1006" s="17">
        <v>6.6852358615813998E-2</v>
      </c>
      <c r="Z1006" s="17">
        <v>7.6298021627015503E-2</v>
      </c>
      <c r="AA1006" s="17">
        <v>5.9141639991502598E-2</v>
      </c>
      <c r="AB1006" s="17">
        <v>7.1698585011531105E-2</v>
      </c>
      <c r="AC1006" s="17">
        <v>6.8557635404548095E-2</v>
      </c>
      <c r="AD1006" s="17"/>
      <c r="AE1006" s="17">
        <v>9.2313626575955807E-2</v>
      </c>
      <c r="AF1006" s="17">
        <v>4.8780992817751598E-2</v>
      </c>
      <c r="AG1006" s="17">
        <v>5.2112685171948003E-2</v>
      </c>
      <c r="AH1006" s="17"/>
      <c r="AI1006" s="17">
        <v>8.7147675738857802E-2</v>
      </c>
      <c r="AJ1006" s="17">
        <v>5.3755016921582598E-2</v>
      </c>
      <c r="AK1006" s="17">
        <v>5.31677145962463E-2</v>
      </c>
      <c r="AL1006" s="17">
        <v>0.120528667439581</v>
      </c>
      <c r="AM1006" s="17">
        <v>5.1080183894256601E-2</v>
      </c>
      <c r="AN1006" s="17"/>
      <c r="AO1006" s="17">
        <v>8.8575597553810101E-2</v>
      </c>
      <c r="AP1006" s="17">
        <v>4.6271812018475002E-2</v>
      </c>
      <c r="AQ1006" s="17">
        <v>7.7471980847507699E-2</v>
      </c>
      <c r="AR1006" s="17"/>
      <c r="AS1006" s="17">
        <v>6.8805462371631598E-2</v>
      </c>
      <c r="AT1006" s="17">
        <v>6.0965123840284997E-2</v>
      </c>
      <c r="AU1006" s="17">
        <v>5.0666941851223501E-2</v>
      </c>
      <c r="AV1006" s="17">
        <v>6.9076984914028999E-2</v>
      </c>
      <c r="AW1006" s="17">
        <v>4.1817575644324798E-2</v>
      </c>
    </row>
    <row r="1007" spans="2:49" x14ac:dyDescent="0.25">
      <c r="B1007" t="s">
        <v>403</v>
      </c>
      <c r="C1007" s="17">
        <v>6.2201574761687403E-2</v>
      </c>
      <c r="D1007" s="17">
        <v>8.7123097025429502E-2</v>
      </c>
      <c r="E1007" s="17">
        <v>3.8406124709991697E-2</v>
      </c>
      <c r="F1007" s="17"/>
      <c r="G1007" s="17">
        <v>2.0831653375188899E-2</v>
      </c>
      <c r="H1007" s="17">
        <v>3.9691543551519E-2</v>
      </c>
      <c r="I1007" s="17">
        <v>5.0416025382831499E-2</v>
      </c>
      <c r="J1007" s="17">
        <v>6.2386928514455403E-2</v>
      </c>
      <c r="K1007" s="17">
        <v>9.4549053830750907E-2</v>
      </c>
      <c r="L1007" s="17">
        <v>9.6162677300415403E-2</v>
      </c>
      <c r="M1007" s="17"/>
      <c r="N1007" s="17">
        <v>5.52321400148423E-2</v>
      </c>
      <c r="O1007" s="17">
        <v>6.4572751018988905E-2</v>
      </c>
      <c r="P1007" s="17">
        <v>6.9406160253560695E-2</v>
      </c>
      <c r="Q1007" s="17">
        <v>6.0371231692390899E-2</v>
      </c>
      <c r="R1007" s="17"/>
      <c r="S1007" s="17">
        <v>4.8294213767287202E-2</v>
      </c>
      <c r="T1007" s="17">
        <v>4.6368094057326503E-2</v>
      </c>
      <c r="U1007" s="17">
        <v>6.5968911780450099E-2</v>
      </c>
      <c r="V1007" s="17">
        <v>7.0313388155826204E-2</v>
      </c>
      <c r="W1007" s="17">
        <v>5.1989393921678999E-2</v>
      </c>
      <c r="X1007" s="17">
        <v>7.8164474241128504E-2</v>
      </c>
      <c r="Y1007" s="17">
        <v>9.0263464144165903E-2</v>
      </c>
      <c r="Z1007" s="17">
        <v>9.3225398276527802E-2</v>
      </c>
      <c r="AA1007" s="17">
        <v>6.1559353153964803E-2</v>
      </c>
      <c r="AB1007" s="17">
        <v>5.5524978416198897E-2</v>
      </c>
      <c r="AC1007" s="17">
        <v>5.0954254411291103E-2</v>
      </c>
      <c r="AD1007" s="17"/>
      <c r="AE1007" s="17">
        <v>0.12565957775336001</v>
      </c>
      <c r="AF1007" s="17">
        <v>2.5860095400079899E-2</v>
      </c>
      <c r="AG1007" s="17">
        <v>3.3034748761223399E-2</v>
      </c>
      <c r="AH1007" s="17"/>
      <c r="AI1007" s="17">
        <v>0.110949712125998</v>
      </c>
      <c r="AJ1007" s="17">
        <v>1.91782018293816E-2</v>
      </c>
      <c r="AK1007" s="17">
        <v>6.1183893784608496E-3</v>
      </c>
      <c r="AL1007" s="17">
        <v>0.25396340283524599</v>
      </c>
      <c r="AM1007" s="17">
        <v>5.1287434357232903E-2</v>
      </c>
      <c r="AN1007" s="17"/>
      <c r="AO1007" s="17">
        <v>8.9407143254815705E-2</v>
      </c>
      <c r="AP1007" s="17">
        <v>2.1057321357342101E-2</v>
      </c>
      <c r="AQ1007" s="17">
        <v>1.55780553078629E-2</v>
      </c>
      <c r="AR1007" s="17"/>
      <c r="AS1007" s="17">
        <v>8.3406505889048896E-2</v>
      </c>
      <c r="AT1007" s="17">
        <v>6.6550035828148404E-2</v>
      </c>
      <c r="AU1007" s="17">
        <v>3.7430530041699002E-2</v>
      </c>
      <c r="AV1007" s="17">
        <v>5.0731570283806898E-2</v>
      </c>
      <c r="AW1007" s="17">
        <v>2.6143884423141899E-2</v>
      </c>
    </row>
    <row r="1008" spans="2:49" x14ac:dyDescent="0.25">
      <c r="B1008" t="s">
        <v>150</v>
      </c>
      <c r="C1008" s="17">
        <v>6.5698762750150602E-2</v>
      </c>
      <c r="D1008" s="17">
        <v>4.5509899352220697E-2</v>
      </c>
      <c r="E1008" s="17">
        <v>8.3908818042644398E-2</v>
      </c>
      <c r="F1008" s="17"/>
      <c r="G1008" s="17">
        <v>8.4112150377423603E-2</v>
      </c>
      <c r="H1008" s="17">
        <v>7.6155602029590694E-2</v>
      </c>
      <c r="I1008" s="17">
        <v>6.9347817245552404E-2</v>
      </c>
      <c r="J1008" s="17">
        <v>6.6248259759023501E-2</v>
      </c>
      <c r="K1008" s="17">
        <v>5.9302636042951003E-2</v>
      </c>
      <c r="L1008" s="17">
        <v>4.5647718201744097E-2</v>
      </c>
      <c r="M1008" s="17"/>
      <c r="N1008" s="17">
        <v>3.9779402845422897E-2</v>
      </c>
      <c r="O1008" s="17">
        <v>5.4275146041965497E-2</v>
      </c>
      <c r="P1008" s="17">
        <v>7.8618695191137997E-2</v>
      </c>
      <c r="Q1008" s="17">
        <v>9.1471176616151603E-2</v>
      </c>
      <c r="R1008" s="17"/>
      <c r="S1008" s="17">
        <v>4.3367665644665501E-2</v>
      </c>
      <c r="T1008" s="17">
        <v>5.9302681241499698E-2</v>
      </c>
      <c r="U1008" s="17">
        <v>9.0979281580132895E-2</v>
      </c>
      <c r="V1008" s="17">
        <v>5.16222325961408E-2</v>
      </c>
      <c r="W1008" s="17">
        <v>7.1366345350750898E-2</v>
      </c>
      <c r="X1008" s="17">
        <v>7.1796348965581597E-2</v>
      </c>
      <c r="Y1008" s="17">
        <v>6.5174663402565905E-2</v>
      </c>
      <c r="Z1008" s="17">
        <v>5.7470005651047699E-2</v>
      </c>
      <c r="AA1008" s="17">
        <v>7.1833713372824307E-2</v>
      </c>
      <c r="AB1008" s="17">
        <v>6.4154769790832997E-2</v>
      </c>
      <c r="AC1008" s="17">
        <v>0.10744019434360701</v>
      </c>
      <c r="AD1008" s="17"/>
      <c r="AE1008" s="17">
        <v>5.10537349047617E-2</v>
      </c>
      <c r="AF1008" s="17">
        <v>4.68139282122845E-2</v>
      </c>
      <c r="AG1008" s="17">
        <v>0.113737827493537</v>
      </c>
      <c r="AH1008" s="17"/>
      <c r="AI1008" s="17">
        <v>3.7712889189790003E-2</v>
      </c>
      <c r="AJ1008" s="17">
        <v>5.4997849126443003E-2</v>
      </c>
      <c r="AK1008" s="17">
        <v>4.2763840025242597E-2</v>
      </c>
      <c r="AL1008" s="17">
        <v>5.4609179767736001E-2</v>
      </c>
      <c r="AM1008" s="17">
        <v>0.110665887127073</v>
      </c>
      <c r="AN1008" s="17"/>
      <c r="AO1008" s="17">
        <v>3.2215628091289597E-2</v>
      </c>
      <c r="AP1008" s="17">
        <v>5.0160575443871903E-2</v>
      </c>
      <c r="AQ1008" s="17">
        <v>4.3961484285539199E-2</v>
      </c>
      <c r="AR1008" s="17"/>
      <c r="AS1008" s="17">
        <v>9.1570795919066195E-2</v>
      </c>
      <c r="AT1008" s="17">
        <v>6.84896307158087E-2</v>
      </c>
      <c r="AU1008" s="17">
        <v>4.7873179672264898E-2</v>
      </c>
      <c r="AV1008" s="17">
        <v>3.7199514786323502E-2</v>
      </c>
      <c r="AW1008" s="17">
        <v>3.3153129076316797E-2</v>
      </c>
    </row>
    <row r="1009" spans="2:49" x14ac:dyDescent="0.25">
      <c r="B1009" t="s">
        <v>404</v>
      </c>
      <c r="C1009" s="17">
        <v>0.55489875819105305</v>
      </c>
      <c r="D1009" s="17">
        <v>0.55060370639251599</v>
      </c>
      <c r="E1009" s="17">
        <v>0.55935375889134498</v>
      </c>
      <c r="F1009" s="17"/>
      <c r="G1009" s="17">
        <v>0.59482116874465996</v>
      </c>
      <c r="H1009" s="17">
        <v>0.59652271013946401</v>
      </c>
      <c r="I1009" s="17">
        <v>0.54126358806391595</v>
      </c>
      <c r="J1009" s="17">
        <v>0.56203230056853104</v>
      </c>
      <c r="K1009" s="17">
        <v>0.49827203281046301</v>
      </c>
      <c r="L1009" s="17">
        <v>0.53743381024007697</v>
      </c>
      <c r="M1009" s="17"/>
      <c r="N1009" s="17">
        <v>0.646582504190503</v>
      </c>
      <c r="O1009" s="17">
        <v>0.57324002131461504</v>
      </c>
      <c r="P1009" s="17">
        <v>0.50854264226200097</v>
      </c>
      <c r="Q1009" s="17">
        <v>0.48068120033267198</v>
      </c>
      <c r="R1009" s="17"/>
      <c r="S1009" s="17">
        <v>0.58286388613625695</v>
      </c>
      <c r="T1009" s="17">
        <v>0.59078933909349096</v>
      </c>
      <c r="U1009" s="17">
        <v>0.509284288495229</v>
      </c>
      <c r="V1009" s="17">
        <v>0.60611592230716305</v>
      </c>
      <c r="W1009" s="17">
        <v>0.55332417117982002</v>
      </c>
      <c r="X1009" s="17">
        <v>0.53062294800956</v>
      </c>
      <c r="Y1009" s="17">
        <v>0.53466255668204499</v>
      </c>
      <c r="Z1009" s="17">
        <v>0.52721667242491899</v>
      </c>
      <c r="AA1009" s="17">
        <v>0.51658738214017796</v>
      </c>
      <c r="AB1009" s="17">
        <v>0.56156044122386595</v>
      </c>
      <c r="AC1009" s="17">
        <v>0.53695703363623004</v>
      </c>
      <c r="AD1009" s="17"/>
      <c r="AE1009" s="17">
        <v>0.45207128843822902</v>
      </c>
      <c r="AF1009" s="17">
        <v>0.67220044323390604</v>
      </c>
      <c r="AG1009" s="17">
        <v>0.45125532970006699</v>
      </c>
      <c r="AH1009" s="17"/>
      <c r="AI1009" s="17">
        <v>0.49178753784860002</v>
      </c>
      <c r="AJ1009" s="17">
        <v>0.64596832734140797</v>
      </c>
      <c r="AK1009" s="17">
        <v>0.69874238191003601</v>
      </c>
      <c r="AL1009" s="17">
        <v>0.28362941387954599</v>
      </c>
      <c r="AM1009" s="17">
        <v>0.46386408876076801</v>
      </c>
      <c r="AN1009" s="17"/>
      <c r="AO1009" s="17">
        <v>0.52314107245464203</v>
      </c>
      <c r="AP1009" s="17">
        <v>0.64439975147233697</v>
      </c>
      <c r="AQ1009" s="17">
        <v>0.68712420492789605</v>
      </c>
      <c r="AR1009" s="17"/>
      <c r="AS1009" s="17">
        <v>0.46233815971311798</v>
      </c>
      <c r="AT1009" s="17">
        <v>0.54907548752383895</v>
      </c>
      <c r="AU1009" s="17">
        <v>0.63948268652629803</v>
      </c>
      <c r="AV1009" s="17">
        <v>0.67219458037076896</v>
      </c>
      <c r="AW1009" s="17">
        <v>0.74585529847388199</v>
      </c>
    </row>
    <row r="1010" spans="2:49" x14ac:dyDescent="0.25">
      <c r="B1010" t="s">
        <v>405</v>
      </c>
      <c r="C1010" s="17">
        <v>0.12614231847087801</v>
      </c>
      <c r="D1010" s="17">
        <v>0.16456235421163901</v>
      </c>
      <c r="E1010" s="17">
        <v>8.92456049353956E-2</v>
      </c>
      <c r="F1010" s="17"/>
      <c r="G1010" s="17">
        <v>7.3411781260676504E-2</v>
      </c>
      <c r="H1010" s="17">
        <v>8.4524218308734397E-2</v>
      </c>
      <c r="I1010" s="17">
        <v>0.11540268219715701</v>
      </c>
      <c r="J1010" s="17">
        <v>0.115409068031082</v>
      </c>
      <c r="K1010" s="17">
        <v>0.167137213018516</v>
      </c>
      <c r="L1010" s="17">
        <v>0.18552061996121899</v>
      </c>
      <c r="M1010" s="17"/>
      <c r="N1010" s="17">
        <v>0.106014662034235</v>
      </c>
      <c r="O1010" s="17">
        <v>0.12801847799201799</v>
      </c>
      <c r="P1010" s="17">
        <v>0.15119492351849501</v>
      </c>
      <c r="Q1010" s="17">
        <v>0.12186686922197799</v>
      </c>
      <c r="R1010" s="17"/>
      <c r="S1010" s="17">
        <v>0.106167623152776</v>
      </c>
      <c r="T1010" s="17">
        <v>0.106405711353144</v>
      </c>
      <c r="U1010" s="17">
        <v>0.14251139319213699</v>
      </c>
      <c r="V1010" s="17">
        <v>0.13469571169462699</v>
      </c>
      <c r="W1010" s="17">
        <v>0.119751167722498</v>
      </c>
      <c r="X1010" s="17">
        <v>0.13003107841088199</v>
      </c>
      <c r="Y1010" s="17">
        <v>0.15711582275998001</v>
      </c>
      <c r="Z1010" s="17">
        <v>0.169523419903543</v>
      </c>
      <c r="AA1010" s="17">
        <v>0.12070099314546701</v>
      </c>
      <c r="AB1010" s="17">
        <v>0.12722356342773</v>
      </c>
      <c r="AC1010" s="17">
        <v>0.119511889815839</v>
      </c>
      <c r="AD1010" s="17"/>
      <c r="AE1010" s="17">
        <v>0.217973204329315</v>
      </c>
      <c r="AF1010" s="17">
        <v>7.4641088217831497E-2</v>
      </c>
      <c r="AG1010" s="17">
        <v>8.5147433933171299E-2</v>
      </c>
      <c r="AH1010" s="17"/>
      <c r="AI1010" s="17">
        <v>0.19809738786485601</v>
      </c>
      <c r="AJ1010" s="17">
        <v>7.2933218750964202E-2</v>
      </c>
      <c r="AK1010" s="17">
        <v>5.9286103974707197E-2</v>
      </c>
      <c r="AL1010" s="17">
        <v>0.374492070274828</v>
      </c>
      <c r="AM1010" s="17">
        <v>0.102367618251489</v>
      </c>
      <c r="AN1010" s="17"/>
      <c r="AO1010" s="17">
        <v>0.177982740808626</v>
      </c>
      <c r="AP1010" s="17">
        <v>6.7329133375817099E-2</v>
      </c>
      <c r="AQ1010" s="17">
        <v>9.3050036155370594E-2</v>
      </c>
      <c r="AR1010" s="17"/>
      <c r="AS1010" s="17">
        <v>0.15221196826068101</v>
      </c>
      <c r="AT1010" s="17">
        <v>0.12751515966843299</v>
      </c>
      <c r="AU1010" s="17">
        <v>8.8097471892922496E-2</v>
      </c>
      <c r="AV1010" s="17">
        <v>0.11980855519783599</v>
      </c>
      <c r="AW1010" s="17">
        <v>6.79614600674667E-2</v>
      </c>
    </row>
    <row r="1011" spans="2:49" x14ac:dyDescent="0.25">
      <c r="B1011" t="s">
        <v>179</v>
      </c>
      <c r="C1011" s="17">
        <v>0.42875643972017502</v>
      </c>
      <c r="D1011" s="17">
        <v>0.38604135218087698</v>
      </c>
      <c r="E1011" s="17">
        <v>0.47010815395595001</v>
      </c>
      <c r="F1011" s="17"/>
      <c r="G1011" s="17">
        <v>0.52140938748398402</v>
      </c>
      <c r="H1011" s="17">
        <v>0.51199849183072998</v>
      </c>
      <c r="I1011" s="17">
        <v>0.42586090586676001</v>
      </c>
      <c r="J1011" s="17">
        <v>0.44662323253744801</v>
      </c>
      <c r="K1011" s="17">
        <v>0.33113481979194698</v>
      </c>
      <c r="L1011" s="17">
        <v>0.35191319027885798</v>
      </c>
      <c r="M1011" s="17"/>
      <c r="N1011" s="17">
        <v>0.54056784215626796</v>
      </c>
      <c r="O1011" s="17">
        <v>0.445221543322597</v>
      </c>
      <c r="P1011" s="17">
        <v>0.35734771874350602</v>
      </c>
      <c r="Q1011" s="17">
        <v>0.358814331110694</v>
      </c>
      <c r="R1011" s="17"/>
      <c r="S1011" s="17">
        <v>0.47669626298348</v>
      </c>
      <c r="T1011" s="17">
        <v>0.48438362774034599</v>
      </c>
      <c r="U1011" s="17">
        <v>0.36677289530309198</v>
      </c>
      <c r="V1011" s="17">
        <v>0.47142021061253597</v>
      </c>
      <c r="W1011" s="17">
        <v>0.43357300345732103</v>
      </c>
      <c r="X1011" s="17">
        <v>0.40059186959867799</v>
      </c>
      <c r="Y1011" s="17">
        <v>0.377546733922065</v>
      </c>
      <c r="Z1011" s="17">
        <v>0.35769325252137602</v>
      </c>
      <c r="AA1011" s="17">
        <v>0.39588638899471101</v>
      </c>
      <c r="AB1011" s="17">
        <v>0.434336877796136</v>
      </c>
      <c r="AC1011" s="17">
        <v>0.417445143820391</v>
      </c>
      <c r="AD1011" s="17"/>
      <c r="AE1011" s="17">
        <v>0.234098084108913</v>
      </c>
      <c r="AF1011" s="17">
        <v>0.59755935501607405</v>
      </c>
      <c r="AG1011" s="17">
        <v>0.36610789576689601</v>
      </c>
      <c r="AH1011" s="17"/>
      <c r="AI1011" s="17">
        <v>0.29369014998374399</v>
      </c>
      <c r="AJ1011" s="17">
        <v>0.57303510859044404</v>
      </c>
      <c r="AK1011" s="17">
        <v>0.639456277935329</v>
      </c>
      <c r="AL1011" s="17">
        <v>-9.0862656395281502E-2</v>
      </c>
      <c r="AM1011" s="17">
        <v>0.36149647050927802</v>
      </c>
      <c r="AN1011" s="17"/>
      <c r="AO1011" s="17">
        <v>0.345158331646016</v>
      </c>
      <c r="AP1011" s="17">
        <v>0.57707061809651905</v>
      </c>
      <c r="AQ1011" s="17">
        <v>0.59407416877252495</v>
      </c>
      <c r="AR1011" s="17"/>
      <c r="AS1011" s="17">
        <v>0.31012619145243697</v>
      </c>
      <c r="AT1011" s="17">
        <v>0.42156032785540598</v>
      </c>
      <c r="AU1011" s="17">
        <v>0.55138521463337598</v>
      </c>
      <c r="AV1011" s="17">
        <v>0.552386025172933</v>
      </c>
      <c r="AW1011" s="17">
        <v>0.67789383840641604</v>
      </c>
    </row>
    <row r="1012" spans="2:49" x14ac:dyDescent="0.25">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row>
    <row r="1013" spans="2:49" x14ac:dyDescent="0.25">
      <c r="B1013" s="6" t="s">
        <v>501</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row>
    <row r="1014" spans="2:49" x14ac:dyDescent="0.25">
      <c r="B1014" s="24" t="s">
        <v>76</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row>
    <row r="1015" spans="2:49" x14ac:dyDescent="0.25">
      <c r="B1015" t="s">
        <v>496</v>
      </c>
      <c r="C1015" s="17">
        <v>0.29749510728510398</v>
      </c>
      <c r="D1015" s="17">
        <v>0.304182989301301</v>
      </c>
      <c r="E1015" s="17">
        <v>0.28810958070947001</v>
      </c>
      <c r="F1015" s="17"/>
      <c r="G1015" s="17">
        <v>0.32717718623949399</v>
      </c>
      <c r="H1015" s="17">
        <v>0.32304508981790098</v>
      </c>
      <c r="I1015" s="17">
        <v>0.285180421430693</v>
      </c>
      <c r="J1015" s="17">
        <v>0.29423850664356799</v>
      </c>
      <c r="K1015" s="17">
        <v>0.28386016717512702</v>
      </c>
      <c r="L1015" s="17">
        <v>0.278535256031471</v>
      </c>
      <c r="M1015" s="17"/>
      <c r="N1015" s="17">
        <v>0.35804311515415199</v>
      </c>
      <c r="O1015" s="17">
        <v>0.30787699992196998</v>
      </c>
      <c r="P1015" s="17">
        <v>0.26009218204423801</v>
      </c>
      <c r="Q1015" s="17">
        <v>0.25413857804385898</v>
      </c>
      <c r="R1015" s="17"/>
      <c r="S1015" s="17">
        <v>0.35593027654630899</v>
      </c>
      <c r="T1015" s="17">
        <v>0.30967114460820799</v>
      </c>
      <c r="U1015" s="17">
        <v>0.301777465721704</v>
      </c>
      <c r="V1015" s="17">
        <v>0.31113181633131898</v>
      </c>
      <c r="W1015" s="17">
        <v>0.31920246492938698</v>
      </c>
      <c r="X1015" s="17">
        <v>0.22428698386377099</v>
      </c>
      <c r="Y1015" s="17">
        <v>0.285065445282003</v>
      </c>
      <c r="Z1015" s="17">
        <v>0.24963203377259599</v>
      </c>
      <c r="AA1015" s="17">
        <v>0.26935105344896898</v>
      </c>
      <c r="AB1015" s="17">
        <v>0.32100993295074598</v>
      </c>
      <c r="AC1015" s="17">
        <v>0.24999647472273301</v>
      </c>
      <c r="AD1015" s="17"/>
      <c r="AE1015" s="17">
        <v>0.20576863598623699</v>
      </c>
      <c r="AF1015" s="17">
        <v>0.39102699008971697</v>
      </c>
      <c r="AG1015" s="17">
        <v>0.23731805715219101</v>
      </c>
      <c r="AH1015" s="17"/>
      <c r="AI1015" s="17">
        <v>0.22318054859009601</v>
      </c>
      <c r="AJ1015" s="17">
        <v>0.37736036179048299</v>
      </c>
      <c r="AK1015" s="17">
        <v>0.42964378198528502</v>
      </c>
      <c r="AL1015" s="17">
        <v>0.149694698964491</v>
      </c>
      <c r="AM1015" s="17">
        <v>0.21636814160384099</v>
      </c>
      <c r="AN1015" s="17"/>
      <c r="AO1015" s="17">
        <v>0.216449072520429</v>
      </c>
      <c r="AP1015" s="17">
        <v>0.37918428297893197</v>
      </c>
      <c r="AQ1015" s="17">
        <v>0.40005856033321102</v>
      </c>
      <c r="AR1015" s="17"/>
      <c r="AS1015" s="17">
        <v>0.243331217475003</v>
      </c>
      <c r="AT1015" s="17">
        <v>0.29556594185650098</v>
      </c>
      <c r="AU1015" s="17">
        <v>0.35403456052563598</v>
      </c>
      <c r="AV1015" s="17">
        <v>0.38537809207329299</v>
      </c>
      <c r="AW1015" s="17">
        <v>0.48432749064406799</v>
      </c>
    </row>
    <row r="1016" spans="2:49" x14ac:dyDescent="0.25">
      <c r="B1016" t="s">
        <v>497</v>
      </c>
      <c r="C1016" s="17">
        <v>0.34448390644399302</v>
      </c>
      <c r="D1016" s="17">
        <v>0.31908580561990402</v>
      </c>
      <c r="E1016" s="17">
        <v>0.37116796017574799</v>
      </c>
      <c r="F1016" s="17"/>
      <c r="G1016" s="17">
        <v>0.32307939283016301</v>
      </c>
      <c r="H1016" s="17">
        <v>0.34494731521042699</v>
      </c>
      <c r="I1016" s="17">
        <v>0.35008447830387102</v>
      </c>
      <c r="J1016" s="17">
        <v>0.35714120588665199</v>
      </c>
      <c r="K1016" s="17">
        <v>0.32457511232897601</v>
      </c>
      <c r="L1016" s="17">
        <v>0.35704630020773598</v>
      </c>
      <c r="M1016" s="17"/>
      <c r="N1016" s="17">
        <v>0.35494322346091101</v>
      </c>
      <c r="O1016" s="17">
        <v>0.35225903994421398</v>
      </c>
      <c r="P1016" s="17">
        <v>0.34476837713980102</v>
      </c>
      <c r="Q1016" s="17">
        <v>0.32719706889199401</v>
      </c>
      <c r="R1016" s="17"/>
      <c r="S1016" s="17">
        <v>0.318598044044689</v>
      </c>
      <c r="T1016" s="17">
        <v>0.35277674003868398</v>
      </c>
      <c r="U1016" s="17">
        <v>0.30474592043076998</v>
      </c>
      <c r="V1016" s="17">
        <v>0.34137324760451998</v>
      </c>
      <c r="W1016" s="17">
        <v>0.33941368719027398</v>
      </c>
      <c r="X1016" s="17">
        <v>0.402801158902723</v>
      </c>
      <c r="Y1016" s="17">
        <v>0.35320818381491298</v>
      </c>
      <c r="Z1016" s="17">
        <v>0.35312336207414802</v>
      </c>
      <c r="AA1016" s="17">
        <v>0.33253999225338599</v>
      </c>
      <c r="AB1016" s="17">
        <v>0.33064420260015598</v>
      </c>
      <c r="AC1016" s="17">
        <v>0.39707058652916599</v>
      </c>
      <c r="AD1016" s="17"/>
      <c r="AE1016" s="17">
        <v>0.34116625332446199</v>
      </c>
      <c r="AF1016" s="17">
        <v>0.369714317479097</v>
      </c>
      <c r="AG1016" s="17">
        <v>0.30233388893035101</v>
      </c>
      <c r="AH1016" s="17"/>
      <c r="AI1016" s="17">
        <v>0.36324036990798603</v>
      </c>
      <c r="AJ1016" s="17">
        <v>0.35991395340920102</v>
      </c>
      <c r="AK1016" s="17">
        <v>0.32381497168247703</v>
      </c>
      <c r="AL1016" s="17">
        <v>0.16443799097747999</v>
      </c>
      <c r="AM1016" s="17">
        <v>0.32814977906522003</v>
      </c>
      <c r="AN1016" s="17"/>
      <c r="AO1016" s="17">
        <v>0.39331431134786898</v>
      </c>
      <c r="AP1016" s="17">
        <v>0.35971675823458898</v>
      </c>
      <c r="AQ1016" s="17">
        <v>0.34592424206580402</v>
      </c>
      <c r="AR1016" s="17"/>
      <c r="AS1016" s="17">
        <v>0.331897799280714</v>
      </c>
      <c r="AT1016" s="17">
        <v>0.32905083421981601</v>
      </c>
      <c r="AU1016" s="17">
        <v>0.36350894531563499</v>
      </c>
      <c r="AV1016" s="17">
        <v>0.34080134426797998</v>
      </c>
      <c r="AW1016" s="17">
        <v>0.28103857746044703</v>
      </c>
    </row>
    <row r="1017" spans="2:49" x14ac:dyDescent="0.25">
      <c r="B1017" t="s">
        <v>498</v>
      </c>
      <c r="C1017" s="17">
        <v>0.17739586250463099</v>
      </c>
      <c r="D1017" s="17">
        <v>0.18481781745386799</v>
      </c>
      <c r="E1017" s="17">
        <v>0.171645621019791</v>
      </c>
      <c r="F1017" s="17"/>
      <c r="G1017" s="17">
        <v>0.18072037594257401</v>
      </c>
      <c r="H1017" s="17">
        <v>0.16085663223518601</v>
      </c>
      <c r="I1017" s="17">
        <v>0.17768344079465001</v>
      </c>
      <c r="J1017" s="17">
        <v>0.14853494281475699</v>
      </c>
      <c r="K1017" s="17">
        <v>0.18637551704750199</v>
      </c>
      <c r="L1017" s="17">
        <v>0.20579819323443899</v>
      </c>
      <c r="M1017" s="17"/>
      <c r="N1017" s="17">
        <v>0.15749441365842601</v>
      </c>
      <c r="O1017" s="17">
        <v>0.17164822855731099</v>
      </c>
      <c r="P1017" s="17">
        <v>0.196240433085624</v>
      </c>
      <c r="Q1017" s="17">
        <v>0.190119651848978</v>
      </c>
      <c r="R1017" s="17"/>
      <c r="S1017" s="17">
        <v>0.16050581706534101</v>
      </c>
      <c r="T1017" s="17">
        <v>0.19056333213050899</v>
      </c>
      <c r="U1017" s="17">
        <v>0.191523647264117</v>
      </c>
      <c r="V1017" s="17">
        <v>0.16927061754211101</v>
      </c>
      <c r="W1017" s="17">
        <v>0.16327613292951099</v>
      </c>
      <c r="X1017" s="17">
        <v>0.18765117987837801</v>
      </c>
      <c r="Y1017" s="17">
        <v>0.15826401656403399</v>
      </c>
      <c r="Z1017" s="17">
        <v>0.17203337944566299</v>
      </c>
      <c r="AA1017" s="17">
        <v>0.21402567224020699</v>
      </c>
      <c r="AB1017" s="17">
        <v>0.172330233387189</v>
      </c>
      <c r="AC1017" s="17">
        <v>0.14722895222402399</v>
      </c>
      <c r="AD1017" s="17"/>
      <c r="AE1017" s="17">
        <v>0.22496989654807101</v>
      </c>
      <c r="AF1017" s="17">
        <v>0.133273956246481</v>
      </c>
      <c r="AG1017" s="17">
        <v>0.203293405806108</v>
      </c>
      <c r="AH1017" s="17"/>
      <c r="AI1017" s="17">
        <v>0.22510554053262399</v>
      </c>
      <c r="AJ1017" s="17">
        <v>0.14660783813575301</v>
      </c>
      <c r="AK1017" s="17">
        <v>0.14603737343359</v>
      </c>
      <c r="AL1017" s="17">
        <v>0.24871380128253501</v>
      </c>
      <c r="AM1017" s="17">
        <v>0.20553052995887999</v>
      </c>
      <c r="AN1017" s="17"/>
      <c r="AO1017" s="17">
        <v>0.21812240255822801</v>
      </c>
      <c r="AP1017" s="17">
        <v>0.14653771009664199</v>
      </c>
      <c r="AQ1017" s="17">
        <v>0.151716925802071</v>
      </c>
      <c r="AR1017" s="17"/>
      <c r="AS1017" s="17">
        <v>0.19084958933903901</v>
      </c>
      <c r="AT1017" s="17">
        <v>0.19190652614873999</v>
      </c>
      <c r="AU1017" s="17">
        <v>0.15212691122518601</v>
      </c>
      <c r="AV1017" s="17">
        <v>0.13453045601163599</v>
      </c>
      <c r="AW1017" s="17">
        <v>0.111074751047473</v>
      </c>
    </row>
    <row r="1018" spans="2:49" x14ac:dyDescent="0.25">
      <c r="B1018" t="s">
        <v>499</v>
      </c>
      <c r="C1018" s="17">
        <v>9.81150566187102E-2</v>
      </c>
      <c r="D1018" s="17">
        <v>0.13096484915700801</v>
      </c>
      <c r="E1018" s="17">
        <v>6.5878546198665802E-2</v>
      </c>
      <c r="F1018" s="17"/>
      <c r="G1018" s="17">
        <v>6.0379179814015797E-2</v>
      </c>
      <c r="H1018" s="17">
        <v>7.4250189238737899E-2</v>
      </c>
      <c r="I1018" s="17">
        <v>9.9279440536686095E-2</v>
      </c>
      <c r="J1018" s="17">
        <v>0.10034870374398</v>
      </c>
      <c r="K1018" s="17">
        <v>0.13082627088457299</v>
      </c>
      <c r="L1018" s="17">
        <v>0.118262011609052</v>
      </c>
      <c r="M1018" s="17"/>
      <c r="N1018" s="17">
        <v>8.2333090793371699E-2</v>
      </c>
      <c r="O1018" s="17">
        <v>9.2530491989898503E-2</v>
      </c>
      <c r="P1018" s="17">
        <v>0.108907276315291</v>
      </c>
      <c r="Q1018" s="17">
        <v>0.109750498604357</v>
      </c>
      <c r="R1018" s="17"/>
      <c r="S1018" s="17">
        <v>9.0428321017043095E-2</v>
      </c>
      <c r="T1018" s="17">
        <v>6.6794146455563697E-2</v>
      </c>
      <c r="U1018" s="17">
        <v>8.3417957465046794E-2</v>
      </c>
      <c r="V1018" s="17">
        <v>0.102957055740219</v>
      </c>
      <c r="W1018" s="17">
        <v>9.5372569263235396E-2</v>
      </c>
      <c r="X1018" s="17">
        <v>0.103251689618941</v>
      </c>
      <c r="Y1018" s="17">
        <v>0.130428503637605</v>
      </c>
      <c r="Z1018" s="17">
        <v>0.13017750423984301</v>
      </c>
      <c r="AA1018" s="17">
        <v>9.6518627584032804E-2</v>
      </c>
      <c r="AB1018" s="17">
        <v>0.10771610362782399</v>
      </c>
      <c r="AC1018" s="17">
        <v>0.119293510802107</v>
      </c>
      <c r="AD1018" s="17"/>
      <c r="AE1018" s="17">
        <v>0.163691883962086</v>
      </c>
      <c r="AF1018" s="17">
        <v>5.6107663174766502E-2</v>
      </c>
      <c r="AG1018" s="17">
        <v>8.8875151709507494E-2</v>
      </c>
      <c r="AH1018" s="17"/>
      <c r="AI1018" s="17">
        <v>0.142946856442736</v>
      </c>
      <c r="AJ1018" s="17">
        <v>5.5694936891710303E-2</v>
      </c>
      <c r="AK1018" s="17">
        <v>3.8571717842721398E-2</v>
      </c>
      <c r="AL1018" s="17">
        <v>0.388848730155744</v>
      </c>
      <c r="AM1018" s="17">
        <v>8.7115780403206305E-2</v>
      </c>
      <c r="AN1018" s="17"/>
      <c r="AO1018" s="17">
        <v>0.127205416115582</v>
      </c>
      <c r="AP1018" s="17">
        <v>5.1261637523364198E-2</v>
      </c>
      <c r="AQ1018" s="17">
        <v>6.0896760461422998E-2</v>
      </c>
      <c r="AR1018" s="17"/>
      <c r="AS1018" s="17">
        <v>0.122232252010024</v>
      </c>
      <c r="AT1018" s="17">
        <v>0.10348166215148601</v>
      </c>
      <c r="AU1018" s="17">
        <v>6.82938913417864E-2</v>
      </c>
      <c r="AV1018" s="17">
        <v>7.6726929428188206E-2</v>
      </c>
      <c r="AW1018" s="17">
        <v>5.6813603708589497E-2</v>
      </c>
    </row>
    <row r="1019" spans="2:49" x14ac:dyDescent="0.25">
      <c r="B1019" t="s">
        <v>104</v>
      </c>
      <c r="C1019" s="17">
        <v>8.2510067147561594E-2</v>
      </c>
      <c r="D1019" s="17">
        <v>6.0948538467918201E-2</v>
      </c>
      <c r="E1019" s="17">
        <v>0.103198291896326</v>
      </c>
      <c r="F1019" s="17"/>
      <c r="G1019" s="17">
        <v>0.108643865173753</v>
      </c>
      <c r="H1019" s="17">
        <v>9.6900773497748199E-2</v>
      </c>
      <c r="I1019" s="17">
        <v>8.7772218934100296E-2</v>
      </c>
      <c r="J1019" s="17">
        <v>9.9736640911042604E-2</v>
      </c>
      <c r="K1019" s="17">
        <v>7.4362932563821899E-2</v>
      </c>
      <c r="L1019" s="17">
        <v>4.0358238917302197E-2</v>
      </c>
      <c r="M1019" s="17"/>
      <c r="N1019" s="17">
        <v>4.7186156933138997E-2</v>
      </c>
      <c r="O1019" s="17">
        <v>7.5685239586605904E-2</v>
      </c>
      <c r="P1019" s="17">
        <v>8.9991731415045503E-2</v>
      </c>
      <c r="Q1019" s="17">
        <v>0.118794202610812</v>
      </c>
      <c r="R1019" s="17"/>
      <c r="S1019" s="17">
        <v>7.4537541326616802E-2</v>
      </c>
      <c r="T1019" s="17">
        <v>8.0194636767035102E-2</v>
      </c>
      <c r="U1019" s="17">
        <v>0.118535009118362</v>
      </c>
      <c r="V1019" s="17">
        <v>7.5267262781832503E-2</v>
      </c>
      <c r="W1019" s="17">
        <v>8.2735145687592798E-2</v>
      </c>
      <c r="X1019" s="17">
        <v>8.20089877361877E-2</v>
      </c>
      <c r="Y1019" s="17">
        <v>7.30338507014449E-2</v>
      </c>
      <c r="Z1019" s="17">
        <v>9.5033720467749105E-2</v>
      </c>
      <c r="AA1019" s="17">
        <v>8.7564654473404696E-2</v>
      </c>
      <c r="AB1019" s="17">
        <v>6.8299527434084906E-2</v>
      </c>
      <c r="AC1019" s="17">
        <v>8.6410475721969707E-2</v>
      </c>
      <c r="AD1019" s="17"/>
      <c r="AE1019" s="17">
        <v>6.44033301791435E-2</v>
      </c>
      <c r="AF1019" s="17">
        <v>4.9877073009938003E-2</v>
      </c>
      <c r="AG1019" s="17">
        <v>0.16817949640184299</v>
      </c>
      <c r="AH1019" s="17"/>
      <c r="AI1019" s="17">
        <v>4.55266845265581E-2</v>
      </c>
      <c r="AJ1019" s="17">
        <v>6.0422909772852203E-2</v>
      </c>
      <c r="AK1019" s="17">
        <v>6.1932155055926801E-2</v>
      </c>
      <c r="AL1019" s="17">
        <v>4.8304778619750403E-2</v>
      </c>
      <c r="AM1019" s="17">
        <v>0.16283576896885299</v>
      </c>
      <c r="AN1019" s="17"/>
      <c r="AO1019" s="17">
        <v>4.4908797457892398E-2</v>
      </c>
      <c r="AP1019" s="17">
        <v>6.3299611166472494E-2</v>
      </c>
      <c r="AQ1019" s="17">
        <v>4.14035113374909E-2</v>
      </c>
      <c r="AR1019" s="17"/>
      <c r="AS1019" s="17">
        <v>0.111689141895221</v>
      </c>
      <c r="AT1019" s="17">
        <v>7.9995035623457098E-2</v>
      </c>
      <c r="AU1019" s="17">
        <v>6.2035691591756599E-2</v>
      </c>
      <c r="AV1019" s="17">
        <v>6.2563178218902393E-2</v>
      </c>
      <c r="AW1019" s="17">
        <v>6.6745577139421794E-2</v>
      </c>
    </row>
    <row r="1020" spans="2:49" x14ac:dyDescent="0.25">
      <c r="B1020" t="s">
        <v>500</v>
      </c>
      <c r="C1020" s="17">
        <v>0.64197901372909705</v>
      </c>
      <c r="D1020" s="17">
        <v>0.62326879492120602</v>
      </c>
      <c r="E1020" s="17">
        <v>0.65927754088521795</v>
      </c>
      <c r="F1020" s="17"/>
      <c r="G1020" s="17">
        <v>0.65025657906965795</v>
      </c>
      <c r="H1020" s="17">
        <v>0.66799240502832702</v>
      </c>
      <c r="I1020" s="17">
        <v>0.63526489973456401</v>
      </c>
      <c r="J1020" s="17">
        <v>0.65137971253021998</v>
      </c>
      <c r="K1020" s="17">
        <v>0.60843527950410303</v>
      </c>
      <c r="L1020" s="17">
        <v>0.63558155623920698</v>
      </c>
      <c r="M1020" s="17"/>
      <c r="N1020" s="17">
        <v>0.712986338615063</v>
      </c>
      <c r="O1020" s="17">
        <v>0.66013603986618397</v>
      </c>
      <c r="P1020" s="17">
        <v>0.60486055918403903</v>
      </c>
      <c r="Q1020" s="17">
        <v>0.58133564693585305</v>
      </c>
      <c r="R1020" s="17"/>
      <c r="S1020" s="17">
        <v>0.67452832059099899</v>
      </c>
      <c r="T1020" s="17">
        <v>0.66244788464689197</v>
      </c>
      <c r="U1020" s="17">
        <v>0.60652338615247403</v>
      </c>
      <c r="V1020" s="17">
        <v>0.65250506393583796</v>
      </c>
      <c r="W1020" s="17">
        <v>0.65861615211966096</v>
      </c>
      <c r="X1020" s="17">
        <v>0.62708814276649405</v>
      </c>
      <c r="Y1020" s="17">
        <v>0.63827362909691598</v>
      </c>
      <c r="Z1020" s="17">
        <v>0.60275539584674398</v>
      </c>
      <c r="AA1020" s="17">
        <v>0.60189104570235497</v>
      </c>
      <c r="AB1020" s="17">
        <v>0.65165413555090201</v>
      </c>
      <c r="AC1020" s="17">
        <v>0.64706706125189895</v>
      </c>
      <c r="AD1020" s="17"/>
      <c r="AE1020" s="17">
        <v>0.546934889310699</v>
      </c>
      <c r="AF1020" s="17">
        <v>0.76074130756881497</v>
      </c>
      <c r="AG1020" s="17">
        <v>0.53965194608254197</v>
      </c>
      <c r="AH1020" s="17"/>
      <c r="AI1020" s="17">
        <v>0.58642091849808198</v>
      </c>
      <c r="AJ1020" s="17">
        <v>0.737274315199685</v>
      </c>
      <c r="AK1020" s="17">
        <v>0.75345875366776205</v>
      </c>
      <c r="AL1020" s="17">
        <v>0.31413268994197102</v>
      </c>
      <c r="AM1020" s="17">
        <v>0.54451792066906102</v>
      </c>
      <c r="AN1020" s="17"/>
      <c r="AO1020" s="17">
        <v>0.60976338386829698</v>
      </c>
      <c r="AP1020" s="17">
        <v>0.73890104121352096</v>
      </c>
      <c r="AQ1020" s="17">
        <v>0.74598280239901504</v>
      </c>
      <c r="AR1020" s="17"/>
      <c r="AS1020" s="17">
        <v>0.57522901675571703</v>
      </c>
      <c r="AT1020" s="17">
        <v>0.62461677607631705</v>
      </c>
      <c r="AU1020" s="17">
        <v>0.71754350584127002</v>
      </c>
      <c r="AV1020" s="17">
        <v>0.72617943634127302</v>
      </c>
      <c r="AW1020" s="17">
        <v>0.76536606810451602</v>
      </c>
    </row>
    <row r="1021" spans="2:49" x14ac:dyDescent="0.25">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row>
    <row r="1022" spans="2:49" x14ac:dyDescent="0.25">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row>
    <row r="1023" spans="2:49" x14ac:dyDescent="0.25">
      <c r="B1023" s="6" t="s">
        <v>515</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row>
    <row r="1024" spans="2:49" x14ac:dyDescent="0.25">
      <c r="B1024" s="24" t="s">
        <v>516</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row>
    <row r="1025" spans="2:49" x14ac:dyDescent="0.25">
      <c r="B1025" t="s">
        <v>502</v>
      </c>
      <c r="C1025" s="17">
        <v>0.51661028025990796</v>
      </c>
      <c r="D1025" s="17">
        <v>0.48149775922153198</v>
      </c>
      <c r="E1025" s="17">
        <v>0.547074668819576</v>
      </c>
      <c r="F1025" s="17"/>
      <c r="G1025" s="17">
        <v>0.44545486039601501</v>
      </c>
      <c r="H1025" s="17">
        <v>0.414057806545785</v>
      </c>
      <c r="I1025" s="17">
        <v>0.48593471111841302</v>
      </c>
      <c r="J1025" s="17">
        <v>0.49757615918275599</v>
      </c>
      <c r="K1025" s="17">
        <v>0.58024215530172496</v>
      </c>
      <c r="L1025" s="17">
        <v>0.65331512090702704</v>
      </c>
      <c r="M1025" s="17"/>
      <c r="N1025" s="17">
        <v>0.56262871800125003</v>
      </c>
      <c r="O1025" s="17">
        <v>0.50316381769430696</v>
      </c>
      <c r="P1025" s="17">
        <v>0.497432848027343</v>
      </c>
      <c r="Q1025" s="17">
        <v>0.49077548698621198</v>
      </c>
      <c r="R1025" s="17"/>
      <c r="S1025" s="17">
        <v>0.45616510745580702</v>
      </c>
      <c r="T1025" s="17">
        <v>0.508659596504211</v>
      </c>
      <c r="U1025" s="17">
        <v>0.54323319696856298</v>
      </c>
      <c r="V1025" s="17">
        <v>0.59949927322541996</v>
      </c>
      <c r="W1025" s="17">
        <v>0.50130180698649596</v>
      </c>
      <c r="X1025" s="17">
        <v>0.47966940259862301</v>
      </c>
      <c r="Y1025" s="17">
        <v>0.48424045318124898</v>
      </c>
      <c r="Z1025" s="17">
        <v>0.46775856426151102</v>
      </c>
      <c r="AA1025" s="17">
        <v>0.54033428175942999</v>
      </c>
      <c r="AB1025" s="17">
        <v>0.57218560234934002</v>
      </c>
      <c r="AC1025" s="17">
        <v>0.54818895240276999</v>
      </c>
      <c r="AD1025" s="17"/>
      <c r="AE1025" s="17">
        <v>0.50920216940135599</v>
      </c>
      <c r="AF1025" s="17">
        <v>0.53463426123059599</v>
      </c>
      <c r="AG1025" s="17">
        <v>0.486506216750073</v>
      </c>
      <c r="AH1025" s="17"/>
      <c r="AI1025" s="17">
        <v>0.50876230595905203</v>
      </c>
      <c r="AJ1025" s="17">
        <v>0.524131234008965</v>
      </c>
      <c r="AK1025" s="17">
        <v>0.51660656488624901</v>
      </c>
      <c r="AL1025" s="17">
        <v>0.37511720699044798</v>
      </c>
      <c r="AM1025" s="17">
        <v>0.51631236505392297</v>
      </c>
      <c r="AN1025" s="17"/>
      <c r="AO1025" s="17">
        <v>0.481592546619592</v>
      </c>
      <c r="AP1025" s="17">
        <v>0.53376571487519098</v>
      </c>
      <c r="AQ1025" s="17">
        <v>0.545751524668459</v>
      </c>
      <c r="AR1025" s="17"/>
      <c r="AS1025" s="17">
        <v>0.48597524772554901</v>
      </c>
      <c r="AT1025" s="17">
        <v>0.49347684447777301</v>
      </c>
      <c r="AU1025" s="17">
        <v>0.54120866234078702</v>
      </c>
      <c r="AV1025" s="17">
        <v>0.52791188282831203</v>
      </c>
      <c r="AW1025" s="17">
        <v>0.54118982328743703</v>
      </c>
    </row>
    <row r="1026" spans="2:49" x14ac:dyDescent="0.25">
      <c r="B1026" t="s">
        <v>503</v>
      </c>
      <c r="C1026" s="17">
        <v>0.50823986645756403</v>
      </c>
      <c r="D1026" s="17">
        <v>0.47714204108396502</v>
      </c>
      <c r="E1026" s="17">
        <v>0.53578196401610001</v>
      </c>
      <c r="F1026" s="17"/>
      <c r="G1026" s="17">
        <v>0.45991865857124398</v>
      </c>
      <c r="H1026" s="17">
        <v>0.43812052712520999</v>
      </c>
      <c r="I1026" s="17">
        <v>0.50139086183977399</v>
      </c>
      <c r="J1026" s="17">
        <v>0.52410317019243902</v>
      </c>
      <c r="K1026" s="17">
        <v>0.53876041331779201</v>
      </c>
      <c r="L1026" s="17">
        <v>0.57425882877347501</v>
      </c>
      <c r="M1026" s="17"/>
      <c r="N1026" s="17">
        <v>0.50797303852843201</v>
      </c>
      <c r="O1026" s="17">
        <v>0.54323139123557296</v>
      </c>
      <c r="P1026" s="17">
        <v>0.468614782012926</v>
      </c>
      <c r="Q1026" s="17">
        <v>0.50060320448372797</v>
      </c>
      <c r="R1026" s="17"/>
      <c r="S1026" s="17">
        <v>0.44982670805602698</v>
      </c>
      <c r="T1026" s="17">
        <v>0.53137839428214695</v>
      </c>
      <c r="U1026" s="17">
        <v>0.50380334208972699</v>
      </c>
      <c r="V1026" s="17">
        <v>0.564436778593019</v>
      </c>
      <c r="W1026" s="17">
        <v>0.51061305966124604</v>
      </c>
      <c r="X1026" s="17">
        <v>0.48607007528782697</v>
      </c>
      <c r="Y1026" s="17">
        <v>0.549023029935791</v>
      </c>
      <c r="Z1026" s="17">
        <v>0.52309019151651603</v>
      </c>
      <c r="AA1026" s="17">
        <v>0.49570403182250999</v>
      </c>
      <c r="AB1026" s="17">
        <v>0.51645024840711795</v>
      </c>
      <c r="AC1026" s="17">
        <v>0.49256757017203201</v>
      </c>
      <c r="AD1026" s="17"/>
      <c r="AE1026" s="17">
        <v>0.49460996018929398</v>
      </c>
      <c r="AF1026" s="17">
        <v>0.52736216020293403</v>
      </c>
      <c r="AG1026" s="17">
        <v>0.44023967709848399</v>
      </c>
      <c r="AH1026" s="17"/>
      <c r="AI1026" s="17">
        <v>0.50152711467108901</v>
      </c>
      <c r="AJ1026" s="17">
        <v>0.51611919631008496</v>
      </c>
      <c r="AK1026" s="17">
        <v>0.53117681929923499</v>
      </c>
      <c r="AL1026" s="17">
        <v>0.43921367265647399</v>
      </c>
      <c r="AM1026" s="17">
        <v>0.46766638909069602</v>
      </c>
      <c r="AN1026" s="17"/>
      <c r="AO1026" s="17">
        <v>0.46006354958809198</v>
      </c>
      <c r="AP1026" s="17">
        <v>0.52031511554882903</v>
      </c>
      <c r="AQ1026" s="17">
        <v>0.55201720489759298</v>
      </c>
      <c r="AR1026" s="17"/>
      <c r="AS1026" s="17">
        <v>0.51551121951926704</v>
      </c>
      <c r="AT1026" s="17">
        <v>0.505001051779702</v>
      </c>
      <c r="AU1026" s="17">
        <v>0.53987301214266603</v>
      </c>
      <c r="AV1026" s="17">
        <v>0.50983708915132298</v>
      </c>
      <c r="AW1026" s="17">
        <v>0.439140734881661</v>
      </c>
    </row>
    <row r="1027" spans="2:49" x14ac:dyDescent="0.25">
      <c r="B1027" t="s">
        <v>504</v>
      </c>
      <c r="C1027" s="17">
        <v>0.47754012389401601</v>
      </c>
      <c r="D1027" s="17">
        <v>0.445957090419284</v>
      </c>
      <c r="E1027" s="17">
        <v>0.50523371478050805</v>
      </c>
      <c r="F1027" s="17"/>
      <c r="G1027" s="17">
        <v>0.42529644341922501</v>
      </c>
      <c r="H1027" s="17">
        <v>0.38010722815683501</v>
      </c>
      <c r="I1027" s="17">
        <v>0.47886921460931198</v>
      </c>
      <c r="J1027" s="17">
        <v>0.47144149604475399</v>
      </c>
      <c r="K1027" s="17">
        <v>0.53136679444027601</v>
      </c>
      <c r="L1027" s="17">
        <v>0.56626722762095505</v>
      </c>
      <c r="M1027" s="17"/>
      <c r="N1027" s="17">
        <v>0.47791208757147102</v>
      </c>
      <c r="O1027" s="17">
        <v>0.48775068674152</v>
      </c>
      <c r="P1027" s="17">
        <v>0.44822133197607</v>
      </c>
      <c r="Q1027" s="17">
        <v>0.49204671677318301</v>
      </c>
      <c r="R1027" s="17"/>
      <c r="S1027" s="17">
        <v>0.455343171229668</v>
      </c>
      <c r="T1027" s="17">
        <v>0.46653150606807497</v>
      </c>
      <c r="U1027" s="17">
        <v>0.48591188997240198</v>
      </c>
      <c r="V1027" s="17">
        <v>0.53290353130962598</v>
      </c>
      <c r="W1027" s="17">
        <v>0.372752333473306</v>
      </c>
      <c r="X1027" s="17">
        <v>0.44473537233402999</v>
      </c>
      <c r="Y1027" s="17">
        <v>0.49651399633591697</v>
      </c>
      <c r="Z1027" s="17">
        <v>0.47827117557917198</v>
      </c>
      <c r="AA1027" s="17">
        <v>0.49494230641585701</v>
      </c>
      <c r="AB1027" s="17">
        <v>0.51854569369182002</v>
      </c>
      <c r="AC1027" s="17">
        <v>0.52440685944701904</v>
      </c>
      <c r="AD1027" s="17"/>
      <c r="AE1027" s="17">
        <v>0.471850947654052</v>
      </c>
      <c r="AF1027" s="17">
        <v>0.46540800373719998</v>
      </c>
      <c r="AG1027" s="17">
        <v>0.52164982801597604</v>
      </c>
      <c r="AH1027" s="17"/>
      <c r="AI1027" s="17">
        <v>0.45373168121903801</v>
      </c>
      <c r="AJ1027" s="17">
        <v>0.47611990080842498</v>
      </c>
      <c r="AK1027" s="17">
        <v>0.50958563723431105</v>
      </c>
      <c r="AL1027" s="17">
        <v>0.26627371876531197</v>
      </c>
      <c r="AM1027" s="17">
        <v>0.48884737415408402</v>
      </c>
      <c r="AN1027" s="17"/>
      <c r="AO1027" s="17">
        <v>0.42673498566558998</v>
      </c>
      <c r="AP1027" s="17">
        <v>0.47261575802154399</v>
      </c>
      <c r="AQ1027" s="17">
        <v>0.50218852332552499</v>
      </c>
      <c r="AR1027" s="17"/>
      <c r="AS1027" s="17">
        <v>0.47256392539856201</v>
      </c>
      <c r="AT1027" s="17">
        <v>0.50015965423679698</v>
      </c>
      <c r="AU1027" s="17">
        <v>0.46329614423440801</v>
      </c>
      <c r="AV1027" s="17">
        <v>0.468843590522456</v>
      </c>
      <c r="AW1027" s="17">
        <v>0.54500215182182798</v>
      </c>
    </row>
    <row r="1028" spans="2:49" x14ac:dyDescent="0.25">
      <c r="B1028" t="s">
        <v>505</v>
      </c>
      <c r="C1028" s="17">
        <v>0.41091936387781802</v>
      </c>
      <c r="D1028" s="17">
        <v>0.37377346920459198</v>
      </c>
      <c r="E1028" s="17">
        <v>0.44395862166154798</v>
      </c>
      <c r="F1028" s="17"/>
      <c r="G1028" s="17">
        <v>0.32063636306771998</v>
      </c>
      <c r="H1028" s="17">
        <v>0.39378434332909501</v>
      </c>
      <c r="I1028" s="17">
        <v>0.377388513856241</v>
      </c>
      <c r="J1028" s="17">
        <v>0.40634747493219697</v>
      </c>
      <c r="K1028" s="17">
        <v>0.44505881999163999</v>
      </c>
      <c r="L1028" s="17">
        <v>0.49706669595681602</v>
      </c>
      <c r="M1028" s="17"/>
      <c r="N1028" s="17">
        <v>0.43331086383913697</v>
      </c>
      <c r="O1028" s="17">
        <v>0.42667838505341799</v>
      </c>
      <c r="P1028" s="17">
        <v>0.357850560458991</v>
      </c>
      <c r="Q1028" s="17">
        <v>0.40574670758824199</v>
      </c>
      <c r="R1028" s="17"/>
      <c r="S1028" s="17">
        <v>0.37246569913984601</v>
      </c>
      <c r="T1028" s="17">
        <v>0.39606823435928501</v>
      </c>
      <c r="U1028" s="17">
        <v>0.50354881675791296</v>
      </c>
      <c r="V1028" s="17">
        <v>0.47152243163778901</v>
      </c>
      <c r="W1028" s="17">
        <v>0.370021130178808</v>
      </c>
      <c r="X1028" s="17">
        <v>0.33200515858691099</v>
      </c>
      <c r="Y1028" s="17">
        <v>0.45794189139695002</v>
      </c>
      <c r="Z1028" s="17">
        <v>0.421050807343265</v>
      </c>
      <c r="AA1028" s="17">
        <v>0.38342500927898199</v>
      </c>
      <c r="AB1028" s="17">
        <v>0.41212137986713099</v>
      </c>
      <c r="AC1028" s="17">
        <v>0.481727253065448</v>
      </c>
      <c r="AD1028" s="17"/>
      <c r="AE1028" s="17">
        <v>0.39986659747936598</v>
      </c>
      <c r="AF1028" s="17">
        <v>0.42836853541794201</v>
      </c>
      <c r="AG1028" s="17">
        <v>0.396316380718994</v>
      </c>
      <c r="AH1028" s="17"/>
      <c r="AI1028" s="17">
        <v>0.38365201732181797</v>
      </c>
      <c r="AJ1028" s="17">
        <v>0.419312833823973</v>
      </c>
      <c r="AK1028" s="17">
        <v>0.48533767580894999</v>
      </c>
      <c r="AL1028" s="17">
        <v>0.27257095778080098</v>
      </c>
      <c r="AM1028" s="17">
        <v>0.40123794729681</v>
      </c>
      <c r="AN1028" s="17"/>
      <c r="AO1028" s="17">
        <v>0.36181214761198199</v>
      </c>
      <c r="AP1028" s="17">
        <v>0.392774753324235</v>
      </c>
      <c r="AQ1028" s="17">
        <v>0.47433161067483298</v>
      </c>
      <c r="AR1028" s="17"/>
      <c r="AS1028" s="17">
        <v>0.39173565569551599</v>
      </c>
      <c r="AT1028" s="17">
        <v>0.40036107658608999</v>
      </c>
      <c r="AU1028" s="17">
        <v>0.43837059042495602</v>
      </c>
      <c r="AV1028" s="17">
        <v>0.43042705779211898</v>
      </c>
      <c r="AW1028" s="17">
        <v>0.41983656823861198</v>
      </c>
    </row>
    <row r="1029" spans="2:49" x14ac:dyDescent="0.25">
      <c r="B1029" t="s">
        <v>506</v>
      </c>
      <c r="C1029" s="17">
        <v>0.38932509493890399</v>
      </c>
      <c r="D1029" s="17">
        <v>0.40156943163698799</v>
      </c>
      <c r="E1029" s="17">
        <v>0.37803144736650701</v>
      </c>
      <c r="F1029" s="17"/>
      <c r="G1029" s="17">
        <v>0.317367627064362</v>
      </c>
      <c r="H1029" s="17">
        <v>0.33154014223908701</v>
      </c>
      <c r="I1029" s="17">
        <v>0.34012897924917401</v>
      </c>
      <c r="J1029" s="17">
        <v>0.34667762090147702</v>
      </c>
      <c r="K1029" s="17">
        <v>0.46104488410276701</v>
      </c>
      <c r="L1029" s="17">
        <v>0.51790266187098299</v>
      </c>
      <c r="M1029" s="17"/>
      <c r="N1029" s="17">
        <v>0.45165579495651798</v>
      </c>
      <c r="O1029" s="17">
        <v>0.39947116297549001</v>
      </c>
      <c r="P1029" s="17">
        <v>0.328299523710393</v>
      </c>
      <c r="Q1029" s="17">
        <v>0.34920512317635</v>
      </c>
      <c r="R1029" s="17"/>
      <c r="S1029" s="17">
        <v>0.38961098512599401</v>
      </c>
      <c r="T1029" s="17">
        <v>0.40541808870160601</v>
      </c>
      <c r="U1029" s="17">
        <v>0.39125425367556899</v>
      </c>
      <c r="V1029" s="17">
        <v>0.42608683015162102</v>
      </c>
      <c r="W1029" s="17">
        <v>0.35596109851999003</v>
      </c>
      <c r="X1029" s="17">
        <v>0.32277432777874898</v>
      </c>
      <c r="Y1029" s="17">
        <v>0.37725559067957398</v>
      </c>
      <c r="Z1029" s="17">
        <v>0.38270942326785401</v>
      </c>
      <c r="AA1029" s="17">
        <v>0.39410877046380999</v>
      </c>
      <c r="AB1029" s="17">
        <v>0.429163516241099</v>
      </c>
      <c r="AC1029" s="17">
        <v>0.38162833602678897</v>
      </c>
      <c r="AD1029" s="17"/>
      <c r="AE1029" s="17">
        <v>0.36933140175950402</v>
      </c>
      <c r="AF1029" s="17">
        <v>0.41331301695318301</v>
      </c>
      <c r="AG1029" s="17">
        <v>0.370585497524345</v>
      </c>
      <c r="AH1029" s="17"/>
      <c r="AI1029" s="17">
        <v>0.37368830963302002</v>
      </c>
      <c r="AJ1029" s="17">
        <v>0.38009788497775199</v>
      </c>
      <c r="AK1029" s="17">
        <v>0.492803381464062</v>
      </c>
      <c r="AL1029" s="17">
        <v>0.18774471063067399</v>
      </c>
      <c r="AM1029" s="17">
        <v>0.34188146238372102</v>
      </c>
      <c r="AN1029" s="17"/>
      <c r="AO1029" s="17">
        <v>0.35368821182739302</v>
      </c>
      <c r="AP1029" s="17">
        <v>0.39668319178022798</v>
      </c>
      <c r="AQ1029" s="17">
        <v>0.42013061908856297</v>
      </c>
      <c r="AR1029" s="17"/>
      <c r="AS1029" s="17">
        <v>0.32691493610689698</v>
      </c>
      <c r="AT1029" s="17">
        <v>0.358820152207809</v>
      </c>
      <c r="AU1029" s="17">
        <v>0.43260690747833103</v>
      </c>
      <c r="AV1029" s="17">
        <v>0.45273722123959498</v>
      </c>
      <c r="AW1029" s="17">
        <v>0.43568281975010098</v>
      </c>
    </row>
    <row r="1030" spans="2:49" x14ac:dyDescent="0.25">
      <c r="B1030" t="s">
        <v>507</v>
      </c>
      <c r="C1030" s="17">
        <v>0.36247149526858402</v>
      </c>
      <c r="D1030" s="17">
        <v>0.350615392661555</v>
      </c>
      <c r="E1030" s="17">
        <v>0.37312745724100699</v>
      </c>
      <c r="F1030" s="17"/>
      <c r="G1030" s="17">
        <v>0.30071207189853599</v>
      </c>
      <c r="H1030" s="17">
        <v>0.291634052851098</v>
      </c>
      <c r="I1030" s="17">
        <v>0.331586295340901</v>
      </c>
      <c r="J1030" s="17">
        <v>0.36615918140735498</v>
      </c>
      <c r="K1030" s="17">
        <v>0.399686235298361</v>
      </c>
      <c r="L1030" s="17">
        <v>0.46380349210093103</v>
      </c>
      <c r="M1030" s="17"/>
      <c r="N1030" s="17">
        <v>0.41712534462560102</v>
      </c>
      <c r="O1030" s="17">
        <v>0.37672815177147401</v>
      </c>
      <c r="P1030" s="17">
        <v>0.30087718012866299</v>
      </c>
      <c r="Q1030" s="17">
        <v>0.33118331434526999</v>
      </c>
      <c r="R1030" s="17"/>
      <c r="S1030" s="17">
        <v>0.35513982339156103</v>
      </c>
      <c r="T1030" s="17">
        <v>0.40222683920369401</v>
      </c>
      <c r="U1030" s="17">
        <v>0.360244657043298</v>
      </c>
      <c r="V1030" s="17">
        <v>0.37141673109547702</v>
      </c>
      <c r="W1030" s="17">
        <v>0.32013216022472402</v>
      </c>
      <c r="X1030" s="17">
        <v>0.34253054550811401</v>
      </c>
      <c r="Y1030" s="17">
        <v>0.38623305267817198</v>
      </c>
      <c r="Z1030" s="17">
        <v>0.30424886982042199</v>
      </c>
      <c r="AA1030" s="17">
        <v>0.33916466559113601</v>
      </c>
      <c r="AB1030" s="17">
        <v>0.414719405030822</v>
      </c>
      <c r="AC1030" s="17">
        <v>0.31913561959030501</v>
      </c>
      <c r="AD1030" s="17"/>
      <c r="AE1030" s="17">
        <v>0.33569695902229602</v>
      </c>
      <c r="AF1030" s="17">
        <v>0.40822132512737602</v>
      </c>
      <c r="AG1030" s="17">
        <v>0.28672537132154802</v>
      </c>
      <c r="AH1030" s="17"/>
      <c r="AI1030" s="17">
        <v>0.32830111324431199</v>
      </c>
      <c r="AJ1030" s="17">
        <v>0.39923080744037698</v>
      </c>
      <c r="AK1030" s="17">
        <v>0.47308561527345599</v>
      </c>
      <c r="AL1030" s="17">
        <v>0.294012625855611</v>
      </c>
      <c r="AM1030" s="17">
        <v>0.26469287777126599</v>
      </c>
      <c r="AN1030" s="17"/>
      <c r="AO1030" s="17">
        <v>0.29141100569008199</v>
      </c>
      <c r="AP1030" s="17">
        <v>0.37910435933143499</v>
      </c>
      <c r="AQ1030" s="17">
        <v>0.46086570294986801</v>
      </c>
      <c r="AR1030" s="17"/>
      <c r="AS1030" s="17">
        <v>0.33292567730981398</v>
      </c>
      <c r="AT1030" s="17">
        <v>0.31951163623409401</v>
      </c>
      <c r="AU1030" s="17">
        <v>0.39706888350776598</v>
      </c>
      <c r="AV1030" s="17">
        <v>0.40477339607037299</v>
      </c>
      <c r="AW1030" s="17">
        <v>0.442761897734604</v>
      </c>
    </row>
    <row r="1031" spans="2:49" x14ac:dyDescent="0.25">
      <c r="B1031" t="s">
        <v>508</v>
      </c>
      <c r="C1031" s="17">
        <v>0.32641552670837298</v>
      </c>
      <c r="D1031" s="17">
        <v>0.35852596917803398</v>
      </c>
      <c r="E1031" s="17">
        <v>0.29686486116385902</v>
      </c>
      <c r="F1031" s="17"/>
      <c r="G1031" s="17">
        <v>0.22798695701914801</v>
      </c>
      <c r="H1031" s="17">
        <v>0.29954783620410402</v>
      </c>
      <c r="I1031" s="17">
        <v>0.29533468243668998</v>
      </c>
      <c r="J1031" s="17">
        <v>0.32767510353847701</v>
      </c>
      <c r="K1031" s="17">
        <v>0.36397317667774998</v>
      </c>
      <c r="L1031" s="17">
        <v>0.41745047939677998</v>
      </c>
      <c r="M1031" s="17"/>
      <c r="N1031" s="17">
        <v>0.382698723426659</v>
      </c>
      <c r="O1031" s="17">
        <v>0.327600071206334</v>
      </c>
      <c r="P1031" s="17">
        <v>0.29648385352020401</v>
      </c>
      <c r="Q1031" s="17">
        <v>0.27712988149638601</v>
      </c>
      <c r="R1031" s="17"/>
      <c r="S1031" s="17">
        <v>0.312833305354072</v>
      </c>
      <c r="T1031" s="17">
        <v>0.35927312243454901</v>
      </c>
      <c r="U1031" s="17">
        <v>0.33801066665537299</v>
      </c>
      <c r="V1031" s="17">
        <v>0.31396768349642301</v>
      </c>
      <c r="W1031" s="17">
        <v>0.23708167531284099</v>
      </c>
      <c r="X1031" s="17">
        <v>0.32520019478038098</v>
      </c>
      <c r="Y1031" s="17">
        <v>0.34989179323581798</v>
      </c>
      <c r="Z1031" s="17">
        <v>0.33766845957814901</v>
      </c>
      <c r="AA1031" s="17">
        <v>0.32206263659525503</v>
      </c>
      <c r="AB1031" s="17">
        <v>0.36411616999826901</v>
      </c>
      <c r="AC1031" s="17">
        <v>0.30828546269096402</v>
      </c>
      <c r="AD1031" s="17"/>
      <c r="AE1031" s="17">
        <v>0.32697121216207198</v>
      </c>
      <c r="AF1031" s="17">
        <v>0.34268846410721998</v>
      </c>
      <c r="AG1031" s="17">
        <v>0.32474038891199197</v>
      </c>
      <c r="AH1031" s="17"/>
      <c r="AI1031" s="17">
        <v>0.35353312761010403</v>
      </c>
      <c r="AJ1031" s="17">
        <v>0.30408725610287402</v>
      </c>
      <c r="AK1031" s="17">
        <v>0.40917446410880098</v>
      </c>
      <c r="AL1031" s="17">
        <v>0.23101951269961599</v>
      </c>
      <c r="AM1031" s="17">
        <v>0.296191221867036</v>
      </c>
      <c r="AN1031" s="17"/>
      <c r="AO1031" s="17">
        <v>0.34756822684143401</v>
      </c>
      <c r="AP1031" s="17">
        <v>0.31090494266730501</v>
      </c>
      <c r="AQ1031" s="17">
        <v>0.38334863273929398</v>
      </c>
      <c r="AR1031" s="17"/>
      <c r="AS1031" s="17">
        <v>0.29925843859420598</v>
      </c>
      <c r="AT1031" s="17">
        <v>0.30898702207062501</v>
      </c>
      <c r="AU1031" s="17">
        <v>0.34878920971264299</v>
      </c>
      <c r="AV1031" s="17">
        <v>0.36566392818869797</v>
      </c>
      <c r="AW1031" s="17">
        <v>0.39398363880168602</v>
      </c>
    </row>
    <row r="1032" spans="2:49" x14ac:dyDescent="0.25">
      <c r="B1032" t="s">
        <v>509</v>
      </c>
      <c r="C1032" s="17">
        <v>0.29877801316991398</v>
      </c>
      <c r="D1032" s="17">
        <v>0.31207816194562599</v>
      </c>
      <c r="E1032" s="17">
        <v>0.287014015903859</v>
      </c>
      <c r="F1032" s="17"/>
      <c r="G1032" s="17">
        <v>0.265762847455836</v>
      </c>
      <c r="H1032" s="17">
        <v>0.27773055115398299</v>
      </c>
      <c r="I1032" s="17">
        <v>0.29453547694948601</v>
      </c>
      <c r="J1032" s="17">
        <v>0.30984974470789101</v>
      </c>
      <c r="K1032" s="17">
        <v>0.32477448810702902</v>
      </c>
      <c r="L1032" s="17">
        <v>0.3170840357011</v>
      </c>
      <c r="M1032" s="17"/>
      <c r="N1032" s="17">
        <v>0.33884208021252399</v>
      </c>
      <c r="O1032" s="17">
        <v>0.29405974770793503</v>
      </c>
      <c r="P1032" s="17">
        <v>0.27155761661951799</v>
      </c>
      <c r="Q1032" s="17">
        <v>0.27817416936359501</v>
      </c>
      <c r="R1032" s="17"/>
      <c r="S1032" s="17">
        <v>0.33165545992309398</v>
      </c>
      <c r="T1032" s="17">
        <v>0.29157153696432597</v>
      </c>
      <c r="U1032" s="17">
        <v>0.30327382403175901</v>
      </c>
      <c r="V1032" s="17">
        <v>0.28713381502176799</v>
      </c>
      <c r="W1032" s="17">
        <v>0.28253930480593398</v>
      </c>
      <c r="X1032" s="17">
        <v>0.25539883332692398</v>
      </c>
      <c r="Y1032" s="17">
        <v>0.29998880212978801</v>
      </c>
      <c r="Z1032" s="17">
        <v>0.35527456953245801</v>
      </c>
      <c r="AA1032" s="17">
        <v>0.30297085403407997</v>
      </c>
      <c r="AB1032" s="17">
        <v>0.30467912790441298</v>
      </c>
      <c r="AC1032" s="17">
        <v>0.27193401354929903</v>
      </c>
      <c r="AD1032" s="17"/>
      <c r="AE1032" s="17">
        <v>0.248921146077931</v>
      </c>
      <c r="AF1032" s="17">
        <v>0.33413444929077901</v>
      </c>
      <c r="AG1032" s="17">
        <v>0.288008708527832</v>
      </c>
      <c r="AH1032" s="17"/>
      <c r="AI1032" s="17">
        <v>0.27396498867216401</v>
      </c>
      <c r="AJ1032" s="17">
        <v>0.322608636407965</v>
      </c>
      <c r="AK1032" s="17">
        <v>0.35011596927975502</v>
      </c>
      <c r="AL1032" s="17">
        <v>0.290653734697016</v>
      </c>
      <c r="AM1032" s="17">
        <v>0.24848219934620699</v>
      </c>
      <c r="AN1032" s="17"/>
      <c r="AO1032" s="17">
        <v>0.28127654656650802</v>
      </c>
      <c r="AP1032" s="17">
        <v>0.32115175437044202</v>
      </c>
      <c r="AQ1032" s="17">
        <v>0.29516284381154201</v>
      </c>
      <c r="AR1032" s="17"/>
      <c r="AS1032" s="17">
        <v>0.230507223839755</v>
      </c>
      <c r="AT1032" s="17">
        <v>0.31474321931045401</v>
      </c>
      <c r="AU1032" s="17">
        <v>0.31521443102090202</v>
      </c>
      <c r="AV1032" s="17">
        <v>0.394336925779049</v>
      </c>
      <c r="AW1032" s="17">
        <v>0.29893167010789301</v>
      </c>
    </row>
    <row r="1033" spans="2:49" x14ac:dyDescent="0.25">
      <c r="B1033" t="s">
        <v>510</v>
      </c>
      <c r="C1033" s="17">
        <v>0.2364427696667</v>
      </c>
      <c r="D1033" s="17">
        <v>0.25023721473983102</v>
      </c>
      <c r="E1033" s="17">
        <v>0.224477972843906</v>
      </c>
      <c r="F1033" s="17"/>
      <c r="G1033" s="17">
        <v>0.23139228246066401</v>
      </c>
      <c r="H1033" s="17">
        <v>0.23253602728293299</v>
      </c>
      <c r="I1033" s="17">
        <v>0.21826899553071999</v>
      </c>
      <c r="J1033" s="17">
        <v>0.23289134008846801</v>
      </c>
      <c r="K1033" s="17">
        <v>0.228159666213375</v>
      </c>
      <c r="L1033" s="17">
        <v>0.26634862227167</v>
      </c>
      <c r="M1033" s="17"/>
      <c r="N1033" s="17">
        <v>0.27048835984306902</v>
      </c>
      <c r="O1033" s="17">
        <v>0.21745878036211899</v>
      </c>
      <c r="P1033" s="17">
        <v>0.23060249503614699</v>
      </c>
      <c r="Q1033" s="17">
        <v>0.218076567959479</v>
      </c>
      <c r="R1033" s="17"/>
      <c r="S1033" s="17">
        <v>0.25863618338544397</v>
      </c>
      <c r="T1033" s="17">
        <v>0.223350327363708</v>
      </c>
      <c r="U1033" s="17">
        <v>0.181191729731002</v>
      </c>
      <c r="V1033" s="17">
        <v>0.240702602135936</v>
      </c>
      <c r="W1033" s="17">
        <v>0.213353745958931</v>
      </c>
      <c r="X1033" s="17">
        <v>0.26424732527503603</v>
      </c>
      <c r="Y1033" s="17">
        <v>0.248113852428199</v>
      </c>
      <c r="Z1033" s="17">
        <v>0.21194170514635699</v>
      </c>
      <c r="AA1033" s="17">
        <v>0.236125058590028</v>
      </c>
      <c r="AB1033" s="17">
        <v>0.22739592571252301</v>
      </c>
      <c r="AC1033" s="17">
        <v>0.28279175605516799</v>
      </c>
      <c r="AD1033" s="17"/>
      <c r="AE1033" s="17">
        <v>0.21905557801819101</v>
      </c>
      <c r="AF1033" s="17">
        <v>0.24582397467122799</v>
      </c>
      <c r="AG1033" s="17">
        <v>0.219913574886549</v>
      </c>
      <c r="AH1033" s="17"/>
      <c r="AI1033" s="17">
        <v>0.22938005044708601</v>
      </c>
      <c r="AJ1033" s="17">
        <v>0.247634281879309</v>
      </c>
      <c r="AK1033" s="17">
        <v>0.247638667569855</v>
      </c>
      <c r="AL1033" s="17">
        <v>0.100288534753345</v>
      </c>
      <c r="AM1033" s="17">
        <v>0.22142568425329601</v>
      </c>
      <c r="AN1033" s="17"/>
      <c r="AO1033" s="17">
        <v>0.238040060071736</v>
      </c>
      <c r="AP1033" s="17">
        <v>0.25106597937427499</v>
      </c>
      <c r="AQ1033" s="17">
        <v>0.22561795262362899</v>
      </c>
      <c r="AR1033" s="17"/>
      <c r="AS1033" s="17">
        <v>0.21543431764696999</v>
      </c>
      <c r="AT1033" s="17">
        <v>0.201347166236551</v>
      </c>
      <c r="AU1033" s="17">
        <v>0.26215537658632798</v>
      </c>
      <c r="AV1033" s="17">
        <v>0.29060025902011899</v>
      </c>
      <c r="AW1033" s="17">
        <v>0.35344484868846399</v>
      </c>
    </row>
    <row r="1034" spans="2:49" x14ac:dyDescent="0.25">
      <c r="B1034" t="s">
        <v>511</v>
      </c>
      <c r="C1034" s="17">
        <v>0.219687460023679</v>
      </c>
      <c r="D1034" s="17">
        <v>0.202736860764098</v>
      </c>
      <c r="E1034" s="17">
        <v>0.23306312531510801</v>
      </c>
      <c r="F1034" s="17"/>
      <c r="G1034" s="17">
        <v>0.20446256987657599</v>
      </c>
      <c r="H1034" s="17">
        <v>0.20505070664732999</v>
      </c>
      <c r="I1034" s="17">
        <v>0.21162356512830499</v>
      </c>
      <c r="J1034" s="17">
        <v>0.20851532192321601</v>
      </c>
      <c r="K1034" s="17">
        <v>0.23344462279595199</v>
      </c>
      <c r="L1034" s="17">
        <v>0.24974099181210699</v>
      </c>
      <c r="M1034" s="17"/>
      <c r="N1034" s="17">
        <v>0.22549783703555201</v>
      </c>
      <c r="O1034" s="17">
        <v>0.22239156731444901</v>
      </c>
      <c r="P1034" s="17">
        <v>0.21141524496808101</v>
      </c>
      <c r="Q1034" s="17">
        <v>0.216811331691531</v>
      </c>
      <c r="R1034" s="17"/>
      <c r="S1034" s="17">
        <v>0.24486696026981999</v>
      </c>
      <c r="T1034" s="17">
        <v>0.226658818106271</v>
      </c>
      <c r="U1034" s="17">
        <v>0.18385876091196601</v>
      </c>
      <c r="V1034" s="17">
        <v>0.24416932515581699</v>
      </c>
      <c r="W1034" s="17">
        <v>0.18420533092042701</v>
      </c>
      <c r="X1034" s="17">
        <v>0.188307944653403</v>
      </c>
      <c r="Y1034" s="17">
        <v>0.18797598351685199</v>
      </c>
      <c r="Z1034" s="17">
        <v>0.22120193065614899</v>
      </c>
      <c r="AA1034" s="17">
        <v>0.20816652817213799</v>
      </c>
      <c r="AB1034" s="17">
        <v>0.24792611260906999</v>
      </c>
      <c r="AC1034" s="17">
        <v>0.263511117267337</v>
      </c>
      <c r="AD1034" s="17"/>
      <c r="AE1034" s="17">
        <v>0.18745595724799499</v>
      </c>
      <c r="AF1034" s="17">
        <v>0.24139697898352</v>
      </c>
      <c r="AG1034" s="17">
        <v>0.22129673757243001</v>
      </c>
      <c r="AH1034" s="17"/>
      <c r="AI1034" s="17">
        <v>0.18848971707892401</v>
      </c>
      <c r="AJ1034" s="17">
        <v>0.244787236667032</v>
      </c>
      <c r="AK1034" s="17">
        <v>0.219846451188694</v>
      </c>
      <c r="AL1034" s="17">
        <v>0.22250905909695501</v>
      </c>
      <c r="AM1034" s="17">
        <v>0.23191973499315899</v>
      </c>
      <c r="AN1034" s="17"/>
      <c r="AO1034" s="17">
        <v>0.20605592441817899</v>
      </c>
      <c r="AP1034" s="17">
        <v>0.23886233476978899</v>
      </c>
      <c r="AQ1034" s="17">
        <v>0.20473307651697001</v>
      </c>
      <c r="AR1034" s="17"/>
      <c r="AS1034" s="17">
        <v>0.21413513345111501</v>
      </c>
      <c r="AT1034" s="17">
        <v>0.21830343375521399</v>
      </c>
      <c r="AU1034" s="17">
        <v>0.22304531895301399</v>
      </c>
      <c r="AV1034" s="17">
        <v>0.232562918424078</v>
      </c>
      <c r="AW1034" s="17">
        <v>0.22992066362994501</v>
      </c>
    </row>
    <row r="1035" spans="2:49" x14ac:dyDescent="0.25">
      <c r="B1035" t="s">
        <v>512</v>
      </c>
      <c r="C1035" s="17">
        <v>0.12398030245964201</v>
      </c>
      <c r="D1035" s="17">
        <v>0.12259194458226</v>
      </c>
      <c r="E1035" s="17">
        <v>0.126456943053458</v>
      </c>
      <c r="F1035" s="17"/>
      <c r="G1035" s="17">
        <v>0.147249623522241</v>
      </c>
      <c r="H1035" s="17">
        <v>0.14729924006374001</v>
      </c>
      <c r="I1035" s="17">
        <v>0.13484565980061899</v>
      </c>
      <c r="J1035" s="17">
        <v>0.136234790695931</v>
      </c>
      <c r="K1035" s="17">
        <v>0.103289099721896</v>
      </c>
      <c r="L1035" s="17">
        <v>8.22264402487419E-2</v>
      </c>
      <c r="M1035" s="17"/>
      <c r="N1035" s="17">
        <v>9.3853550387426599E-2</v>
      </c>
      <c r="O1035" s="17">
        <v>0.12617808144100601</v>
      </c>
      <c r="P1035" s="17">
        <v>0.12888252554087401</v>
      </c>
      <c r="Q1035" s="17">
        <v>0.15716095619627801</v>
      </c>
      <c r="R1035" s="17"/>
      <c r="S1035" s="17">
        <v>0.148735469157218</v>
      </c>
      <c r="T1035" s="17">
        <v>0.118982981966999</v>
      </c>
      <c r="U1035" s="17">
        <v>9.1392656245299395E-2</v>
      </c>
      <c r="V1035" s="17">
        <v>0.114217965878223</v>
      </c>
      <c r="W1035" s="17">
        <v>0.15613084815676601</v>
      </c>
      <c r="X1035" s="17">
        <v>0.11634473797358801</v>
      </c>
      <c r="Y1035" s="17">
        <v>0.13239196657312599</v>
      </c>
      <c r="Z1035" s="17">
        <v>0.13189854726952299</v>
      </c>
      <c r="AA1035" s="17">
        <v>9.6641953363515998E-2</v>
      </c>
      <c r="AB1035" s="17">
        <v>0.116452320884763</v>
      </c>
      <c r="AC1035" s="17">
        <v>0.149589700552167</v>
      </c>
      <c r="AD1035" s="17"/>
      <c r="AE1035" s="17">
        <v>0.12229508243036501</v>
      </c>
      <c r="AF1035" s="17">
        <v>0.11880641719418999</v>
      </c>
      <c r="AG1035" s="17">
        <v>0.15324021983267</v>
      </c>
      <c r="AH1035" s="17"/>
      <c r="AI1035" s="17">
        <v>0.12335065841521101</v>
      </c>
      <c r="AJ1035" s="17">
        <v>0.126066025747675</v>
      </c>
      <c r="AK1035" s="17">
        <v>0.106295788013688</v>
      </c>
      <c r="AL1035" s="17">
        <v>0.16653372990457299</v>
      </c>
      <c r="AM1035" s="17">
        <v>0.16195539768758799</v>
      </c>
      <c r="AN1035" s="17"/>
      <c r="AO1035" s="17">
        <v>0.13892441886589199</v>
      </c>
      <c r="AP1035" s="17">
        <v>0.12959589713969</v>
      </c>
      <c r="AQ1035" s="17">
        <v>0.103814746071604</v>
      </c>
      <c r="AR1035" s="17"/>
      <c r="AS1035" s="17">
        <v>0.13238430923608899</v>
      </c>
      <c r="AT1035" s="17">
        <v>0.120668546007221</v>
      </c>
      <c r="AU1035" s="17">
        <v>0.115557642475776</v>
      </c>
      <c r="AV1035" s="17">
        <v>0.13940388900702799</v>
      </c>
      <c r="AW1035" s="17">
        <v>0.15255729060023199</v>
      </c>
    </row>
    <row r="1036" spans="2:49" x14ac:dyDescent="0.25">
      <c r="B1036" t="s">
        <v>513</v>
      </c>
      <c r="C1036" s="17">
        <v>0.118661254540394</v>
      </c>
      <c r="D1036" s="17">
        <v>0.12991399203388401</v>
      </c>
      <c r="E1036" s="17">
        <v>0.10869625576629199</v>
      </c>
      <c r="F1036" s="17"/>
      <c r="G1036" s="17">
        <v>0.14440273619914601</v>
      </c>
      <c r="H1036" s="17">
        <v>7.5371268364234495E-2</v>
      </c>
      <c r="I1036" s="17">
        <v>0.11770850538428</v>
      </c>
      <c r="J1036" s="17">
        <v>0.12717643205446499</v>
      </c>
      <c r="K1036" s="17">
        <v>0.13527337228558201</v>
      </c>
      <c r="L1036" s="17">
        <v>0.120896791145942</v>
      </c>
      <c r="M1036" s="17"/>
      <c r="N1036" s="17">
        <v>0.123069878600588</v>
      </c>
      <c r="O1036" s="17">
        <v>0.110531955879221</v>
      </c>
      <c r="P1036" s="17">
        <v>0.12128329031535801</v>
      </c>
      <c r="Q1036" s="17">
        <v>0.12023456359887599</v>
      </c>
      <c r="R1036" s="17"/>
      <c r="S1036" s="17">
        <v>0.13926586839677299</v>
      </c>
      <c r="T1036" s="17">
        <v>0.117318668723935</v>
      </c>
      <c r="U1036" s="17">
        <v>9.5862690522295804E-2</v>
      </c>
      <c r="V1036" s="17">
        <v>0.112273068523926</v>
      </c>
      <c r="W1036" s="17">
        <v>0.112490848410627</v>
      </c>
      <c r="X1036" s="17">
        <v>9.6185573012934206E-2</v>
      </c>
      <c r="Y1036" s="17">
        <v>0.136105287496603</v>
      </c>
      <c r="Z1036" s="17">
        <v>0.12598248624553601</v>
      </c>
      <c r="AA1036" s="17">
        <v>0.115098609993844</v>
      </c>
      <c r="AB1036" s="17">
        <v>0.115021752589914</v>
      </c>
      <c r="AC1036" s="17">
        <v>0.136730369711767</v>
      </c>
      <c r="AD1036" s="17"/>
      <c r="AE1036" s="17">
        <v>0.117646158714952</v>
      </c>
      <c r="AF1036" s="17">
        <v>0.115081757882321</v>
      </c>
      <c r="AG1036" s="17">
        <v>0.120811142268113</v>
      </c>
      <c r="AH1036" s="17"/>
      <c r="AI1036" s="17">
        <v>0.117531778644915</v>
      </c>
      <c r="AJ1036" s="17">
        <v>0.13063118961209599</v>
      </c>
      <c r="AK1036" s="17">
        <v>0.11291406107827801</v>
      </c>
      <c r="AL1036" s="17">
        <v>0.23403007442988999</v>
      </c>
      <c r="AM1036" s="17">
        <v>0.100545229769939</v>
      </c>
      <c r="AN1036" s="17"/>
      <c r="AO1036" s="17">
        <v>0.123103820799717</v>
      </c>
      <c r="AP1036" s="17">
        <v>0.13316826354394701</v>
      </c>
      <c r="AQ1036" s="17">
        <v>9.4021152426420396E-2</v>
      </c>
      <c r="AR1036" s="17"/>
      <c r="AS1036" s="17">
        <v>0.123728971503206</v>
      </c>
      <c r="AT1036" s="17">
        <v>0.10079779118995599</v>
      </c>
      <c r="AU1036" s="17">
        <v>0.11663259533721999</v>
      </c>
      <c r="AV1036" s="17">
        <v>0.13655000703914899</v>
      </c>
      <c r="AW1036" s="17">
        <v>0.17641777325637401</v>
      </c>
    </row>
    <row r="1037" spans="2:49" x14ac:dyDescent="0.25">
      <c r="B1037" t="s">
        <v>514</v>
      </c>
      <c r="C1037" s="17">
        <v>7.31461380326664E-3</v>
      </c>
      <c r="D1037" s="17">
        <v>7.1511088684064802E-3</v>
      </c>
      <c r="E1037" s="17">
        <v>7.5360029016305003E-3</v>
      </c>
      <c r="F1037" s="17"/>
      <c r="G1037" s="17">
        <v>7.2366523401799802E-3</v>
      </c>
      <c r="H1037" s="17">
        <v>3.4901894671205101E-3</v>
      </c>
      <c r="I1037" s="17">
        <v>9.1171100772684307E-3</v>
      </c>
      <c r="J1037" s="17">
        <v>9.6326500781806403E-3</v>
      </c>
      <c r="K1037" s="17">
        <v>8.3940431987699106E-3</v>
      </c>
      <c r="L1037" s="17">
        <v>6.5431920697640996E-3</v>
      </c>
      <c r="M1037" s="17"/>
      <c r="N1037" s="17">
        <v>1.01242780724718E-2</v>
      </c>
      <c r="O1037" s="17">
        <v>4.2487757199564701E-3</v>
      </c>
      <c r="P1037" s="17">
        <v>2.3371807350061301E-3</v>
      </c>
      <c r="Q1037" s="17">
        <v>1.19032296204706E-2</v>
      </c>
      <c r="R1037" s="17"/>
      <c r="S1037" s="17">
        <v>6.4841506524150197E-3</v>
      </c>
      <c r="T1037" s="17">
        <v>7.3279492507269603E-3</v>
      </c>
      <c r="U1037" s="17">
        <v>1.3518738194818899E-2</v>
      </c>
      <c r="V1037" s="17">
        <v>8.4425660150886095E-3</v>
      </c>
      <c r="W1037" s="17">
        <v>8.9956314671870499E-3</v>
      </c>
      <c r="X1037" s="17">
        <v>1.7327864827729099E-2</v>
      </c>
      <c r="Y1037" s="17">
        <v>0</v>
      </c>
      <c r="Z1037" s="17">
        <v>1.08173941390878E-2</v>
      </c>
      <c r="AA1037" s="17">
        <v>3.12678409033566E-3</v>
      </c>
      <c r="AB1037" s="17">
        <v>5.1202600137322104E-3</v>
      </c>
      <c r="AC1037" s="17">
        <v>0</v>
      </c>
      <c r="AD1037" s="17"/>
      <c r="AE1037" s="17">
        <v>7.3747275758631299E-3</v>
      </c>
      <c r="AF1037" s="17">
        <v>6.9817232485563704E-3</v>
      </c>
      <c r="AG1037" s="17">
        <v>1.4111485875300801E-2</v>
      </c>
      <c r="AH1037" s="17"/>
      <c r="AI1037" s="17">
        <v>7.8175329004055508E-3</v>
      </c>
      <c r="AJ1037" s="17">
        <v>9.6813804329265903E-3</v>
      </c>
      <c r="AK1037" s="17">
        <v>0</v>
      </c>
      <c r="AL1037" s="17">
        <v>0</v>
      </c>
      <c r="AM1037" s="17">
        <v>1.03068430771198E-2</v>
      </c>
      <c r="AN1037" s="17"/>
      <c r="AO1037" s="17">
        <v>5.5487474538251603E-3</v>
      </c>
      <c r="AP1037" s="17">
        <v>8.9075086787831492E-3</v>
      </c>
      <c r="AQ1037" s="17">
        <v>4.48231442173554E-3</v>
      </c>
      <c r="AR1037" s="17"/>
      <c r="AS1037" s="17">
        <v>9.9401258270029706E-3</v>
      </c>
      <c r="AT1037" s="17">
        <v>4.7421528763025101E-3</v>
      </c>
      <c r="AU1037" s="17">
        <v>8.9255361311221092E-3</v>
      </c>
      <c r="AV1037" s="17">
        <v>0</v>
      </c>
      <c r="AW1037" s="17">
        <v>1.43198928845005E-2</v>
      </c>
    </row>
    <row r="1038" spans="2:49" x14ac:dyDescent="0.25">
      <c r="B1038" t="s">
        <v>74</v>
      </c>
      <c r="C1038" s="17">
        <v>4.3702982480416999E-2</v>
      </c>
      <c r="D1038" s="17">
        <v>3.4392448875563399E-2</v>
      </c>
      <c r="E1038" s="17">
        <v>5.2026813749170397E-2</v>
      </c>
      <c r="F1038" s="17"/>
      <c r="G1038" s="17">
        <v>3.5577702730056199E-2</v>
      </c>
      <c r="H1038" s="17">
        <v>6.5641846396353704E-2</v>
      </c>
      <c r="I1038" s="17">
        <v>3.8469751930340697E-2</v>
      </c>
      <c r="J1038" s="17">
        <v>3.2946242633403199E-2</v>
      </c>
      <c r="K1038" s="17">
        <v>4.25043974607935E-2</v>
      </c>
      <c r="L1038" s="17">
        <v>4.4560865160823998E-2</v>
      </c>
      <c r="M1038" s="17"/>
      <c r="N1038" s="17">
        <v>2.3915373940649898E-2</v>
      </c>
      <c r="O1038" s="17">
        <v>3.8124029717457299E-2</v>
      </c>
      <c r="P1038" s="17">
        <v>5.9264017117973702E-2</v>
      </c>
      <c r="Q1038" s="17">
        <v>6.1207989768761899E-2</v>
      </c>
      <c r="R1038" s="17"/>
      <c r="S1038" s="17">
        <v>2.6330068226535799E-2</v>
      </c>
      <c r="T1038" s="17">
        <v>6.0223546048015601E-2</v>
      </c>
      <c r="U1038" s="17">
        <v>5.5275421567500503E-2</v>
      </c>
      <c r="V1038" s="17">
        <v>3.5181685387402101E-2</v>
      </c>
      <c r="W1038" s="17">
        <v>4.4963895802267603E-2</v>
      </c>
      <c r="X1038" s="17">
        <v>6.7943187488022694E-2</v>
      </c>
      <c r="Y1038" s="17">
        <v>4.0533211142883697E-2</v>
      </c>
      <c r="Z1038" s="17">
        <v>8.2249021762574898E-2</v>
      </c>
      <c r="AA1038" s="17">
        <v>4.0892359344184899E-2</v>
      </c>
      <c r="AB1038" s="17">
        <v>2.5235181332698201E-2</v>
      </c>
      <c r="AC1038" s="17">
        <v>2.0117155830675901E-2</v>
      </c>
      <c r="AD1038" s="17"/>
      <c r="AE1038" s="17">
        <v>4.3331542434888598E-2</v>
      </c>
      <c r="AF1038" s="17">
        <v>3.9313111635495702E-2</v>
      </c>
      <c r="AG1038" s="17">
        <v>5.2871143252761002E-2</v>
      </c>
      <c r="AH1038" s="17"/>
      <c r="AI1038" s="17">
        <v>4.2078024097596603E-2</v>
      </c>
      <c r="AJ1038" s="17">
        <v>4.00439682396787E-2</v>
      </c>
      <c r="AK1038" s="17">
        <v>1.8805100569476801E-2</v>
      </c>
      <c r="AL1038" s="17">
        <v>4.9441227703366099E-2</v>
      </c>
      <c r="AM1038" s="17">
        <v>6.6162314282274703E-2</v>
      </c>
      <c r="AN1038" s="17"/>
      <c r="AO1038" s="17">
        <v>3.4194920127218399E-2</v>
      </c>
      <c r="AP1038" s="17">
        <v>3.6093240032932003E-2</v>
      </c>
      <c r="AQ1038" s="17">
        <v>2.8599098118037899E-2</v>
      </c>
      <c r="AR1038" s="17"/>
      <c r="AS1038" s="17">
        <v>5.4648951426811102E-2</v>
      </c>
      <c r="AT1038" s="17">
        <v>5.68775616371563E-2</v>
      </c>
      <c r="AU1038" s="17">
        <v>3.2175809699327998E-2</v>
      </c>
      <c r="AV1038" s="17">
        <v>2.37133526403067E-2</v>
      </c>
      <c r="AW1038" s="17">
        <v>0</v>
      </c>
    </row>
    <row r="1039" spans="2:49" x14ac:dyDescent="0.25">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row>
    <row r="1040" spans="2:49" x14ac:dyDescent="0.25">
      <c r="B1040" s="6" t="s">
        <v>521</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row>
    <row r="1041" spans="2:49" x14ac:dyDescent="0.25">
      <c r="B1041" s="24" t="s">
        <v>76</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row>
    <row r="1042" spans="2:49" x14ac:dyDescent="0.25">
      <c r="B1042" t="s">
        <v>517</v>
      </c>
      <c r="C1042" s="17">
        <v>0.27982453129963802</v>
      </c>
      <c r="D1042" s="17">
        <v>0.29046483542885099</v>
      </c>
      <c r="E1042" s="17">
        <v>0.2669981979071</v>
      </c>
      <c r="F1042" s="17"/>
      <c r="G1042" s="17">
        <v>0.330447697096937</v>
      </c>
      <c r="H1042" s="17">
        <v>0.32194997827881899</v>
      </c>
      <c r="I1042" s="17">
        <v>0.275557183060405</v>
      </c>
      <c r="J1042" s="17">
        <v>0.29598368562197203</v>
      </c>
      <c r="K1042" s="17">
        <v>0.25522286543943301</v>
      </c>
      <c r="L1042" s="17">
        <v>0.21828127178981699</v>
      </c>
      <c r="M1042" s="17"/>
      <c r="N1042" s="17">
        <v>0.322194516503086</v>
      </c>
      <c r="O1042" s="17">
        <v>0.28187485055609901</v>
      </c>
      <c r="P1042" s="17">
        <v>0.24293803531209801</v>
      </c>
      <c r="Q1042" s="17">
        <v>0.264220374348692</v>
      </c>
      <c r="R1042" s="17"/>
      <c r="S1042" s="17">
        <v>0.32474732447506399</v>
      </c>
      <c r="T1042" s="17">
        <v>0.26125842592554199</v>
      </c>
      <c r="U1042" s="17">
        <v>0.31613739555034298</v>
      </c>
      <c r="V1042" s="17">
        <v>0.28310948448888801</v>
      </c>
      <c r="W1042" s="17">
        <v>0.29601547204301099</v>
      </c>
      <c r="X1042" s="17">
        <v>0.23296422534321501</v>
      </c>
      <c r="Y1042" s="17">
        <v>0.28118624145183102</v>
      </c>
      <c r="Z1042" s="17">
        <v>0.25687706763048901</v>
      </c>
      <c r="AA1042" s="17">
        <v>0.237263714737485</v>
      </c>
      <c r="AB1042" s="17">
        <v>0.29980946553827997</v>
      </c>
      <c r="AC1042" s="17">
        <v>0.27372935363565098</v>
      </c>
      <c r="AD1042" s="17"/>
      <c r="AE1042" s="17">
        <v>0.19502374941917699</v>
      </c>
      <c r="AF1042" s="17">
        <v>0.349054049526551</v>
      </c>
      <c r="AG1042" s="17">
        <v>0.24788716196515301</v>
      </c>
      <c r="AH1042" s="17"/>
      <c r="AI1042" s="17">
        <v>0.18305790578621001</v>
      </c>
      <c r="AJ1042" s="17">
        <v>0.36765470557399499</v>
      </c>
      <c r="AK1042" s="17">
        <v>0.32929318823012599</v>
      </c>
      <c r="AL1042" s="17">
        <v>9.3525270107727598E-2</v>
      </c>
      <c r="AM1042" s="17">
        <v>0.249515814169366</v>
      </c>
      <c r="AN1042" s="17"/>
      <c r="AO1042" s="17">
        <v>0.16983201391726199</v>
      </c>
      <c r="AP1042" s="17">
        <v>0.36636395695079899</v>
      </c>
      <c r="AQ1042" s="17">
        <v>0.31675097556180298</v>
      </c>
      <c r="AR1042" s="17"/>
      <c r="AS1042" s="17">
        <v>0.23293270640020899</v>
      </c>
      <c r="AT1042" s="17">
        <v>0.28215720190168597</v>
      </c>
      <c r="AU1042" s="17">
        <v>0.325859832181008</v>
      </c>
      <c r="AV1042" s="17">
        <v>0.33901212326957703</v>
      </c>
      <c r="AW1042" s="17">
        <v>0.38919619694525498</v>
      </c>
    </row>
    <row r="1043" spans="2:49" x14ac:dyDescent="0.25">
      <c r="B1043" t="s">
        <v>518</v>
      </c>
      <c r="C1043" s="17">
        <v>0.33461832011339199</v>
      </c>
      <c r="D1043" s="17">
        <v>0.31458533251995302</v>
      </c>
      <c r="E1043" s="17">
        <v>0.35585207690316401</v>
      </c>
      <c r="F1043" s="17"/>
      <c r="G1043" s="17">
        <v>0.38308225468464602</v>
      </c>
      <c r="H1043" s="17">
        <v>0.340390653798196</v>
      </c>
      <c r="I1043" s="17">
        <v>0.33497405513849299</v>
      </c>
      <c r="J1043" s="17">
        <v>0.313408084799989</v>
      </c>
      <c r="K1043" s="17">
        <v>0.28702708714616898</v>
      </c>
      <c r="L1043" s="17">
        <v>0.34610790710771699</v>
      </c>
      <c r="M1043" s="17"/>
      <c r="N1043" s="17">
        <v>0.38013965410446499</v>
      </c>
      <c r="O1043" s="17">
        <v>0.34636210025345998</v>
      </c>
      <c r="P1043" s="17">
        <v>0.32063676136627201</v>
      </c>
      <c r="Q1043" s="17">
        <v>0.28762303410479101</v>
      </c>
      <c r="R1043" s="17"/>
      <c r="S1043" s="17">
        <v>0.34041453218988599</v>
      </c>
      <c r="T1043" s="17">
        <v>0.36974230270511799</v>
      </c>
      <c r="U1043" s="17">
        <v>0.27032492968156502</v>
      </c>
      <c r="V1043" s="17">
        <v>0.34121021750889602</v>
      </c>
      <c r="W1043" s="17">
        <v>0.33778889621415098</v>
      </c>
      <c r="X1043" s="17">
        <v>0.33238399648566203</v>
      </c>
      <c r="Y1043" s="17">
        <v>0.34923504971955399</v>
      </c>
      <c r="Z1043" s="17">
        <v>0.28693553518256998</v>
      </c>
      <c r="AA1043" s="17">
        <v>0.35534923240953498</v>
      </c>
      <c r="AB1043" s="17">
        <v>0.32873572391495698</v>
      </c>
      <c r="AC1043" s="17">
        <v>0.29747427614328598</v>
      </c>
      <c r="AD1043" s="17"/>
      <c r="AE1043" s="17">
        <v>0.29841296640821802</v>
      </c>
      <c r="AF1043" s="17">
        <v>0.38526792171504698</v>
      </c>
      <c r="AG1043" s="17">
        <v>0.28180386258712897</v>
      </c>
      <c r="AH1043" s="17"/>
      <c r="AI1043" s="17">
        <v>0.35898306830326399</v>
      </c>
      <c r="AJ1043" s="17">
        <v>0.33920348912224202</v>
      </c>
      <c r="AK1043" s="17">
        <v>0.40906459560346498</v>
      </c>
      <c r="AL1043" s="17">
        <v>0.28009848582179397</v>
      </c>
      <c r="AM1043" s="17">
        <v>0.28273866358268601</v>
      </c>
      <c r="AN1043" s="17"/>
      <c r="AO1043" s="17">
        <v>0.40152735992881899</v>
      </c>
      <c r="AP1043" s="17">
        <v>0.35329252696420599</v>
      </c>
      <c r="AQ1043" s="17">
        <v>0.406877616435387</v>
      </c>
      <c r="AR1043" s="17"/>
      <c r="AS1043" s="17">
        <v>0.31165650633058001</v>
      </c>
      <c r="AT1043" s="17">
        <v>0.32900054046189098</v>
      </c>
      <c r="AU1043" s="17">
        <v>0.35432871220324202</v>
      </c>
      <c r="AV1043" s="17">
        <v>0.38017983134855698</v>
      </c>
      <c r="AW1043" s="17">
        <v>0.35641517881839102</v>
      </c>
    </row>
    <row r="1044" spans="2:49" x14ac:dyDescent="0.25">
      <c r="B1044" t="s">
        <v>519</v>
      </c>
      <c r="C1044" s="17">
        <v>0.15827199423536201</v>
      </c>
      <c r="D1044" s="17">
        <v>0.180142572405664</v>
      </c>
      <c r="E1044" s="17">
        <v>0.13728958572727501</v>
      </c>
      <c r="F1044" s="17"/>
      <c r="G1044" s="17">
        <v>0.142452738777917</v>
      </c>
      <c r="H1044" s="17">
        <v>0.12837225662245</v>
      </c>
      <c r="I1044" s="17">
        <v>0.13921748648271801</v>
      </c>
      <c r="J1044" s="17">
        <v>0.13247715571059199</v>
      </c>
      <c r="K1044" s="17">
        <v>0.183385679142027</v>
      </c>
      <c r="L1044" s="17">
        <v>0.212899043633868</v>
      </c>
      <c r="M1044" s="17"/>
      <c r="N1044" s="17">
        <v>0.14657642414311001</v>
      </c>
      <c r="O1044" s="17">
        <v>0.16346603365033499</v>
      </c>
      <c r="P1044" s="17">
        <v>0.182106415859733</v>
      </c>
      <c r="Q1044" s="17">
        <v>0.143860450341213</v>
      </c>
      <c r="R1044" s="17"/>
      <c r="S1044" s="17">
        <v>0.12645125337205701</v>
      </c>
      <c r="T1044" s="17">
        <v>0.15121482592896501</v>
      </c>
      <c r="U1044" s="17">
        <v>0.156533975743961</v>
      </c>
      <c r="V1044" s="17">
        <v>0.144614338447656</v>
      </c>
      <c r="W1044" s="17">
        <v>0.16432681081539399</v>
      </c>
      <c r="X1044" s="17">
        <v>0.18545780478889201</v>
      </c>
      <c r="Y1044" s="17">
        <v>0.142065255807693</v>
      </c>
      <c r="Z1044" s="17">
        <v>0.198488777213297</v>
      </c>
      <c r="AA1044" s="17">
        <v>0.18605456242860299</v>
      </c>
      <c r="AB1044" s="17">
        <v>0.164089423653204</v>
      </c>
      <c r="AC1044" s="17">
        <v>0.157932936075911</v>
      </c>
      <c r="AD1044" s="17"/>
      <c r="AE1044" s="17">
        <v>0.21572292558097</v>
      </c>
      <c r="AF1044" s="17">
        <v>0.12581919375496001</v>
      </c>
      <c r="AG1044" s="17">
        <v>0.13052581564929799</v>
      </c>
      <c r="AH1044" s="17"/>
      <c r="AI1044" s="17">
        <v>0.21320276276137501</v>
      </c>
      <c r="AJ1044" s="17">
        <v>0.14431993607903401</v>
      </c>
      <c r="AK1044" s="17">
        <v>0.132617612401422</v>
      </c>
      <c r="AL1044" s="17">
        <v>0.15191985165895899</v>
      </c>
      <c r="AM1044" s="17">
        <v>0.12489238521908901</v>
      </c>
      <c r="AN1044" s="17"/>
      <c r="AO1044" s="17">
        <v>0.217248125445755</v>
      </c>
      <c r="AP1044" s="17">
        <v>0.13521763651270599</v>
      </c>
      <c r="AQ1044" s="17">
        <v>0.15423958192530199</v>
      </c>
      <c r="AR1044" s="17"/>
      <c r="AS1044" s="17">
        <v>0.15706733018364499</v>
      </c>
      <c r="AT1044" s="17">
        <v>0.16764982582576099</v>
      </c>
      <c r="AU1044" s="17">
        <v>0.14713769951091801</v>
      </c>
      <c r="AV1044" s="17">
        <v>0.12436860569411599</v>
      </c>
      <c r="AW1044" s="17">
        <v>0.14534608598005699</v>
      </c>
    </row>
    <row r="1045" spans="2:49" x14ac:dyDescent="0.25">
      <c r="B1045" t="s">
        <v>520</v>
      </c>
      <c r="C1045" s="17">
        <v>9.4149502023033099E-2</v>
      </c>
      <c r="D1045" s="17">
        <v>0.120084024096637</v>
      </c>
      <c r="E1045" s="17">
        <v>6.9167163931254799E-2</v>
      </c>
      <c r="F1045" s="17"/>
      <c r="G1045" s="17">
        <v>4.4824820188256703E-2</v>
      </c>
      <c r="H1045" s="17">
        <v>6.1332851956679597E-2</v>
      </c>
      <c r="I1045" s="17">
        <v>9.9799709025330502E-2</v>
      </c>
      <c r="J1045" s="17">
        <v>0.107082245527203</v>
      </c>
      <c r="K1045" s="17">
        <v>0.136438895729489</v>
      </c>
      <c r="L1045" s="17">
        <v>0.110612822801314</v>
      </c>
      <c r="M1045" s="17"/>
      <c r="N1045" s="17">
        <v>6.9231761244351694E-2</v>
      </c>
      <c r="O1045" s="17">
        <v>9.2711928564155305E-2</v>
      </c>
      <c r="P1045" s="17">
        <v>0.10825394912632499</v>
      </c>
      <c r="Q1045" s="17">
        <v>0.110251784237988</v>
      </c>
      <c r="R1045" s="17"/>
      <c r="S1045" s="17">
        <v>8.5298927458141799E-2</v>
      </c>
      <c r="T1045" s="17">
        <v>6.4226482785403702E-2</v>
      </c>
      <c r="U1045" s="17">
        <v>9.1997800932128102E-2</v>
      </c>
      <c r="V1045" s="17">
        <v>0.110898278770118</v>
      </c>
      <c r="W1045" s="17">
        <v>8.4702737020336705E-2</v>
      </c>
      <c r="X1045" s="17">
        <v>9.8832317624139701E-2</v>
      </c>
      <c r="Y1045" s="17">
        <v>0.116317674999128</v>
      </c>
      <c r="Z1045" s="17">
        <v>0.10405502465720699</v>
      </c>
      <c r="AA1045" s="17">
        <v>9.1200688848735001E-2</v>
      </c>
      <c r="AB1045" s="17">
        <v>0.106831001247244</v>
      </c>
      <c r="AC1045" s="17">
        <v>0.114996005170029</v>
      </c>
      <c r="AD1045" s="17"/>
      <c r="AE1045" s="17">
        <v>0.16144739571024899</v>
      </c>
      <c r="AF1045" s="17">
        <v>5.25644271394703E-2</v>
      </c>
      <c r="AG1045" s="17">
        <v>8.5417722166092003E-2</v>
      </c>
      <c r="AH1045" s="17"/>
      <c r="AI1045" s="17">
        <v>0.136220921677428</v>
      </c>
      <c r="AJ1045" s="17">
        <v>4.9562079985494202E-2</v>
      </c>
      <c r="AK1045" s="17">
        <v>4.2561723688514103E-2</v>
      </c>
      <c r="AL1045" s="17">
        <v>0.34253973310526198</v>
      </c>
      <c r="AM1045" s="17">
        <v>8.9491141507289804E-2</v>
      </c>
      <c r="AN1045" s="17"/>
      <c r="AO1045" s="17">
        <v>0.115310046460416</v>
      </c>
      <c r="AP1045" s="17">
        <v>4.5570879497418698E-2</v>
      </c>
      <c r="AQ1045" s="17">
        <v>4.8143143242499901E-2</v>
      </c>
      <c r="AR1045" s="17"/>
      <c r="AS1045" s="17">
        <v>0.118567548701322</v>
      </c>
      <c r="AT1045" s="17">
        <v>0.100214626686828</v>
      </c>
      <c r="AU1045" s="17">
        <v>6.8815555074503904E-2</v>
      </c>
      <c r="AV1045" s="17">
        <v>6.6074244380652902E-2</v>
      </c>
      <c r="AW1045" s="17">
        <v>7.5889409179979106E-2</v>
      </c>
    </row>
    <row r="1046" spans="2:49" x14ac:dyDescent="0.25">
      <c r="B1046" t="s">
        <v>150</v>
      </c>
      <c r="C1046" s="17">
        <v>0.13313565232857399</v>
      </c>
      <c r="D1046" s="17">
        <v>9.4723235548895404E-2</v>
      </c>
      <c r="E1046" s="17">
        <v>0.17069297553120599</v>
      </c>
      <c r="F1046" s="17"/>
      <c r="G1046" s="17">
        <v>9.9192489252242999E-2</v>
      </c>
      <c r="H1046" s="17">
        <v>0.147954259343856</v>
      </c>
      <c r="I1046" s="17">
        <v>0.15045156629305401</v>
      </c>
      <c r="J1046" s="17">
        <v>0.151048828340244</v>
      </c>
      <c r="K1046" s="17">
        <v>0.13792547254288101</v>
      </c>
      <c r="L1046" s="17">
        <v>0.11209895466728401</v>
      </c>
      <c r="M1046" s="17"/>
      <c r="N1046" s="17">
        <v>8.1857644004986893E-2</v>
      </c>
      <c r="O1046" s="17">
        <v>0.115585086975952</v>
      </c>
      <c r="P1046" s="17">
        <v>0.14606483833557299</v>
      </c>
      <c r="Q1046" s="17">
        <v>0.19404435696731601</v>
      </c>
      <c r="R1046" s="17"/>
      <c r="S1046" s="17">
        <v>0.123087962504851</v>
      </c>
      <c r="T1046" s="17">
        <v>0.15355796265497099</v>
      </c>
      <c r="U1046" s="17">
        <v>0.165005898092003</v>
      </c>
      <c r="V1046" s="17">
        <v>0.120167680784442</v>
      </c>
      <c r="W1046" s="17">
        <v>0.117166083907107</v>
      </c>
      <c r="X1046" s="17">
        <v>0.15036165575808999</v>
      </c>
      <c r="Y1046" s="17">
        <v>0.11119577802179299</v>
      </c>
      <c r="Z1046" s="17">
        <v>0.15364359531643701</v>
      </c>
      <c r="AA1046" s="17">
        <v>0.130131801575643</v>
      </c>
      <c r="AB1046" s="17">
        <v>0.10053438564631501</v>
      </c>
      <c r="AC1046" s="17">
        <v>0.15586742897512301</v>
      </c>
      <c r="AD1046" s="17"/>
      <c r="AE1046" s="17">
        <v>0.12939296288138599</v>
      </c>
      <c r="AF1046" s="17">
        <v>8.7294407863971094E-2</v>
      </c>
      <c r="AG1046" s="17">
        <v>0.254365437632327</v>
      </c>
      <c r="AH1046" s="17"/>
      <c r="AI1046" s="17">
        <v>0.108535341471722</v>
      </c>
      <c r="AJ1046" s="17">
        <v>9.9259789239234897E-2</v>
      </c>
      <c r="AK1046" s="17">
        <v>8.6462880076472903E-2</v>
      </c>
      <c r="AL1046" s="17">
        <v>0.13191665930625701</v>
      </c>
      <c r="AM1046" s="17">
        <v>0.25336199552156902</v>
      </c>
      <c r="AN1046" s="17"/>
      <c r="AO1046" s="17">
        <v>9.6082454247748E-2</v>
      </c>
      <c r="AP1046" s="17">
        <v>9.95550000748706E-2</v>
      </c>
      <c r="AQ1046" s="17">
        <v>7.3988682835008396E-2</v>
      </c>
      <c r="AR1046" s="17"/>
      <c r="AS1046" s="17">
        <v>0.17977590838424401</v>
      </c>
      <c r="AT1046" s="17">
        <v>0.12097780512383401</v>
      </c>
      <c r="AU1046" s="17">
        <v>0.103858201030328</v>
      </c>
      <c r="AV1046" s="17">
        <v>9.0365195307096996E-2</v>
      </c>
      <c r="AW1046" s="17">
        <v>3.3153129076316797E-2</v>
      </c>
    </row>
    <row r="1047" spans="2:49" x14ac:dyDescent="0.25">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row>
    <row r="1048" spans="2:49" x14ac:dyDescent="0.25">
      <c r="B1048" s="6" t="s">
        <v>521</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row>
    <row r="1049" spans="2:49" x14ac:dyDescent="0.25">
      <c r="B1049" s="24" t="s">
        <v>76</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row>
    <row r="1050" spans="2:49" x14ac:dyDescent="0.25">
      <c r="B1050" t="s">
        <v>522</v>
      </c>
      <c r="C1050" s="17">
        <v>0.53324675441858804</v>
      </c>
      <c r="D1050" s="17">
        <v>0.52906677066421703</v>
      </c>
      <c r="E1050" s="17">
        <v>0.53475207596929197</v>
      </c>
      <c r="F1050" s="17"/>
      <c r="G1050" s="17">
        <v>0.56929011094288595</v>
      </c>
      <c r="H1050" s="17">
        <v>0.53511455784222595</v>
      </c>
      <c r="I1050" s="17">
        <v>0.53428037262347206</v>
      </c>
      <c r="J1050" s="17">
        <v>0.53585573177240398</v>
      </c>
      <c r="K1050" s="17">
        <v>0.52278814156267095</v>
      </c>
      <c r="L1050" s="17">
        <v>0.51146841051180703</v>
      </c>
      <c r="M1050" s="17"/>
      <c r="N1050" s="17">
        <v>0.59547252829352604</v>
      </c>
      <c r="O1050" s="17">
        <v>0.56974162020325003</v>
      </c>
      <c r="P1050" s="17">
        <v>0.48408402436197301</v>
      </c>
      <c r="Q1050" s="17">
        <v>0.47290923714196098</v>
      </c>
      <c r="R1050" s="17"/>
      <c r="S1050" s="17">
        <v>0.563391475034838</v>
      </c>
      <c r="T1050" s="17">
        <v>0.55736404644746296</v>
      </c>
      <c r="U1050" s="17">
        <v>0.54240218012221397</v>
      </c>
      <c r="V1050" s="17">
        <v>0.53622891731658395</v>
      </c>
      <c r="W1050" s="17">
        <v>0.54433427193036399</v>
      </c>
      <c r="X1050" s="17">
        <v>0.49110139162480199</v>
      </c>
      <c r="Y1050" s="17">
        <v>0.51847550880926696</v>
      </c>
      <c r="Z1050" s="17">
        <v>0.48690821529369399</v>
      </c>
      <c r="AA1050" s="17">
        <v>0.53138269210300304</v>
      </c>
      <c r="AB1050" s="17">
        <v>0.54546338221924895</v>
      </c>
      <c r="AC1050" s="17">
        <v>0.46932558809985297</v>
      </c>
      <c r="AD1050" s="17"/>
      <c r="AE1050" s="17">
        <v>0.42809767335670301</v>
      </c>
      <c r="AF1050" s="17">
        <v>0.64273284059788505</v>
      </c>
      <c r="AG1050" s="17">
        <v>0.47123248195425399</v>
      </c>
      <c r="AH1050" s="17"/>
      <c r="AI1050" s="17">
        <v>0.47189298493092002</v>
      </c>
      <c r="AJ1050" s="17">
        <v>0.611299594095006</v>
      </c>
      <c r="AK1050" s="17">
        <v>0.68008991782969896</v>
      </c>
      <c r="AL1050" s="17">
        <v>0.28663257927731101</v>
      </c>
      <c r="AM1050" s="17">
        <v>0.44910549634615599</v>
      </c>
      <c r="AN1050" s="17"/>
      <c r="AO1050" s="17">
        <v>0.49207979629088799</v>
      </c>
      <c r="AP1050" s="17">
        <v>0.61653958711414703</v>
      </c>
      <c r="AQ1050" s="17">
        <v>0.66762629114315597</v>
      </c>
      <c r="AR1050" s="17"/>
      <c r="AS1050" s="17">
        <v>0.44725182797732999</v>
      </c>
      <c r="AT1050" s="17">
        <v>0.54609686814854896</v>
      </c>
      <c r="AU1050" s="17">
        <v>0.60896237039064804</v>
      </c>
      <c r="AV1050" s="17">
        <v>0.59037736272837804</v>
      </c>
      <c r="AW1050" s="17">
        <v>0.65091954510010497</v>
      </c>
    </row>
    <row r="1051" spans="2:49" x14ac:dyDescent="0.25">
      <c r="B1051" t="s">
        <v>523</v>
      </c>
      <c r="C1051" s="17">
        <v>0.28034262755422901</v>
      </c>
      <c r="D1051" s="17">
        <v>0.33559355017887799</v>
      </c>
      <c r="E1051" s="17">
        <v>0.22788657688438299</v>
      </c>
      <c r="F1051" s="17"/>
      <c r="G1051" s="17">
        <v>0.26564455445104901</v>
      </c>
      <c r="H1051" s="17">
        <v>0.25980985985598398</v>
      </c>
      <c r="I1051" s="17">
        <v>0.266075810956383</v>
      </c>
      <c r="J1051" s="17">
        <v>0.26241398947157302</v>
      </c>
      <c r="K1051" s="17">
        <v>0.30634630335776802</v>
      </c>
      <c r="L1051" s="17">
        <v>0.315706271656779</v>
      </c>
      <c r="M1051" s="17"/>
      <c r="N1051" s="17">
        <v>0.27658628610751401</v>
      </c>
      <c r="O1051" s="17">
        <v>0.25982963256091801</v>
      </c>
      <c r="P1051" s="17">
        <v>0.315071094031389</v>
      </c>
      <c r="Q1051" s="17">
        <v>0.273884118095712</v>
      </c>
      <c r="R1051" s="17"/>
      <c r="S1051" s="17">
        <v>0.26207319904308402</v>
      </c>
      <c r="T1051" s="17">
        <v>0.25786253211905902</v>
      </c>
      <c r="U1051" s="17">
        <v>0.27915449588483399</v>
      </c>
      <c r="V1051" s="17">
        <v>0.296817610710503</v>
      </c>
      <c r="W1051" s="17">
        <v>0.27990729377940798</v>
      </c>
      <c r="X1051" s="17">
        <v>0.32335079708375503</v>
      </c>
      <c r="Y1051" s="17">
        <v>0.29293595934218303</v>
      </c>
      <c r="Z1051" s="17">
        <v>0.28539533177964499</v>
      </c>
      <c r="AA1051" s="17">
        <v>0.27560660639693702</v>
      </c>
      <c r="AB1051" s="17">
        <v>0.28401356272713202</v>
      </c>
      <c r="AC1051" s="17">
        <v>0.26502034711363198</v>
      </c>
      <c r="AD1051" s="17"/>
      <c r="AE1051" s="17">
        <v>0.394403414199962</v>
      </c>
      <c r="AF1051" s="17">
        <v>0.21722768981585699</v>
      </c>
      <c r="AG1051" s="17">
        <v>0.22252705736684</v>
      </c>
      <c r="AH1051" s="17"/>
      <c r="AI1051" s="17">
        <v>0.38140446488597302</v>
      </c>
      <c r="AJ1051" s="17">
        <v>0.22121558900979199</v>
      </c>
      <c r="AK1051" s="17">
        <v>0.21655678221093599</v>
      </c>
      <c r="AL1051" s="17">
        <v>0.58552001279098698</v>
      </c>
      <c r="AM1051" s="17">
        <v>0.235042263145161</v>
      </c>
      <c r="AN1051" s="17"/>
      <c r="AO1051" s="17">
        <v>0.37988254955129203</v>
      </c>
      <c r="AP1051" s="17">
        <v>0.22505018830899401</v>
      </c>
      <c r="AQ1051" s="17">
        <v>0.23670554698784199</v>
      </c>
      <c r="AR1051" s="17"/>
      <c r="AS1051" s="17">
        <v>0.31143876626761902</v>
      </c>
      <c r="AT1051" s="17">
        <v>0.279089902660621</v>
      </c>
      <c r="AU1051" s="17">
        <v>0.23175351574425199</v>
      </c>
      <c r="AV1051" s="17">
        <v>0.28747603225350099</v>
      </c>
      <c r="AW1051" s="17">
        <v>0.26523063359284899</v>
      </c>
    </row>
    <row r="1052" spans="2:49" x14ac:dyDescent="0.25">
      <c r="B1052" t="s">
        <v>150</v>
      </c>
      <c r="C1052" s="17">
        <v>0.18641061802718301</v>
      </c>
      <c r="D1052" s="17">
        <v>0.13533967915690401</v>
      </c>
      <c r="E1052" s="17">
        <v>0.23736134714632501</v>
      </c>
      <c r="F1052" s="17"/>
      <c r="G1052" s="17">
        <v>0.16506533460606501</v>
      </c>
      <c r="H1052" s="17">
        <v>0.20507558230178899</v>
      </c>
      <c r="I1052" s="17">
        <v>0.199643816420145</v>
      </c>
      <c r="J1052" s="17">
        <v>0.20173027875602401</v>
      </c>
      <c r="K1052" s="17">
        <v>0.170865555079561</v>
      </c>
      <c r="L1052" s="17">
        <v>0.172825317831414</v>
      </c>
      <c r="M1052" s="17"/>
      <c r="N1052" s="17">
        <v>0.12794118559896001</v>
      </c>
      <c r="O1052" s="17">
        <v>0.17042874723583201</v>
      </c>
      <c r="P1052" s="17">
        <v>0.20084488160663899</v>
      </c>
      <c r="Q1052" s="17">
        <v>0.25320664476232702</v>
      </c>
      <c r="R1052" s="17"/>
      <c r="S1052" s="17">
        <v>0.17453532592207799</v>
      </c>
      <c r="T1052" s="17">
        <v>0.184773421433478</v>
      </c>
      <c r="U1052" s="17">
        <v>0.17844332399295201</v>
      </c>
      <c r="V1052" s="17">
        <v>0.16695347197291299</v>
      </c>
      <c r="W1052" s="17">
        <v>0.175758434290228</v>
      </c>
      <c r="X1052" s="17">
        <v>0.18554781129144199</v>
      </c>
      <c r="Y1052" s="17">
        <v>0.18858853184855001</v>
      </c>
      <c r="Z1052" s="17">
        <v>0.22769645292666099</v>
      </c>
      <c r="AA1052" s="17">
        <v>0.19301070150006</v>
      </c>
      <c r="AB1052" s="17">
        <v>0.17052305505362</v>
      </c>
      <c r="AC1052" s="17">
        <v>0.26565406478651399</v>
      </c>
      <c r="AD1052" s="17"/>
      <c r="AE1052" s="17">
        <v>0.17749891244333499</v>
      </c>
      <c r="AF1052" s="17">
        <v>0.14003946958625699</v>
      </c>
      <c r="AG1052" s="17">
        <v>0.30624046067890598</v>
      </c>
      <c r="AH1052" s="17"/>
      <c r="AI1052" s="17">
        <v>0.14670255018310599</v>
      </c>
      <c r="AJ1052" s="17">
        <v>0.167484816895202</v>
      </c>
      <c r="AK1052" s="17">
        <v>0.103353299959365</v>
      </c>
      <c r="AL1052" s="17">
        <v>0.12784740793170199</v>
      </c>
      <c r="AM1052" s="17">
        <v>0.31585224050868299</v>
      </c>
      <c r="AN1052" s="17"/>
      <c r="AO1052" s="17">
        <v>0.12803765415782101</v>
      </c>
      <c r="AP1052" s="17">
        <v>0.15841022457685899</v>
      </c>
      <c r="AQ1052" s="17">
        <v>9.5668161869002094E-2</v>
      </c>
      <c r="AR1052" s="17"/>
      <c r="AS1052" s="17">
        <v>0.241309405755051</v>
      </c>
      <c r="AT1052" s="17">
        <v>0.17481322919083001</v>
      </c>
      <c r="AU1052" s="17">
        <v>0.1592841138651</v>
      </c>
      <c r="AV1052" s="17">
        <v>0.122146605018121</v>
      </c>
      <c r="AW1052" s="17">
        <v>8.3849821307045699E-2</v>
      </c>
    </row>
    <row r="1053" spans="2:49" x14ac:dyDescent="0.2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row>
    <row r="1054" spans="2:49" x14ac:dyDescent="0.25">
      <c r="B1054" s="6" t="s">
        <v>521</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row>
    <row r="1055" spans="2:49" x14ac:dyDescent="0.25">
      <c r="B1055" s="24" t="s">
        <v>76</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row>
    <row r="1056" spans="2:49" x14ac:dyDescent="0.25">
      <c r="B1056" t="s">
        <v>524</v>
      </c>
      <c r="C1056" s="17">
        <v>0.31023317223440999</v>
      </c>
      <c r="D1056" s="17">
        <v>0.35797734846310503</v>
      </c>
      <c r="E1056" s="17">
        <v>0.26532452465176098</v>
      </c>
      <c r="F1056" s="17"/>
      <c r="G1056" s="17">
        <v>0.16184212553827601</v>
      </c>
      <c r="H1056" s="17">
        <v>0.21035095471522899</v>
      </c>
      <c r="I1056" s="17">
        <v>0.28401241073822298</v>
      </c>
      <c r="J1056" s="17">
        <v>0.35387197128592002</v>
      </c>
      <c r="K1056" s="17">
        <v>0.388581896644693</v>
      </c>
      <c r="L1056" s="17">
        <v>0.42486765201197901</v>
      </c>
      <c r="M1056" s="17"/>
      <c r="N1056" s="17">
        <v>0.31236689888866698</v>
      </c>
      <c r="O1056" s="17">
        <v>0.30852025274949302</v>
      </c>
      <c r="P1056" s="17">
        <v>0.31102570275528901</v>
      </c>
      <c r="Q1056" s="17">
        <v>0.30731269218410701</v>
      </c>
      <c r="R1056" s="17"/>
      <c r="S1056" s="17">
        <v>0.26793218661483098</v>
      </c>
      <c r="T1056" s="17">
        <v>0.27221286726406801</v>
      </c>
      <c r="U1056" s="17">
        <v>0.34847491995089702</v>
      </c>
      <c r="V1056" s="17">
        <v>0.32044361316654402</v>
      </c>
      <c r="W1056" s="17">
        <v>0.30717832226333502</v>
      </c>
      <c r="X1056" s="17">
        <v>0.291058220508086</v>
      </c>
      <c r="Y1056" s="17">
        <v>0.31361281485176901</v>
      </c>
      <c r="Z1056" s="17">
        <v>0.40657562222169702</v>
      </c>
      <c r="AA1056" s="17">
        <v>0.32489269436504098</v>
      </c>
      <c r="AB1056" s="17">
        <v>0.32947823984471297</v>
      </c>
      <c r="AC1056" s="17">
        <v>0.33740187556477702</v>
      </c>
      <c r="AD1056" s="17"/>
      <c r="AE1056" s="17">
        <v>0.41935435172139501</v>
      </c>
      <c r="AF1056" s="17">
        <v>0.27189310620561702</v>
      </c>
      <c r="AG1056" s="17">
        <v>0.23746308934764701</v>
      </c>
      <c r="AH1056" s="17"/>
      <c r="AI1056" s="17">
        <v>0.381101663511483</v>
      </c>
      <c r="AJ1056" s="17">
        <v>0.26908891173216198</v>
      </c>
      <c r="AK1056" s="17">
        <v>0.27874139946999499</v>
      </c>
      <c r="AL1056" s="17">
        <v>0.485460766987385</v>
      </c>
      <c r="AM1056" s="17">
        <v>0.26339444633926501</v>
      </c>
      <c r="AN1056" s="17"/>
      <c r="AO1056" s="17">
        <v>0.337973527065699</v>
      </c>
      <c r="AP1056" s="17">
        <v>0.267394732599959</v>
      </c>
      <c r="AQ1056" s="17">
        <v>0.33370194437816603</v>
      </c>
      <c r="AR1056" s="17"/>
      <c r="AS1056" s="17">
        <v>0.345783610910044</v>
      </c>
      <c r="AT1056" s="17">
        <v>0.28223483332028099</v>
      </c>
      <c r="AU1056" s="17">
        <v>0.29649431197436699</v>
      </c>
      <c r="AV1056" s="17">
        <v>0.24393919051406501</v>
      </c>
      <c r="AW1056" s="17">
        <v>0.42121303688613598</v>
      </c>
    </row>
    <row r="1057" spans="2:49" x14ac:dyDescent="0.25">
      <c r="B1057" t="s">
        <v>525</v>
      </c>
      <c r="C1057" s="17">
        <v>0.44644236324088898</v>
      </c>
      <c r="D1057" s="17">
        <v>0.42631922611696399</v>
      </c>
      <c r="E1057" s="17">
        <v>0.46597990218727497</v>
      </c>
      <c r="F1057" s="17"/>
      <c r="G1057" s="17">
        <v>0.53075004160258599</v>
      </c>
      <c r="H1057" s="17">
        <v>0.47558952034130603</v>
      </c>
      <c r="I1057" s="17">
        <v>0.42832636564933202</v>
      </c>
      <c r="J1057" s="17">
        <v>0.40921505562580301</v>
      </c>
      <c r="K1057" s="17">
        <v>0.418162490096193</v>
      </c>
      <c r="L1057" s="17">
        <v>0.42987525684556899</v>
      </c>
      <c r="M1057" s="17"/>
      <c r="N1057" s="17">
        <v>0.50587994529545999</v>
      </c>
      <c r="O1057" s="17">
        <v>0.459270032141392</v>
      </c>
      <c r="P1057" s="17">
        <v>0.43481253942397302</v>
      </c>
      <c r="Q1057" s="17">
        <v>0.37984754400328902</v>
      </c>
      <c r="R1057" s="17"/>
      <c r="S1057" s="17">
        <v>0.46203754625329502</v>
      </c>
      <c r="T1057" s="17">
        <v>0.47431928744075802</v>
      </c>
      <c r="U1057" s="17">
        <v>0.42726632810092102</v>
      </c>
      <c r="V1057" s="17">
        <v>0.43790059519709901</v>
      </c>
      <c r="W1057" s="17">
        <v>0.47923836586391699</v>
      </c>
      <c r="X1057" s="17">
        <v>0.44144183944752302</v>
      </c>
      <c r="Y1057" s="17">
        <v>0.45987827450780999</v>
      </c>
      <c r="Z1057" s="17">
        <v>0.35006147145058703</v>
      </c>
      <c r="AA1057" s="17">
        <v>0.422773620878867</v>
      </c>
      <c r="AB1057" s="17">
        <v>0.47014903075070202</v>
      </c>
      <c r="AC1057" s="17">
        <v>0.40447751518629999</v>
      </c>
      <c r="AD1057" s="17"/>
      <c r="AE1057" s="17">
        <v>0.39873153806581402</v>
      </c>
      <c r="AF1057" s="17">
        <v>0.509584387259997</v>
      </c>
      <c r="AG1057" s="17">
        <v>0.35501993067138099</v>
      </c>
      <c r="AH1057" s="17"/>
      <c r="AI1057" s="17">
        <v>0.44897147085118599</v>
      </c>
      <c r="AJ1057" s="17">
        <v>0.48165546270849902</v>
      </c>
      <c r="AK1057" s="17">
        <v>0.48466992130622599</v>
      </c>
      <c r="AL1057" s="17">
        <v>0.29209175780075902</v>
      </c>
      <c r="AM1057" s="17">
        <v>0.38453647027258903</v>
      </c>
      <c r="AN1057" s="17"/>
      <c r="AO1057" s="17">
        <v>0.488682557143714</v>
      </c>
      <c r="AP1057" s="17">
        <v>0.49554968780499697</v>
      </c>
      <c r="AQ1057" s="17">
        <v>0.46681582348758399</v>
      </c>
      <c r="AR1057" s="17"/>
      <c r="AS1057" s="17">
        <v>0.37652848658021398</v>
      </c>
      <c r="AT1057" s="17">
        <v>0.46741400204335498</v>
      </c>
      <c r="AU1057" s="17">
        <v>0.50953049812242601</v>
      </c>
      <c r="AV1057" s="17">
        <v>0.49342536429778999</v>
      </c>
      <c r="AW1057" s="17">
        <v>0.39346255005014102</v>
      </c>
    </row>
    <row r="1058" spans="2:49" x14ac:dyDescent="0.25">
      <c r="B1058" t="s">
        <v>526</v>
      </c>
      <c r="C1058" s="17">
        <v>8.9809194164349307E-2</v>
      </c>
      <c r="D1058" s="17">
        <v>9.5057998868950402E-2</v>
      </c>
      <c r="E1058" s="17">
        <v>8.3381615031868597E-2</v>
      </c>
      <c r="F1058" s="17"/>
      <c r="G1058" s="17">
        <v>0.14842907525180099</v>
      </c>
      <c r="H1058" s="17">
        <v>0.131488344525028</v>
      </c>
      <c r="I1058" s="17">
        <v>0.108432265537611</v>
      </c>
      <c r="J1058" s="17">
        <v>8.0042836987461993E-2</v>
      </c>
      <c r="K1058" s="17">
        <v>4.5241045308807501E-2</v>
      </c>
      <c r="L1058" s="17">
        <v>3.9041908618594003E-2</v>
      </c>
      <c r="M1058" s="17"/>
      <c r="N1058" s="17">
        <v>8.4310193034468198E-2</v>
      </c>
      <c r="O1058" s="17">
        <v>9.89954311462002E-2</v>
      </c>
      <c r="P1058" s="17">
        <v>7.2361143507249107E-2</v>
      </c>
      <c r="Q1058" s="17">
        <v>0.103367236118265</v>
      </c>
      <c r="R1058" s="17"/>
      <c r="S1058" s="17">
        <v>0.114010050717349</v>
      </c>
      <c r="T1058" s="17">
        <v>8.6024254714592796E-2</v>
      </c>
      <c r="U1058" s="17">
        <v>6.4394017147208105E-2</v>
      </c>
      <c r="V1058" s="17">
        <v>0.104382503538823</v>
      </c>
      <c r="W1058" s="17">
        <v>7.8272978308817506E-2</v>
      </c>
      <c r="X1058" s="17">
        <v>0.102456128834416</v>
      </c>
      <c r="Y1058" s="17">
        <v>8.8083845909214503E-2</v>
      </c>
      <c r="Z1058" s="17">
        <v>8.4186174179019801E-2</v>
      </c>
      <c r="AA1058" s="17">
        <v>9.5446049433180497E-2</v>
      </c>
      <c r="AB1058" s="17">
        <v>6.6205292688615899E-2</v>
      </c>
      <c r="AC1058" s="17">
        <v>7.7035869884177502E-2</v>
      </c>
      <c r="AD1058" s="17"/>
      <c r="AE1058" s="17">
        <v>5.8749683586489097E-2</v>
      </c>
      <c r="AF1058" s="17">
        <v>9.5123786260904397E-2</v>
      </c>
      <c r="AG1058" s="17">
        <v>0.12975173566852599</v>
      </c>
      <c r="AH1058" s="17"/>
      <c r="AI1058" s="17">
        <v>6.2564355573954303E-2</v>
      </c>
      <c r="AJ1058" s="17">
        <v>0.114195528485409</v>
      </c>
      <c r="AK1058" s="17">
        <v>0.100970778712888</v>
      </c>
      <c r="AL1058" s="17">
        <v>0.11839671006578401</v>
      </c>
      <c r="AM1058" s="17">
        <v>8.7800548467738895E-2</v>
      </c>
      <c r="AN1058" s="17"/>
      <c r="AO1058" s="17">
        <v>7.7094211303358806E-2</v>
      </c>
      <c r="AP1058" s="17">
        <v>0.108233013730352</v>
      </c>
      <c r="AQ1058" s="17">
        <v>9.3430708498578402E-2</v>
      </c>
      <c r="AR1058" s="17"/>
      <c r="AS1058" s="17">
        <v>8.6932002351633106E-2</v>
      </c>
      <c r="AT1058" s="17">
        <v>0.10131688249524</v>
      </c>
      <c r="AU1058" s="17">
        <v>7.79776610799017E-2</v>
      </c>
      <c r="AV1058" s="17">
        <v>0.1222079569503</v>
      </c>
      <c r="AW1058" s="17">
        <v>4.38753391206535E-2</v>
      </c>
    </row>
    <row r="1059" spans="2:49" x14ac:dyDescent="0.25">
      <c r="B1059" t="s">
        <v>527</v>
      </c>
      <c r="C1059" s="17">
        <v>1.87321357141624E-2</v>
      </c>
      <c r="D1059" s="17">
        <v>2.2165502326818201E-2</v>
      </c>
      <c r="E1059" s="17">
        <v>1.5539389737617801E-2</v>
      </c>
      <c r="F1059" s="17"/>
      <c r="G1059" s="17">
        <v>4.1356745988992097E-2</v>
      </c>
      <c r="H1059" s="17">
        <v>2.0558205815961801E-2</v>
      </c>
      <c r="I1059" s="17">
        <v>3.05578241206651E-2</v>
      </c>
      <c r="J1059" s="17">
        <v>1.3000229797046599E-2</v>
      </c>
      <c r="K1059" s="17">
        <v>1.0422158327702999E-2</v>
      </c>
      <c r="L1059" s="17">
        <v>2.58076000916158E-3</v>
      </c>
      <c r="M1059" s="17"/>
      <c r="N1059" s="17">
        <v>1.18816745966068E-2</v>
      </c>
      <c r="O1059" s="17">
        <v>1.5158146280214901E-2</v>
      </c>
      <c r="P1059" s="17">
        <v>2.5488083672608401E-2</v>
      </c>
      <c r="Q1059" s="17">
        <v>2.4282732037629099E-2</v>
      </c>
      <c r="R1059" s="17"/>
      <c r="S1059" s="17">
        <v>3.5119515802293298E-2</v>
      </c>
      <c r="T1059" s="17">
        <v>1.9881354687515701E-2</v>
      </c>
      <c r="U1059" s="17">
        <v>1.53650089517537E-2</v>
      </c>
      <c r="V1059" s="17">
        <v>1.4982026100592001E-2</v>
      </c>
      <c r="W1059" s="17">
        <v>2.3729361426920101E-2</v>
      </c>
      <c r="X1059" s="17">
        <v>9.8557394312769608E-3</v>
      </c>
      <c r="Y1059" s="17">
        <v>1.9914975518014001E-2</v>
      </c>
      <c r="Z1059" s="17">
        <v>0</v>
      </c>
      <c r="AA1059" s="17">
        <v>1.1703359236633799E-2</v>
      </c>
      <c r="AB1059" s="17">
        <v>1.9118436865261199E-2</v>
      </c>
      <c r="AC1059" s="17">
        <v>1.8808705080518202E-2</v>
      </c>
      <c r="AD1059" s="17"/>
      <c r="AE1059" s="17">
        <v>1.52759777754957E-2</v>
      </c>
      <c r="AF1059" s="17">
        <v>1.9244230398347301E-2</v>
      </c>
      <c r="AG1059" s="17">
        <v>2.8745983701938201E-2</v>
      </c>
      <c r="AH1059" s="17"/>
      <c r="AI1059" s="17">
        <v>1.3492292710603201E-2</v>
      </c>
      <c r="AJ1059" s="17">
        <v>2.39490858525927E-2</v>
      </c>
      <c r="AK1059" s="17">
        <v>2.50536150660619E-2</v>
      </c>
      <c r="AL1059" s="17">
        <v>1.7884686504167999E-2</v>
      </c>
      <c r="AM1059" s="17">
        <v>1.5922393245414099E-2</v>
      </c>
      <c r="AN1059" s="17"/>
      <c r="AO1059" s="17">
        <v>9.81277042370827E-3</v>
      </c>
      <c r="AP1059" s="17">
        <v>2.0716883124112798E-2</v>
      </c>
      <c r="AQ1059" s="17">
        <v>2.2862386280283802E-2</v>
      </c>
      <c r="AR1059" s="17"/>
      <c r="AS1059" s="17">
        <v>2.0002971034685499E-2</v>
      </c>
      <c r="AT1059" s="17">
        <v>1.40210642650925E-2</v>
      </c>
      <c r="AU1059" s="17">
        <v>1.4821692773041399E-2</v>
      </c>
      <c r="AV1059" s="17">
        <v>4.4237840510739902E-2</v>
      </c>
      <c r="AW1059" s="17">
        <v>3.29526995262827E-2</v>
      </c>
    </row>
    <row r="1060" spans="2:49" x14ac:dyDescent="0.25">
      <c r="B1060" t="s">
        <v>104</v>
      </c>
      <c r="C1060" s="17">
        <v>0.13478313464618899</v>
      </c>
      <c r="D1060" s="17">
        <v>9.8479924224162005E-2</v>
      </c>
      <c r="E1060" s="17">
        <v>0.169774568391477</v>
      </c>
      <c r="F1060" s="17"/>
      <c r="G1060" s="17">
        <v>0.117622011618345</v>
      </c>
      <c r="H1060" s="17">
        <v>0.16201297460247499</v>
      </c>
      <c r="I1060" s="17">
        <v>0.14867113395416801</v>
      </c>
      <c r="J1060" s="17">
        <v>0.143869906303768</v>
      </c>
      <c r="K1060" s="17">
        <v>0.137592409622603</v>
      </c>
      <c r="L1060" s="17">
        <v>0.103634422514697</v>
      </c>
      <c r="M1060" s="17"/>
      <c r="N1060" s="17">
        <v>8.5561288184797996E-2</v>
      </c>
      <c r="O1060" s="17">
        <v>0.1180561376827</v>
      </c>
      <c r="P1060" s="17">
        <v>0.15631253064087999</v>
      </c>
      <c r="Q1060" s="17">
        <v>0.18518979565671001</v>
      </c>
      <c r="R1060" s="17"/>
      <c r="S1060" s="17">
        <v>0.120900700612232</v>
      </c>
      <c r="T1060" s="17">
        <v>0.147562235893066</v>
      </c>
      <c r="U1060" s="17">
        <v>0.144499725849219</v>
      </c>
      <c r="V1060" s="17">
        <v>0.122291261996943</v>
      </c>
      <c r="W1060" s="17">
        <v>0.11158097213701</v>
      </c>
      <c r="X1060" s="17">
        <v>0.15518807177869801</v>
      </c>
      <c r="Y1060" s="17">
        <v>0.118510089213193</v>
      </c>
      <c r="Z1060" s="17">
        <v>0.15917673214869699</v>
      </c>
      <c r="AA1060" s="17">
        <v>0.14518427608627801</v>
      </c>
      <c r="AB1060" s="17">
        <v>0.115048999850707</v>
      </c>
      <c r="AC1060" s="17">
        <v>0.16227603428422799</v>
      </c>
      <c r="AD1060" s="17"/>
      <c r="AE1060" s="17">
        <v>0.10788844885080601</v>
      </c>
      <c r="AF1060" s="17">
        <v>0.104154489875134</v>
      </c>
      <c r="AG1060" s="17">
        <v>0.249019260610508</v>
      </c>
      <c r="AH1060" s="17"/>
      <c r="AI1060" s="17">
        <v>9.3870217352773705E-2</v>
      </c>
      <c r="AJ1060" s="17">
        <v>0.111111011221337</v>
      </c>
      <c r="AK1060" s="17">
        <v>0.11056428544482901</v>
      </c>
      <c r="AL1060" s="17">
        <v>8.6166078641903704E-2</v>
      </c>
      <c r="AM1060" s="17">
        <v>0.248346141674993</v>
      </c>
      <c r="AN1060" s="17"/>
      <c r="AO1060" s="17">
        <v>8.6436934063519696E-2</v>
      </c>
      <c r="AP1060" s="17">
        <v>0.108105682740579</v>
      </c>
      <c r="AQ1060" s="17">
        <v>8.3189137355387993E-2</v>
      </c>
      <c r="AR1060" s="17"/>
      <c r="AS1060" s="17">
        <v>0.17075292912342399</v>
      </c>
      <c r="AT1060" s="17">
        <v>0.13501321787603099</v>
      </c>
      <c r="AU1060" s="17">
        <v>0.10117583605026401</v>
      </c>
      <c r="AV1060" s="17">
        <v>9.6189647727105795E-2</v>
      </c>
      <c r="AW1060" s="17">
        <v>0.108496374416787</v>
      </c>
    </row>
    <row r="1061" spans="2:49" x14ac:dyDescent="0.25">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row>
    <row r="1062" spans="2:49" x14ac:dyDescent="0.25">
      <c r="B1062" s="6" t="s">
        <v>533</v>
      </c>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row>
    <row r="1063" spans="2:49" x14ac:dyDescent="0.25">
      <c r="B1063" s="24" t="s">
        <v>76</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row>
    <row r="1064" spans="2:49" x14ac:dyDescent="0.25">
      <c r="B1064" t="s">
        <v>528</v>
      </c>
      <c r="C1064" s="17">
        <v>0.106083245101548</v>
      </c>
      <c r="D1064" s="17">
        <v>0.11040809842051499</v>
      </c>
      <c r="E1064" s="17">
        <v>0.101840865674864</v>
      </c>
      <c r="F1064" s="17"/>
      <c r="G1064" s="17">
        <v>0.111702967723768</v>
      </c>
      <c r="H1064" s="17">
        <v>0.110063304151391</v>
      </c>
      <c r="I1064" s="17">
        <v>0.118396817525142</v>
      </c>
      <c r="J1064" s="17">
        <v>0.10565348787168199</v>
      </c>
      <c r="K1064" s="17">
        <v>0.11108938528596</v>
      </c>
      <c r="L1064" s="17">
        <v>8.6012049937689003E-2</v>
      </c>
      <c r="M1064" s="17"/>
      <c r="N1064" s="17">
        <v>8.6919038729549605E-2</v>
      </c>
      <c r="O1064" s="17">
        <v>9.7431473699912799E-2</v>
      </c>
      <c r="P1064" s="17">
        <v>0.121292102722492</v>
      </c>
      <c r="Q1064" s="17">
        <v>0.124537798083847</v>
      </c>
      <c r="R1064" s="17"/>
      <c r="S1064" s="17">
        <v>9.5100611557557405E-2</v>
      </c>
      <c r="T1064" s="17">
        <v>0.100140722945205</v>
      </c>
      <c r="U1064" s="17">
        <v>0.11182707092088</v>
      </c>
      <c r="V1064" s="17">
        <v>9.7341233728407001E-2</v>
      </c>
      <c r="W1064" s="17">
        <v>9.4521963934450601E-2</v>
      </c>
      <c r="X1064" s="17">
        <v>0.110907012049535</v>
      </c>
      <c r="Y1064" s="17">
        <v>0.155042979620094</v>
      </c>
      <c r="Z1064" s="17">
        <v>0.131787825209983</v>
      </c>
      <c r="AA1064" s="17">
        <v>9.5635787111751205E-2</v>
      </c>
      <c r="AB1064" s="17">
        <v>0.11195397396594001</v>
      </c>
      <c r="AC1064" s="17">
        <v>7.9852671742517894E-2</v>
      </c>
      <c r="AD1064" s="17"/>
      <c r="AE1064" s="17">
        <v>0.106429443113714</v>
      </c>
      <c r="AF1064" s="17">
        <v>0.110115278726234</v>
      </c>
      <c r="AG1064" s="17">
        <v>8.9141495802301698E-2</v>
      </c>
      <c r="AH1064" s="17"/>
      <c r="AI1064" s="17">
        <v>7.5777965931379795E-2</v>
      </c>
      <c r="AJ1064" s="17">
        <v>0.12068017681363501</v>
      </c>
      <c r="AK1064" s="17">
        <v>8.03730433982901E-2</v>
      </c>
      <c r="AL1064" s="17">
        <v>0.252112378063441</v>
      </c>
      <c r="AM1064" s="17">
        <v>0.104036917921405</v>
      </c>
      <c r="AN1064" s="17"/>
      <c r="AO1064" s="17">
        <v>5.20506728668442E-2</v>
      </c>
      <c r="AP1064" s="17">
        <v>0.118882700968898</v>
      </c>
      <c r="AQ1064" s="17">
        <v>9.0811954559946895E-2</v>
      </c>
      <c r="AR1064" s="17"/>
      <c r="AS1064" s="17">
        <v>0.12963939083733</v>
      </c>
      <c r="AT1064" s="17">
        <v>9.9170259150202597E-2</v>
      </c>
      <c r="AU1064" s="17">
        <v>9.6797302661338597E-2</v>
      </c>
      <c r="AV1064" s="17">
        <v>8.3507741636082197E-2</v>
      </c>
      <c r="AW1064" s="17">
        <v>0.13171953232372099</v>
      </c>
    </row>
    <row r="1065" spans="2:49" x14ac:dyDescent="0.25">
      <c r="B1065" t="s">
        <v>529</v>
      </c>
      <c r="C1065" s="17">
        <v>0.48192524313572599</v>
      </c>
      <c r="D1065" s="17">
        <v>0.50174880709698599</v>
      </c>
      <c r="E1065" s="17">
        <v>0.46088861752869897</v>
      </c>
      <c r="F1065" s="17"/>
      <c r="G1065" s="17">
        <v>0.42958079664383497</v>
      </c>
      <c r="H1065" s="17">
        <v>0.41296744721199102</v>
      </c>
      <c r="I1065" s="17">
        <v>0.43719097745067098</v>
      </c>
      <c r="J1065" s="17">
        <v>0.51197571697300903</v>
      </c>
      <c r="K1065" s="17">
        <v>0.50005013437378598</v>
      </c>
      <c r="L1065" s="17">
        <v>0.57316664538784501</v>
      </c>
      <c r="M1065" s="17"/>
      <c r="N1065" s="17">
        <v>0.55988128344783195</v>
      </c>
      <c r="O1065" s="17">
        <v>0.50152092198301601</v>
      </c>
      <c r="P1065" s="17">
        <v>0.44597091779379899</v>
      </c>
      <c r="Q1065" s="17">
        <v>0.40645409688580297</v>
      </c>
      <c r="R1065" s="17"/>
      <c r="S1065" s="17">
        <v>0.48487758688427401</v>
      </c>
      <c r="T1065" s="17">
        <v>0.48316625373268401</v>
      </c>
      <c r="U1065" s="17">
        <v>0.48618830903329902</v>
      </c>
      <c r="V1065" s="17">
        <v>0.48403518297195802</v>
      </c>
      <c r="W1065" s="17">
        <v>0.49041791922863198</v>
      </c>
      <c r="X1065" s="17">
        <v>0.44717909877227702</v>
      </c>
      <c r="Y1065" s="17">
        <v>0.48859112600246501</v>
      </c>
      <c r="Z1065" s="17">
        <v>0.47361895936412102</v>
      </c>
      <c r="AA1065" s="17">
        <v>0.46909742877059901</v>
      </c>
      <c r="AB1065" s="17">
        <v>0.50130248059747295</v>
      </c>
      <c r="AC1065" s="17">
        <v>0.499760256001342</v>
      </c>
      <c r="AD1065" s="17"/>
      <c r="AE1065" s="17">
        <v>0.492801301863589</v>
      </c>
      <c r="AF1065" s="17">
        <v>0.52843892135244097</v>
      </c>
      <c r="AG1065" s="17">
        <v>0.35407326035238401</v>
      </c>
      <c r="AH1065" s="17"/>
      <c r="AI1065" s="17">
        <v>0.509292179031963</v>
      </c>
      <c r="AJ1065" s="17">
        <v>0.50654623117771502</v>
      </c>
      <c r="AK1065" s="17">
        <v>0.56426588675836498</v>
      </c>
      <c r="AL1065" s="17">
        <v>0.39789725708035101</v>
      </c>
      <c r="AM1065" s="17">
        <v>0.37781188575778502</v>
      </c>
      <c r="AN1065" s="17"/>
      <c r="AO1065" s="17">
        <v>0.50093465316808805</v>
      </c>
      <c r="AP1065" s="17">
        <v>0.50825764888143998</v>
      </c>
      <c r="AQ1065" s="17">
        <v>0.56529508329034095</v>
      </c>
      <c r="AR1065" s="17"/>
      <c r="AS1065" s="17">
        <v>0.40933483270119703</v>
      </c>
      <c r="AT1065" s="17">
        <v>0.51556156727705305</v>
      </c>
      <c r="AU1065" s="17">
        <v>0.51797073714201902</v>
      </c>
      <c r="AV1065" s="17">
        <v>0.51898570946706601</v>
      </c>
      <c r="AW1065" s="17">
        <v>0.46065379243344501</v>
      </c>
    </row>
    <row r="1066" spans="2:49" x14ac:dyDescent="0.25">
      <c r="B1066" t="s">
        <v>530</v>
      </c>
      <c r="C1066" s="17">
        <v>0.138211242813403</v>
      </c>
      <c r="D1066" s="17">
        <v>0.170506316121152</v>
      </c>
      <c r="E1066" s="17">
        <v>0.107447462562503</v>
      </c>
      <c r="F1066" s="17"/>
      <c r="G1066" s="17">
        <v>0.18325448106839801</v>
      </c>
      <c r="H1066" s="17">
        <v>0.17391620527638299</v>
      </c>
      <c r="I1066" s="17">
        <v>0.15635329188524799</v>
      </c>
      <c r="J1066" s="17">
        <v>0.11236262262704599</v>
      </c>
      <c r="K1066" s="17">
        <v>0.135606227938082</v>
      </c>
      <c r="L1066" s="17">
        <v>8.6774602822567007E-2</v>
      </c>
      <c r="M1066" s="17"/>
      <c r="N1066" s="17">
        <v>0.145678433125558</v>
      </c>
      <c r="O1066" s="17">
        <v>0.13572078096964699</v>
      </c>
      <c r="P1066" s="17">
        <v>0.14204482212490299</v>
      </c>
      <c r="Q1066" s="17">
        <v>0.129283304177991</v>
      </c>
      <c r="R1066" s="17"/>
      <c r="S1066" s="17">
        <v>0.175533303662159</v>
      </c>
      <c r="T1066" s="17">
        <v>0.13578674410716399</v>
      </c>
      <c r="U1066" s="17">
        <v>0.122400700495662</v>
      </c>
      <c r="V1066" s="17">
        <v>0.13371745478656299</v>
      </c>
      <c r="W1066" s="17">
        <v>0.16146653762765001</v>
      </c>
      <c r="X1066" s="17">
        <v>0.14324740709235501</v>
      </c>
      <c r="Y1066" s="17">
        <v>8.5450212650009197E-2</v>
      </c>
      <c r="Z1066" s="17">
        <v>0.15198682061054999</v>
      </c>
      <c r="AA1066" s="17">
        <v>0.13653248130540099</v>
      </c>
      <c r="AB1066" s="17">
        <v>0.13055569057920999</v>
      </c>
      <c r="AC1066" s="17">
        <v>0.122783175639421</v>
      </c>
      <c r="AD1066" s="17"/>
      <c r="AE1066" s="17">
        <v>0.14994927626632201</v>
      </c>
      <c r="AF1066" s="17">
        <v>0.128684307522001</v>
      </c>
      <c r="AG1066" s="17">
        <v>0.153713871607908</v>
      </c>
      <c r="AH1066" s="17"/>
      <c r="AI1066" s="17">
        <v>0.16348814679198401</v>
      </c>
      <c r="AJ1066" s="17">
        <v>0.12516326359758601</v>
      </c>
      <c r="AK1066" s="17">
        <v>0.14959897719943599</v>
      </c>
      <c r="AL1066" s="17">
        <v>0.123616024133331</v>
      </c>
      <c r="AM1066" s="17">
        <v>0.131355899232241</v>
      </c>
      <c r="AN1066" s="17"/>
      <c r="AO1066" s="17">
        <v>0.20320111689039899</v>
      </c>
      <c r="AP1066" s="17">
        <v>0.127230610140489</v>
      </c>
      <c r="AQ1066" s="17">
        <v>0.148582633955991</v>
      </c>
      <c r="AR1066" s="17"/>
      <c r="AS1066" s="17">
        <v>0.121187804980096</v>
      </c>
      <c r="AT1066" s="17">
        <v>0.13338788052145201</v>
      </c>
      <c r="AU1066" s="17">
        <v>0.13305280944696099</v>
      </c>
      <c r="AV1066" s="17">
        <v>0.19060135169130499</v>
      </c>
      <c r="AW1066" s="17">
        <v>0.20521166521360801</v>
      </c>
    </row>
    <row r="1067" spans="2:49" x14ac:dyDescent="0.25">
      <c r="B1067" t="s">
        <v>531</v>
      </c>
      <c r="C1067" s="17">
        <v>2.7509828944961401E-2</v>
      </c>
      <c r="D1067" s="17">
        <v>3.4304702461190599E-2</v>
      </c>
      <c r="E1067" s="17">
        <v>2.0678067399571998E-2</v>
      </c>
      <c r="F1067" s="17"/>
      <c r="G1067" s="17">
        <v>6.3593478372116402E-2</v>
      </c>
      <c r="H1067" s="17">
        <v>3.92548259814803E-2</v>
      </c>
      <c r="I1067" s="17">
        <v>2.5917862939620999E-2</v>
      </c>
      <c r="J1067" s="17">
        <v>2.2015396607666601E-2</v>
      </c>
      <c r="K1067" s="17">
        <v>1.5989898311058199E-2</v>
      </c>
      <c r="L1067" s="17">
        <v>7.1138645776449797E-3</v>
      </c>
      <c r="M1067" s="17"/>
      <c r="N1067" s="17">
        <v>1.6363989876651198E-2</v>
      </c>
      <c r="O1067" s="17">
        <v>2.7010337860504399E-2</v>
      </c>
      <c r="P1067" s="17">
        <v>3.9090998164514501E-2</v>
      </c>
      <c r="Q1067" s="17">
        <v>3.04337173846322E-2</v>
      </c>
      <c r="R1067" s="17"/>
      <c r="S1067" s="17">
        <v>3.8252413160706301E-2</v>
      </c>
      <c r="T1067" s="17">
        <v>2.0454888916185299E-2</v>
      </c>
      <c r="U1067" s="17">
        <v>2.0498415142307699E-2</v>
      </c>
      <c r="V1067" s="17">
        <v>1.4089982668206401E-2</v>
      </c>
      <c r="W1067" s="17">
        <v>3.9438666099823098E-2</v>
      </c>
      <c r="X1067" s="17">
        <v>3.5819247909067403E-2</v>
      </c>
      <c r="Y1067" s="17">
        <v>3.1415819194042002E-2</v>
      </c>
      <c r="Z1067" s="17">
        <v>1.50070356100946E-2</v>
      </c>
      <c r="AA1067" s="17">
        <v>3.39209060003062E-2</v>
      </c>
      <c r="AB1067" s="17">
        <v>2.4827898456006199E-2</v>
      </c>
      <c r="AC1067" s="17">
        <v>1.3952809513445101E-2</v>
      </c>
      <c r="AD1067" s="17"/>
      <c r="AE1067" s="17">
        <v>2.3330574963841399E-2</v>
      </c>
      <c r="AF1067" s="17">
        <v>2.6971117404397699E-2</v>
      </c>
      <c r="AG1067" s="17">
        <v>3.9681140387970902E-2</v>
      </c>
      <c r="AH1067" s="17"/>
      <c r="AI1067" s="17">
        <v>2.8051647567034502E-2</v>
      </c>
      <c r="AJ1067" s="17">
        <v>3.4803238951267898E-2</v>
      </c>
      <c r="AK1067" s="17">
        <v>2.8871935239830601E-2</v>
      </c>
      <c r="AL1067" s="17">
        <v>5.1041578411067698E-2</v>
      </c>
      <c r="AM1067" s="17">
        <v>9.0908084701420803E-3</v>
      </c>
      <c r="AN1067" s="17"/>
      <c r="AO1067" s="17">
        <v>2.97953710573516E-2</v>
      </c>
      <c r="AP1067" s="17">
        <v>2.42249695527883E-2</v>
      </c>
      <c r="AQ1067" s="17">
        <v>3.6207278710422203E-2</v>
      </c>
      <c r="AR1067" s="17"/>
      <c r="AS1067" s="17">
        <v>3.2186832052949102E-2</v>
      </c>
      <c r="AT1067" s="17">
        <v>1.74195582565209E-2</v>
      </c>
      <c r="AU1067" s="17">
        <v>2.7779068476750601E-2</v>
      </c>
      <c r="AV1067" s="17">
        <v>4.17213787637623E-2</v>
      </c>
      <c r="AW1067" s="17">
        <v>1.6593545290573899E-2</v>
      </c>
    </row>
    <row r="1068" spans="2:49" x14ac:dyDescent="0.25">
      <c r="B1068" t="s">
        <v>532</v>
      </c>
      <c r="C1068" s="17">
        <v>8.1788406601797994E-3</v>
      </c>
      <c r="D1068" s="17">
        <v>1.1530106409001199E-2</v>
      </c>
      <c r="E1068" s="17">
        <v>4.9774399586579102E-3</v>
      </c>
      <c r="F1068" s="17"/>
      <c r="G1068" s="17">
        <v>1.6142906967516302E-2</v>
      </c>
      <c r="H1068" s="17">
        <v>8.9398597516804797E-3</v>
      </c>
      <c r="I1068" s="17">
        <v>1.23415946510117E-2</v>
      </c>
      <c r="J1068" s="17">
        <v>2.57102459548095E-3</v>
      </c>
      <c r="K1068" s="17">
        <v>6.1581985907768E-3</v>
      </c>
      <c r="L1068" s="17">
        <v>4.7086336288248796E-3</v>
      </c>
      <c r="M1068" s="17"/>
      <c r="N1068" s="17">
        <v>3.5690722080461501E-3</v>
      </c>
      <c r="O1068" s="17">
        <v>6.1241298667614403E-3</v>
      </c>
      <c r="P1068" s="17">
        <v>9.2544173656845304E-3</v>
      </c>
      <c r="Q1068" s="17">
        <v>1.4517141512682699E-2</v>
      </c>
      <c r="R1068" s="17"/>
      <c r="S1068" s="17">
        <v>5.84971934445821E-3</v>
      </c>
      <c r="T1068" s="17">
        <v>8.7105808688288395E-3</v>
      </c>
      <c r="U1068" s="17">
        <v>5.7236827134436001E-3</v>
      </c>
      <c r="V1068" s="17">
        <v>1.2424184665748199E-2</v>
      </c>
      <c r="W1068" s="17">
        <v>1.0934120722991599E-2</v>
      </c>
      <c r="X1068" s="17">
        <v>8.1894915173865504E-3</v>
      </c>
      <c r="Y1068" s="17">
        <v>1.60558700533328E-2</v>
      </c>
      <c r="Z1068" s="17">
        <v>1.17942901428848E-2</v>
      </c>
      <c r="AA1068" s="17">
        <v>7.7961763096419997E-3</v>
      </c>
      <c r="AB1068" s="17">
        <v>3.2307045894442699E-3</v>
      </c>
      <c r="AC1068" s="17">
        <v>0</v>
      </c>
      <c r="AD1068" s="17"/>
      <c r="AE1068" s="17">
        <v>8.9780757691500703E-3</v>
      </c>
      <c r="AF1068" s="17">
        <v>5.4763909669417197E-3</v>
      </c>
      <c r="AG1068" s="17">
        <v>1.3971681732480101E-2</v>
      </c>
      <c r="AH1068" s="17"/>
      <c r="AI1068" s="17">
        <v>8.8673587707269793E-3</v>
      </c>
      <c r="AJ1068" s="17">
        <v>6.0711594029814204E-3</v>
      </c>
      <c r="AK1068" s="17">
        <v>2.1833460533519401E-2</v>
      </c>
      <c r="AL1068" s="17">
        <v>2.1669847939597701E-2</v>
      </c>
      <c r="AM1068" s="17">
        <v>9.0893156862330293E-3</v>
      </c>
      <c r="AN1068" s="17"/>
      <c r="AO1068" s="17">
        <v>1.0654021247525999E-2</v>
      </c>
      <c r="AP1068" s="17">
        <v>6.0173443983279904E-3</v>
      </c>
      <c r="AQ1068" s="17">
        <v>9.9173104372709993E-3</v>
      </c>
      <c r="AR1068" s="17"/>
      <c r="AS1068" s="17">
        <v>1.10378180865866E-2</v>
      </c>
      <c r="AT1068" s="17">
        <v>2.8597701207138402E-3</v>
      </c>
      <c r="AU1068" s="17">
        <v>8.8166584285185503E-3</v>
      </c>
      <c r="AV1068" s="17">
        <v>1.30374633758368E-2</v>
      </c>
      <c r="AW1068" s="17">
        <v>0</v>
      </c>
    </row>
    <row r="1069" spans="2:49" x14ac:dyDescent="0.25">
      <c r="B1069" t="s">
        <v>104</v>
      </c>
      <c r="C1069" s="17">
        <v>0.238091599344182</v>
      </c>
      <c r="D1069" s="17">
        <v>0.17150196949115501</v>
      </c>
      <c r="E1069" s="17">
        <v>0.30416754687570502</v>
      </c>
      <c r="F1069" s="17"/>
      <c r="G1069" s="17">
        <v>0.19572536922436601</v>
      </c>
      <c r="H1069" s="17">
        <v>0.25485835762707398</v>
      </c>
      <c r="I1069" s="17">
        <v>0.24979945554830599</v>
      </c>
      <c r="J1069" s="17">
        <v>0.24542175132511501</v>
      </c>
      <c r="K1069" s="17">
        <v>0.231106155500337</v>
      </c>
      <c r="L1069" s="17">
        <v>0.24222420364542899</v>
      </c>
      <c r="M1069" s="17"/>
      <c r="N1069" s="17">
        <v>0.18758818261236401</v>
      </c>
      <c r="O1069" s="17">
        <v>0.232192355620157</v>
      </c>
      <c r="P1069" s="17">
        <v>0.24234674182860699</v>
      </c>
      <c r="Q1069" s="17">
        <v>0.29477394195504403</v>
      </c>
      <c r="R1069" s="17"/>
      <c r="S1069" s="17">
        <v>0.20038636539084501</v>
      </c>
      <c r="T1069" s="17">
        <v>0.25174080942993299</v>
      </c>
      <c r="U1069" s="17">
        <v>0.25336182169440802</v>
      </c>
      <c r="V1069" s="17">
        <v>0.258391961179118</v>
      </c>
      <c r="W1069" s="17">
        <v>0.20322079238645399</v>
      </c>
      <c r="X1069" s="17">
        <v>0.25465774265938002</v>
      </c>
      <c r="Y1069" s="17">
        <v>0.223443992480057</v>
      </c>
      <c r="Z1069" s="17">
        <v>0.21580506906236699</v>
      </c>
      <c r="AA1069" s="17">
        <v>0.25701722050230102</v>
      </c>
      <c r="AB1069" s="17">
        <v>0.228129251811926</v>
      </c>
      <c r="AC1069" s="17">
        <v>0.28365108710327402</v>
      </c>
      <c r="AD1069" s="17"/>
      <c r="AE1069" s="17">
        <v>0.21851132802338399</v>
      </c>
      <c r="AF1069" s="17">
        <v>0.200313984027984</v>
      </c>
      <c r="AG1069" s="17">
        <v>0.349418550116955</v>
      </c>
      <c r="AH1069" s="17"/>
      <c r="AI1069" s="17">
        <v>0.214522701906912</v>
      </c>
      <c r="AJ1069" s="17">
        <v>0.20673593005681401</v>
      </c>
      <c r="AK1069" s="17">
        <v>0.15505669687055801</v>
      </c>
      <c r="AL1069" s="17">
        <v>0.153662914372212</v>
      </c>
      <c r="AM1069" s="17">
        <v>0.36861517293219298</v>
      </c>
      <c r="AN1069" s="17"/>
      <c r="AO1069" s="17">
        <v>0.20336416476979099</v>
      </c>
      <c r="AP1069" s="17">
        <v>0.215386726058057</v>
      </c>
      <c r="AQ1069" s="17">
        <v>0.149185739046027</v>
      </c>
      <c r="AR1069" s="17"/>
      <c r="AS1069" s="17">
        <v>0.29661332134184099</v>
      </c>
      <c r="AT1069" s="17">
        <v>0.231600964674057</v>
      </c>
      <c r="AU1069" s="17">
        <v>0.21558342384441201</v>
      </c>
      <c r="AV1069" s="17">
        <v>0.15214635506594801</v>
      </c>
      <c r="AW1069" s="17">
        <v>0.18582146473865199</v>
      </c>
    </row>
    <row r="1070" spans="2:49" x14ac:dyDescent="0.25">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row>
    <row r="1071" spans="2:49" x14ac:dyDescent="0.25">
      <c r="B1071" s="6" t="s">
        <v>537</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row>
    <row r="1072" spans="2:49" x14ac:dyDescent="0.25">
      <c r="B1072" s="24" t="s">
        <v>76</v>
      </c>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row>
    <row r="1073" spans="2:49" x14ac:dyDescent="0.25">
      <c r="B1073" t="s">
        <v>534</v>
      </c>
      <c r="C1073" s="17">
        <v>0.43492137770185402</v>
      </c>
      <c r="D1073" s="17">
        <v>0.45254931355474498</v>
      </c>
      <c r="E1073" s="17">
        <v>0.41683289361686399</v>
      </c>
      <c r="F1073" s="17"/>
      <c r="G1073" s="17">
        <v>0.46365718556632202</v>
      </c>
      <c r="H1073" s="17">
        <v>0.45551456292041098</v>
      </c>
      <c r="I1073" s="17">
        <v>0.40978680242587201</v>
      </c>
      <c r="J1073" s="17">
        <v>0.42906322308661998</v>
      </c>
      <c r="K1073" s="17">
        <v>0.41413902451024998</v>
      </c>
      <c r="L1073" s="17">
        <v>0.43802845221983999</v>
      </c>
      <c r="M1073" s="17"/>
      <c r="N1073" s="17">
        <v>0.498902703357755</v>
      </c>
      <c r="O1073" s="17">
        <v>0.45160960491260999</v>
      </c>
      <c r="P1073" s="17">
        <v>0.40730262439244902</v>
      </c>
      <c r="Q1073" s="17">
        <v>0.37658496757548199</v>
      </c>
      <c r="R1073" s="17"/>
      <c r="S1073" s="17">
        <v>0.44197908806769798</v>
      </c>
      <c r="T1073" s="17">
        <v>0.42472690519376799</v>
      </c>
      <c r="U1073" s="17">
        <v>0.42590680828663402</v>
      </c>
      <c r="V1073" s="17">
        <v>0.421089432059983</v>
      </c>
      <c r="W1073" s="17">
        <v>0.44813035453084299</v>
      </c>
      <c r="X1073" s="17">
        <v>0.46285814294199901</v>
      </c>
      <c r="Y1073" s="17">
        <v>0.46835733888833803</v>
      </c>
      <c r="Z1073" s="17">
        <v>0.40909219260900698</v>
      </c>
      <c r="AA1073" s="17">
        <v>0.44142658419387498</v>
      </c>
      <c r="AB1073" s="17">
        <v>0.42902847013672801</v>
      </c>
      <c r="AC1073" s="17">
        <v>0.37563157463187802</v>
      </c>
      <c r="AD1073" s="17"/>
      <c r="AE1073" s="17">
        <v>0.38307945114493502</v>
      </c>
      <c r="AF1073" s="17">
        <v>0.50339112541030795</v>
      </c>
      <c r="AG1073" s="17">
        <v>0.37294641095687597</v>
      </c>
      <c r="AH1073" s="17"/>
      <c r="AI1073" s="17">
        <v>0.40952448489779297</v>
      </c>
      <c r="AJ1073" s="17">
        <v>0.49678283151742503</v>
      </c>
      <c r="AK1073" s="17">
        <v>0.52618679101264698</v>
      </c>
      <c r="AL1073" s="17">
        <v>0.32805101318883301</v>
      </c>
      <c r="AM1073" s="17">
        <v>0.35302380712852399</v>
      </c>
      <c r="AN1073" s="17"/>
      <c r="AO1073" s="17">
        <v>0.42295726303452802</v>
      </c>
      <c r="AP1073" s="17">
        <v>0.50770489422446796</v>
      </c>
      <c r="AQ1073" s="17">
        <v>0.523089970004466</v>
      </c>
      <c r="AR1073" s="17"/>
      <c r="AS1073" s="17">
        <v>0.347970850201687</v>
      </c>
      <c r="AT1073" s="17">
        <v>0.44822040943241898</v>
      </c>
      <c r="AU1073" s="17">
        <v>0.50264069157340097</v>
      </c>
      <c r="AV1073" s="17">
        <v>0.50862550525292605</v>
      </c>
      <c r="AW1073" s="17">
        <v>0.54164027132737003</v>
      </c>
    </row>
    <row r="1074" spans="2:49" x14ac:dyDescent="0.25">
      <c r="B1074" t="s">
        <v>535</v>
      </c>
      <c r="C1074" s="17">
        <v>0.19255638940105599</v>
      </c>
      <c r="D1074" s="17">
        <v>0.21921175532374801</v>
      </c>
      <c r="E1074" s="17">
        <v>0.166202886049923</v>
      </c>
      <c r="F1074" s="17"/>
      <c r="G1074" s="17">
        <v>0.29347083883009201</v>
      </c>
      <c r="H1074" s="17">
        <v>0.23730292977676301</v>
      </c>
      <c r="I1074" s="17">
        <v>0.21544863230479799</v>
      </c>
      <c r="J1074" s="17">
        <v>0.16448883082242199</v>
      </c>
      <c r="K1074" s="17">
        <v>0.15494250688886399</v>
      </c>
      <c r="L1074" s="17">
        <v>0.117642825294784</v>
      </c>
      <c r="M1074" s="17"/>
      <c r="N1074" s="17">
        <v>0.21454291414212501</v>
      </c>
      <c r="O1074" s="17">
        <v>0.16381992425483299</v>
      </c>
      <c r="P1074" s="17">
        <v>0.19748906115363599</v>
      </c>
      <c r="Q1074" s="17">
        <v>0.19531999523625401</v>
      </c>
      <c r="R1074" s="17"/>
      <c r="S1074" s="17">
        <v>0.25195009593656997</v>
      </c>
      <c r="T1074" s="17">
        <v>0.214584056778578</v>
      </c>
      <c r="U1074" s="17">
        <v>0.161677697568374</v>
      </c>
      <c r="V1074" s="17">
        <v>0.17777028638999101</v>
      </c>
      <c r="W1074" s="17">
        <v>0.21819192085948699</v>
      </c>
      <c r="X1074" s="17">
        <v>0.20642433896505899</v>
      </c>
      <c r="Y1074" s="17">
        <v>0.176414803963726</v>
      </c>
      <c r="Z1074" s="17">
        <v>0.15127017221928701</v>
      </c>
      <c r="AA1074" s="17">
        <v>0.155413190472388</v>
      </c>
      <c r="AB1074" s="17">
        <v>0.16966464036620499</v>
      </c>
      <c r="AC1074" s="17">
        <v>0.16588916476385601</v>
      </c>
      <c r="AD1074" s="17"/>
      <c r="AE1074" s="17">
        <v>0.17796492228677999</v>
      </c>
      <c r="AF1074" s="17">
        <v>0.20912605343035701</v>
      </c>
      <c r="AG1074" s="17">
        <v>0.16239320744316299</v>
      </c>
      <c r="AH1074" s="17"/>
      <c r="AI1074" s="17">
        <v>0.19228882306397299</v>
      </c>
      <c r="AJ1074" s="17">
        <v>0.224953940939073</v>
      </c>
      <c r="AK1074" s="17">
        <v>0.195923910488567</v>
      </c>
      <c r="AL1074" s="17">
        <v>0.19941857595503101</v>
      </c>
      <c r="AM1074" s="17">
        <v>0.134528695031782</v>
      </c>
      <c r="AN1074" s="17"/>
      <c r="AO1074" s="17">
        <v>0.21785388046652601</v>
      </c>
      <c r="AP1074" s="17">
        <v>0.20790507857621399</v>
      </c>
      <c r="AQ1074" s="17">
        <v>0.226027552057081</v>
      </c>
      <c r="AR1074" s="17"/>
      <c r="AS1074" s="17">
        <v>0.15060566591088501</v>
      </c>
      <c r="AT1074" s="17">
        <v>0.19106741019892201</v>
      </c>
      <c r="AU1074" s="17">
        <v>0.206929601785418</v>
      </c>
      <c r="AV1074" s="17">
        <v>0.29567548210199301</v>
      </c>
      <c r="AW1074" s="17">
        <v>0.28039237747280399</v>
      </c>
    </row>
    <row r="1075" spans="2:49" x14ac:dyDescent="0.25">
      <c r="B1075" t="s">
        <v>536</v>
      </c>
      <c r="C1075" s="17">
        <v>0.18708908525502399</v>
      </c>
      <c r="D1075" s="17">
        <v>0.20739381447042399</v>
      </c>
      <c r="E1075" s="17">
        <v>0.16581026533986401</v>
      </c>
      <c r="F1075" s="17"/>
      <c r="G1075" s="17">
        <v>0.26444636838630597</v>
      </c>
      <c r="H1075" s="17">
        <v>0.237968150406204</v>
      </c>
      <c r="I1075" s="17">
        <v>0.19494609690533701</v>
      </c>
      <c r="J1075" s="17">
        <v>0.15502670468865301</v>
      </c>
      <c r="K1075" s="17">
        <v>0.141086132020283</v>
      </c>
      <c r="L1075" s="17">
        <v>0.14417574195028901</v>
      </c>
      <c r="M1075" s="17"/>
      <c r="N1075" s="17">
        <v>0.24012516066612399</v>
      </c>
      <c r="O1075" s="17">
        <v>0.18677100482309</v>
      </c>
      <c r="P1075" s="17">
        <v>0.16113286283869999</v>
      </c>
      <c r="Q1075" s="17">
        <v>0.15355504993279301</v>
      </c>
      <c r="R1075" s="17"/>
      <c r="S1075" s="17">
        <v>0.23090819999472501</v>
      </c>
      <c r="T1075" s="17">
        <v>0.20516045600673799</v>
      </c>
      <c r="U1075" s="17">
        <v>0.171507740387501</v>
      </c>
      <c r="V1075" s="17">
        <v>0.19166273799671901</v>
      </c>
      <c r="W1075" s="17">
        <v>0.19052901186409199</v>
      </c>
      <c r="X1075" s="17">
        <v>0.195827221931763</v>
      </c>
      <c r="Y1075" s="17">
        <v>0.157084997380316</v>
      </c>
      <c r="Z1075" s="17">
        <v>0.176233689319064</v>
      </c>
      <c r="AA1075" s="17">
        <v>0.15022199152132401</v>
      </c>
      <c r="AB1075" s="17">
        <v>0.186898868955999</v>
      </c>
      <c r="AC1075" s="17">
        <v>0.15184357469960699</v>
      </c>
      <c r="AD1075" s="17"/>
      <c r="AE1075" s="17">
        <v>0.12085480637667299</v>
      </c>
      <c r="AF1075" s="17">
        <v>0.24532780220106801</v>
      </c>
      <c r="AG1075" s="17">
        <v>0.164269693799411</v>
      </c>
      <c r="AH1075" s="17"/>
      <c r="AI1075" s="17">
        <v>0.131773143476444</v>
      </c>
      <c r="AJ1075" s="17">
        <v>0.243714060600175</v>
      </c>
      <c r="AK1075" s="17">
        <v>0.33436491585245098</v>
      </c>
      <c r="AL1075" s="17">
        <v>0.150559810270327</v>
      </c>
      <c r="AM1075" s="17">
        <v>0.14309932778276199</v>
      </c>
      <c r="AN1075" s="17"/>
      <c r="AO1075" s="17">
        <v>0.13938169643914899</v>
      </c>
      <c r="AP1075" s="17">
        <v>0.236712476780567</v>
      </c>
      <c r="AQ1075" s="17">
        <v>0.28187390036146198</v>
      </c>
      <c r="AR1075" s="17"/>
      <c r="AS1075" s="17">
        <v>0.13928698614872001</v>
      </c>
      <c r="AT1075" s="17">
        <v>0.17839873538540901</v>
      </c>
      <c r="AU1075" s="17">
        <v>0.21751204201719099</v>
      </c>
      <c r="AV1075" s="17">
        <v>0.253855769835937</v>
      </c>
      <c r="AW1075" s="17">
        <v>0.427547142754377</v>
      </c>
    </row>
    <row r="1076" spans="2:49" x14ac:dyDescent="0.25">
      <c r="B1076" t="s">
        <v>73</v>
      </c>
      <c r="C1076" s="17">
        <v>0.146246804419464</v>
      </c>
      <c r="D1076" s="17">
        <v>0.17370782074195601</v>
      </c>
      <c r="E1076" s="17">
        <v>0.120157070051943</v>
      </c>
      <c r="F1076" s="17"/>
      <c r="G1076" s="17">
        <v>0.11088029281235599</v>
      </c>
      <c r="H1076" s="17">
        <v>0.12779205803260801</v>
      </c>
      <c r="I1076" s="17">
        <v>0.14673853604457901</v>
      </c>
      <c r="J1076" s="17">
        <v>0.156300693698565</v>
      </c>
      <c r="K1076" s="17">
        <v>0.14712420504043799</v>
      </c>
      <c r="L1076" s="17">
        <v>0.17589177216851401</v>
      </c>
      <c r="M1076" s="17"/>
      <c r="N1076" s="17">
        <v>0.11137664815510299</v>
      </c>
      <c r="O1076" s="17">
        <v>0.14984662082167899</v>
      </c>
      <c r="P1076" s="17">
        <v>0.175966278456028</v>
      </c>
      <c r="Q1076" s="17">
        <v>0.152057911486736</v>
      </c>
      <c r="R1076" s="17"/>
      <c r="S1076" s="17">
        <v>0.118997870920375</v>
      </c>
      <c r="T1076" s="17">
        <v>0.137295088969902</v>
      </c>
      <c r="U1076" s="17">
        <v>0.15967680286234101</v>
      </c>
      <c r="V1076" s="17">
        <v>0.12568769028499599</v>
      </c>
      <c r="W1076" s="17">
        <v>0.143966547783863</v>
      </c>
      <c r="X1076" s="17">
        <v>0.14592145880496099</v>
      </c>
      <c r="Y1076" s="17">
        <v>0.147324123827757</v>
      </c>
      <c r="Z1076" s="17">
        <v>0.178876791841624</v>
      </c>
      <c r="AA1076" s="17">
        <v>0.173265470743273</v>
      </c>
      <c r="AB1076" s="17">
        <v>0.16140639101367699</v>
      </c>
      <c r="AC1076" s="17">
        <v>0.15064944689933699</v>
      </c>
      <c r="AD1076" s="17"/>
      <c r="AE1076" s="17">
        <v>0.20485277964882501</v>
      </c>
      <c r="AF1076" s="17">
        <v>9.6541694425451199E-2</v>
      </c>
      <c r="AG1076" s="17">
        <v>0.169922319717035</v>
      </c>
      <c r="AH1076" s="17"/>
      <c r="AI1076" s="17">
        <v>0.19530021712937401</v>
      </c>
      <c r="AJ1076" s="17">
        <v>8.7306259818184698E-2</v>
      </c>
      <c r="AK1076" s="17">
        <v>6.9005978543272506E-2</v>
      </c>
      <c r="AL1076" s="17">
        <v>0.37844323280255099</v>
      </c>
      <c r="AM1076" s="17">
        <v>0.17877867540355399</v>
      </c>
      <c r="AN1076" s="17"/>
      <c r="AO1076" s="17">
        <v>0.168991689965381</v>
      </c>
      <c r="AP1076" s="17">
        <v>9.9880116228630494E-2</v>
      </c>
      <c r="AQ1076" s="17">
        <v>8.5844536968488094E-2</v>
      </c>
      <c r="AR1076" s="17"/>
      <c r="AS1076" s="17">
        <v>0.17879282037657601</v>
      </c>
      <c r="AT1076" s="17">
        <v>0.13933893214389101</v>
      </c>
      <c r="AU1076" s="17">
        <v>0.12838667685848701</v>
      </c>
      <c r="AV1076" s="17">
        <v>0.108374669935865</v>
      </c>
      <c r="AW1076" s="17">
        <v>6.5179584426250506E-2</v>
      </c>
    </row>
    <row r="1077" spans="2:49" x14ac:dyDescent="0.25">
      <c r="B1077" t="s">
        <v>74</v>
      </c>
      <c r="C1077" s="17">
        <v>0.222222836777764</v>
      </c>
      <c r="D1077" s="17">
        <v>0.16049885404967101</v>
      </c>
      <c r="E1077" s="17">
        <v>0.28138248355759898</v>
      </c>
      <c r="F1077" s="17"/>
      <c r="G1077" s="17">
        <v>0.159614183735586</v>
      </c>
      <c r="H1077" s="17">
        <v>0.20481829257898801</v>
      </c>
      <c r="I1077" s="17">
        <v>0.214016116173843</v>
      </c>
      <c r="J1077" s="17">
        <v>0.24916223130272999</v>
      </c>
      <c r="K1077" s="17">
        <v>0.265775691393703</v>
      </c>
      <c r="L1077" s="17">
        <v>0.23409106308541799</v>
      </c>
      <c r="M1077" s="17"/>
      <c r="N1077" s="17">
        <v>0.16760503992871501</v>
      </c>
      <c r="O1077" s="17">
        <v>0.21393197952686899</v>
      </c>
      <c r="P1077" s="17">
        <v>0.22697546959157899</v>
      </c>
      <c r="Q1077" s="17">
        <v>0.28204103597269697</v>
      </c>
      <c r="R1077" s="17"/>
      <c r="S1077" s="17">
        <v>0.19131805347977601</v>
      </c>
      <c r="T1077" s="17">
        <v>0.21623619053409901</v>
      </c>
      <c r="U1077" s="17">
        <v>0.23439051770525901</v>
      </c>
      <c r="V1077" s="17">
        <v>0.246425575544446</v>
      </c>
      <c r="W1077" s="17">
        <v>0.19944845995711399</v>
      </c>
      <c r="X1077" s="17">
        <v>0.195288943315128</v>
      </c>
      <c r="Y1077" s="17">
        <v>0.230171049975887</v>
      </c>
      <c r="Z1077" s="17">
        <v>0.231861120107661</v>
      </c>
      <c r="AA1077" s="17">
        <v>0.22453281413213899</v>
      </c>
      <c r="AB1077" s="17">
        <v>0.230482672455051</v>
      </c>
      <c r="AC1077" s="17">
        <v>0.30117855364910401</v>
      </c>
      <c r="AD1077" s="17"/>
      <c r="AE1077" s="17">
        <v>0.221055089423664</v>
      </c>
      <c r="AF1077" s="17">
        <v>0.18843593094035199</v>
      </c>
      <c r="AG1077" s="17">
        <v>0.29494220046196301</v>
      </c>
      <c r="AH1077" s="17"/>
      <c r="AI1077" s="17">
        <v>0.20007221534531899</v>
      </c>
      <c r="AJ1077" s="17">
        <v>0.189965591880143</v>
      </c>
      <c r="AK1077" s="17">
        <v>0.14024086131369901</v>
      </c>
      <c r="AL1077" s="17">
        <v>0.144701621744242</v>
      </c>
      <c r="AM1077" s="17">
        <v>0.32837181925887898</v>
      </c>
      <c r="AN1077" s="17"/>
      <c r="AO1077" s="17">
        <v>0.189448929869003</v>
      </c>
      <c r="AP1077" s="17">
        <v>0.18299192295577801</v>
      </c>
      <c r="AQ1077" s="17">
        <v>0.12726468163295701</v>
      </c>
      <c r="AR1077" s="17"/>
      <c r="AS1077" s="17">
        <v>0.29782567225860102</v>
      </c>
      <c r="AT1077" s="17">
        <v>0.21287988750086501</v>
      </c>
      <c r="AU1077" s="17">
        <v>0.18041065948193799</v>
      </c>
      <c r="AV1077" s="17">
        <v>0.12871161003596501</v>
      </c>
      <c r="AW1077" s="17">
        <v>0.13450461011618201</v>
      </c>
    </row>
    <row r="1078" spans="2:49" x14ac:dyDescent="0.25">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row>
    <row r="1079" spans="2:49" x14ac:dyDescent="0.25">
      <c r="B1079" s="6" t="s">
        <v>540</v>
      </c>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row>
    <row r="1080" spans="2:49" x14ac:dyDescent="0.25">
      <c r="B1080" s="24" t="s">
        <v>407</v>
      </c>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row>
    <row r="1081" spans="2:49" x14ac:dyDescent="0.25">
      <c r="B1081" t="s">
        <v>538</v>
      </c>
      <c r="C1081" s="17">
        <v>0.440655149117409</v>
      </c>
      <c r="D1081" s="17">
        <v>0.45571870228619499</v>
      </c>
      <c r="E1081" s="17">
        <v>0.42476252540535098</v>
      </c>
      <c r="F1081" s="17"/>
      <c r="G1081" s="17">
        <v>0.51633892043782503</v>
      </c>
      <c r="H1081" s="17">
        <v>0.454988982989527</v>
      </c>
      <c r="I1081" s="17">
        <v>0.45458375335255302</v>
      </c>
      <c r="J1081" s="17">
        <v>0.40800942760110798</v>
      </c>
      <c r="K1081" s="17">
        <v>0.43180165912358498</v>
      </c>
      <c r="L1081" s="17">
        <v>0.39918164939838702</v>
      </c>
      <c r="M1081" s="17"/>
      <c r="N1081" s="17">
        <v>0.49214044407283702</v>
      </c>
      <c r="O1081" s="17">
        <v>0.46161742666640398</v>
      </c>
      <c r="P1081" s="17">
        <v>0.408720967484343</v>
      </c>
      <c r="Q1081" s="17">
        <v>0.39283254897423597</v>
      </c>
      <c r="R1081" s="17"/>
      <c r="S1081" s="17">
        <v>0.45583464036103999</v>
      </c>
      <c r="T1081" s="17">
        <v>0.47694906149204203</v>
      </c>
      <c r="U1081" s="17">
        <v>0.448206680924017</v>
      </c>
      <c r="V1081" s="17">
        <v>0.41500150352502102</v>
      </c>
      <c r="W1081" s="17">
        <v>0.47367074588129798</v>
      </c>
      <c r="X1081" s="17">
        <v>0.42583958064662297</v>
      </c>
      <c r="Y1081" s="17">
        <v>0.417791312754969</v>
      </c>
      <c r="Z1081" s="17">
        <v>0.39618624926316198</v>
      </c>
      <c r="AA1081" s="17">
        <v>0.41792680631255602</v>
      </c>
      <c r="AB1081" s="17">
        <v>0.48761494091620999</v>
      </c>
      <c r="AC1081" s="17">
        <v>0.35644791228002598</v>
      </c>
      <c r="AD1081" s="17"/>
      <c r="AE1081" s="17">
        <v>0.35374341310333302</v>
      </c>
      <c r="AF1081" s="17">
        <v>0.51948516602227501</v>
      </c>
      <c r="AG1081" s="17">
        <v>0.410870909175229</v>
      </c>
      <c r="AH1081" s="17"/>
      <c r="AI1081" s="17">
        <v>0.37714849834581698</v>
      </c>
      <c r="AJ1081" s="17">
        <v>0.525478960173698</v>
      </c>
      <c r="AK1081" s="17">
        <v>0.55253707021074605</v>
      </c>
      <c r="AL1081" s="17">
        <v>0.27175220761660701</v>
      </c>
      <c r="AM1081" s="17">
        <v>0.372720014626372</v>
      </c>
      <c r="AN1081" s="17"/>
      <c r="AO1081" s="17">
        <v>0.40045353910972398</v>
      </c>
      <c r="AP1081" s="17">
        <v>0.52161167037257805</v>
      </c>
      <c r="AQ1081" s="17">
        <v>0.55795237137179698</v>
      </c>
      <c r="AR1081" s="17"/>
      <c r="AS1081" s="17">
        <v>0.34283646703013798</v>
      </c>
      <c r="AT1081" s="17">
        <v>0.46658485731853999</v>
      </c>
      <c r="AU1081" s="17">
        <v>0.49206979659318301</v>
      </c>
      <c r="AV1081" s="17">
        <v>0.53942814428358199</v>
      </c>
      <c r="AW1081" s="17">
        <v>0.55397879702003205</v>
      </c>
    </row>
    <row r="1082" spans="2:49" x14ac:dyDescent="0.25">
      <c r="B1082" t="s">
        <v>539</v>
      </c>
      <c r="C1082" s="17">
        <v>0.33975338577678998</v>
      </c>
      <c r="D1082" s="17">
        <v>0.37650138244697701</v>
      </c>
      <c r="E1082" s="17">
        <v>0.30523725176223998</v>
      </c>
      <c r="F1082" s="17"/>
      <c r="G1082" s="17">
        <v>0.33277275096972497</v>
      </c>
      <c r="H1082" s="17">
        <v>0.32959637658064</v>
      </c>
      <c r="I1082" s="17">
        <v>0.33501247695629499</v>
      </c>
      <c r="J1082" s="17">
        <v>0.35604853076812798</v>
      </c>
      <c r="K1082" s="17">
        <v>0.31728497537924699</v>
      </c>
      <c r="L1082" s="17">
        <v>0.35839874839895902</v>
      </c>
      <c r="M1082" s="17"/>
      <c r="N1082" s="17">
        <v>0.33510709775193998</v>
      </c>
      <c r="O1082" s="17">
        <v>0.321993767292375</v>
      </c>
      <c r="P1082" s="17">
        <v>0.36225195251693298</v>
      </c>
      <c r="Q1082" s="17">
        <v>0.34333850367382701</v>
      </c>
      <c r="R1082" s="17"/>
      <c r="S1082" s="17">
        <v>0.36240828645856199</v>
      </c>
      <c r="T1082" s="17">
        <v>0.31991600132318798</v>
      </c>
      <c r="U1082" s="17">
        <v>0.30577164240697802</v>
      </c>
      <c r="V1082" s="17">
        <v>0.33683572424385</v>
      </c>
      <c r="W1082" s="17">
        <v>0.32887337386883803</v>
      </c>
      <c r="X1082" s="17">
        <v>0.33729252308668101</v>
      </c>
      <c r="Y1082" s="17">
        <v>0.33128823105620198</v>
      </c>
      <c r="Z1082" s="17">
        <v>0.38930845572032802</v>
      </c>
      <c r="AA1082" s="17">
        <v>0.34155543814211098</v>
      </c>
      <c r="AB1082" s="17">
        <v>0.344353920432106</v>
      </c>
      <c r="AC1082" s="17">
        <v>0.36887828355215202</v>
      </c>
      <c r="AD1082" s="17"/>
      <c r="AE1082" s="17">
        <v>0.41045429700249703</v>
      </c>
      <c r="AF1082" s="17">
        <v>0.30575870041512199</v>
      </c>
      <c r="AG1082" s="17">
        <v>0.30042492792668302</v>
      </c>
      <c r="AH1082" s="17"/>
      <c r="AI1082" s="17">
        <v>0.40889841078600497</v>
      </c>
      <c r="AJ1082" s="17">
        <v>0.296275709452271</v>
      </c>
      <c r="AK1082" s="17">
        <v>0.317585681291436</v>
      </c>
      <c r="AL1082" s="17">
        <v>0.63336330382453598</v>
      </c>
      <c r="AM1082" s="17">
        <v>0.30093480240284798</v>
      </c>
      <c r="AN1082" s="17"/>
      <c r="AO1082" s="17">
        <v>0.405679778163542</v>
      </c>
      <c r="AP1082" s="17">
        <v>0.30494812163877499</v>
      </c>
      <c r="AQ1082" s="17">
        <v>0.30743591097259698</v>
      </c>
      <c r="AR1082" s="17"/>
      <c r="AS1082" s="17">
        <v>0.37450345230308801</v>
      </c>
      <c r="AT1082" s="17">
        <v>0.32199397849169498</v>
      </c>
      <c r="AU1082" s="17">
        <v>0.32177019316698802</v>
      </c>
      <c r="AV1082" s="17">
        <v>0.34072246267425399</v>
      </c>
      <c r="AW1082" s="17">
        <v>0.36285800333560297</v>
      </c>
    </row>
    <row r="1083" spans="2:49" x14ac:dyDescent="0.25">
      <c r="B1083" t="s">
        <v>74</v>
      </c>
      <c r="C1083" s="17">
        <v>0.21959146510580099</v>
      </c>
      <c r="D1083" s="17">
        <v>0.16777991526682901</v>
      </c>
      <c r="E1083" s="17">
        <v>0.27000022283240899</v>
      </c>
      <c r="F1083" s="17"/>
      <c r="G1083" s="17">
        <v>0.15088832859244999</v>
      </c>
      <c r="H1083" s="17">
        <v>0.21541464042983399</v>
      </c>
      <c r="I1083" s="17">
        <v>0.21040376969115199</v>
      </c>
      <c r="J1083" s="17">
        <v>0.23594204163076399</v>
      </c>
      <c r="K1083" s="17">
        <v>0.25091336549716797</v>
      </c>
      <c r="L1083" s="17">
        <v>0.24241960220265399</v>
      </c>
      <c r="M1083" s="17"/>
      <c r="N1083" s="17">
        <v>0.172752458175223</v>
      </c>
      <c r="O1083" s="17">
        <v>0.21638880604122099</v>
      </c>
      <c r="P1083" s="17">
        <v>0.22902707999872501</v>
      </c>
      <c r="Q1083" s="17">
        <v>0.26382894735193702</v>
      </c>
      <c r="R1083" s="17"/>
      <c r="S1083" s="17">
        <v>0.18175707318039799</v>
      </c>
      <c r="T1083" s="17">
        <v>0.20313493718476999</v>
      </c>
      <c r="U1083" s="17">
        <v>0.24602167666900501</v>
      </c>
      <c r="V1083" s="17">
        <v>0.24816277223112901</v>
      </c>
      <c r="W1083" s="17">
        <v>0.19745588024986399</v>
      </c>
      <c r="X1083" s="17">
        <v>0.23686789626669599</v>
      </c>
      <c r="Y1083" s="17">
        <v>0.25092045618882902</v>
      </c>
      <c r="Z1083" s="17">
        <v>0.214505295016511</v>
      </c>
      <c r="AA1083" s="17">
        <v>0.240517755545333</v>
      </c>
      <c r="AB1083" s="17">
        <v>0.16803113865168401</v>
      </c>
      <c r="AC1083" s="17">
        <v>0.274673804167823</v>
      </c>
      <c r="AD1083" s="17"/>
      <c r="AE1083" s="17">
        <v>0.23580228989416999</v>
      </c>
      <c r="AF1083" s="17">
        <v>0.174756133562603</v>
      </c>
      <c r="AG1083" s="17">
        <v>0.28870416289808898</v>
      </c>
      <c r="AH1083" s="17"/>
      <c r="AI1083" s="17">
        <v>0.21395309086817901</v>
      </c>
      <c r="AJ1083" s="17">
        <v>0.17824533037403101</v>
      </c>
      <c r="AK1083" s="17">
        <v>0.12987724849781801</v>
      </c>
      <c r="AL1083" s="17">
        <v>9.48844885588567E-2</v>
      </c>
      <c r="AM1083" s="17">
        <v>0.32634518297078002</v>
      </c>
      <c r="AN1083" s="17"/>
      <c r="AO1083" s="17">
        <v>0.19386668272673399</v>
      </c>
      <c r="AP1083" s="17">
        <v>0.17344020798864801</v>
      </c>
      <c r="AQ1083" s="17">
        <v>0.13461171765560601</v>
      </c>
      <c r="AR1083" s="17"/>
      <c r="AS1083" s="17">
        <v>0.28266008066677301</v>
      </c>
      <c r="AT1083" s="17">
        <v>0.211421164189765</v>
      </c>
      <c r="AU1083" s="17">
        <v>0.186160010239829</v>
      </c>
      <c r="AV1083" s="17">
        <v>0.11984939304216501</v>
      </c>
      <c r="AW1083" s="17">
        <v>8.3163199644364902E-2</v>
      </c>
    </row>
    <row r="1084" spans="2:49" x14ac:dyDescent="0.25">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row>
    <row r="1085" spans="2:49" x14ac:dyDescent="0.25">
      <c r="B1085" s="6" t="s">
        <v>543</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row>
    <row r="1086" spans="2:49" x14ac:dyDescent="0.25">
      <c r="B1086" s="24" t="s">
        <v>544</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row>
    <row r="1087" spans="2:49" x14ac:dyDescent="0.25">
      <c r="B1087" t="s">
        <v>541</v>
      </c>
      <c r="C1087" s="17">
        <v>0.38959921343533899</v>
      </c>
      <c r="D1087" s="17">
        <v>0.385295583920575</v>
      </c>
      <c r="E1087" s="17">
        <v>0.39347034093377098</v>
      </c>
      <c r="F1087" s="17"/>
      <c r="G1087" s="17">
        <v>0.55311836352377097</v>
      </c>
      <c r="H1087" s="17">
        <v>0.52376317416385598</v>
      </c>
      <c r="I1087" s="17">
        <v>0.34691301187735901</v>
      </c>
      <c r="J1087" s="17">
        <v>0.36046894269430102</v>
      </c>
      <c r="K1087" s="17">
        <v>0.26114689619077103</v>
      </c>
      <c r="L1087" s="17">
        <v>0.31943368922263599</v>
      </c>
      <c r="M1087" s="17"/>
      <c r="N1087" s="17">
        <v>0.45908360856855901</v>
      </c>
      <c r="O1087" s="17">
        <v>0.39130894930948101</v>
      </c>
      <c r="P1087" s="17">
        <v>0.36727277005086401</v>
      </c>
      <c r="Q1087" s="17">
        <v>0.331114789786215</v>
      </c>
      <c r="R1087" s="17"/>
      <c r="S1087" s="17">
        <v>0.49228981640083003</v>
      </c>
      <c r="T1087" s="17">
        <v>0.42268461071950097</v>
      </c>
      <c r="U1087" s="17">
        <v>0.37548371422365201</v>
      </c>
      <c r="V1087" s="17">
        <v>0.35216307008047498</v>
      </c>
      <c r="W1087" s="17">
        <v>0.37962118923100602</v>
      </c>
      <c r="X1087" s="17">
        <v>0.33896742119886503</v>
      </c>
      <c r="Y1087" s="17">
        <v>0.38238554952502002</v>
      </c>
      <c r="Z1087" s="17">
        <v>0.350940788393662</v>
      </c>
      <c r="AA1087" s="17">
        <v>0.37418274198701201</v>
      </c>
      <c r="AB1087" s="17">
        <v>0.34754360003795398</v>
      </c>
      <c r="AC1087" s="17">
        <v>0.35331414034645903</v>
      </c>
      <c r="AD1087" s="17"/>
      <c r="AE1087" s="17">
        <v>0.30653812811710202</v>
      </c>
      <c r="AF1087" s="17">
        <v>0.45535662902512702</v>
      </c>
      <c r="AG1087" s="17">
        <v>0.403322427269382</v>
      </c>
      <c r="AH1087" s="17"/>
      <c r="AI1087" s="17">
        <v>0.32052922512475002</v>
      </c>
      <c r="AJ1087" s="17">
        <v>0.48365052444700801</v>
      </c>
      <c r="AK1087" s="17">
        <v>0.49581779844683199</v>
      </c>
      <c r="AL1087" s="17">
        <v>0.14585350818426099</v>
      </c>
      <c r="AM1087" s="17">
        <v>0.36267797315994499</v>
      </c>
      <c r="AN1087" s="17"/>
      <c r="AO1087" s="17">
        <v>0.38309276951058702</v>
      </c>
      <c r="AP1087" s="17">
        <v>0.48751641041524801</v>
      </c>
      <c r="AQ1087" s="17">
        <v>0.445434592160388</v>
      </c>
      <c r="AR1087" s="17"/>
      <c r="AS1087" s="17">
        <v>0.336002399405049</v>
      </c>
      <c r="AT1087" s="17">
        <v>0.38070173490645698</v>
      </c>
      <c r="AU1087" s="17">
        <v>0.464686110832424</v>
      </c>
      <c r="AV1087" s="17">
        <v>0.54878369516838699</v>
      </c>
      <c r="AW1087" s="17">
        <v>0.56144267587248797</v>
      </c>
    </row>
    <row r="1088" spans="2:49" x14ac:dyDescent="0.25">
      <c r="B1088" t="s">
        <v>542</v>
      </c>
      <c r="C1088" s="17">
        <v>0.42052846784909298</v>
      </c>
      <c r="D1088" s="17">
        <v>0.45606707364826798</v>
      </c>
      <c r="E1088" s="17">
        <v>0.37812886344283603</v>
      </c>
      <c r="F1088" s="17"/>
      <c r="G1088" s="17">
        <v>0.32870241140638401</v>
      </c>
      <c r="H1088" s="17">
        <v>0.345984060458496</v>
      </c>
      <c r="I1088" s="17">
        <v>0.46151187281799699</v>
      </c>
      <c r="J1088" s="17">
        <v>0.41922478971594201</v>
      </c>
      <c r="K1088" s="17">
        <v>0.46007382524931101</v>
      </c>
      <c r="L1088" s="17">
        <v>0.479986224248374</v>
      </c>
      <c r="M1088" s="17"/>
      <c r="N1088" s="17">
        <v>0.36125763964461399</v>
      </c>
      <c r="O1088" s="17">
        <v>0.40563941806586901</v>
      </c>
      <c r="P1088" s="17">
        <v>0.44769895062933701</v>
      </c>
      <c r="Q1088" s="17">
        <v>0.47568569866508797</v>
      </c>
      <c r="R1088" s="17"/>
      <c r="S1088" s="17">
        <v>0.350104137834435</v>
      </c>
      <c r="T1088" s="17">
        <v>0.38884295758088899</v>
      </c>
      <c r="U1088" s="17">
        <v>0.437644174199042</v>
      </c>
      <c r="V1088" s="17">
        <v>0.45862830688526401</v>
      </c>
      <c r="W1088" s="17">
        <v>0.43424593582755799</v>
      </c>
      <c r="X1088" s="17">
        <v>0.47931197470630099</v>
      </c>
      <c r="Y1088" s="17">
        <v>0.438662749873305</v>
      </c>
      <c r="Z1088" s="17">
        <v>0.44796833582044698</v>
      </c>
      <c r="AA1088" s="17">
        <v>0.40432882045720497</v>
      </c>
      <c r="AB1088" s="17">
        <v>0.45709944996899998</v>
      </c>
      <c r="AC1088" s="17">
        <v>0.40915508344420798</v>
      </c>
      <c r="AD1088" s="17"/>
      <c r="AE1088" s="17">
        <v>0.51150934398655201</v>
      </c>
      <c r="AF1088" s="17">
        <v>0.33662263351195398</v>
      </c>
      <c r="AG1088" s="17">
        <v>0.39116366184826901</v>
      </c>
      <c r="AH1088" s="17"/>
      <c r="AI1088" s="17">
        <v>0.50183915250018096</v>
      </c>
      <c r="AJ1088" s="17">
        <v>0.31158722766490099</v>
      </c>
      <c r="AK1088" s="17">
        <v>0.28778390951469202</v>
      </c>
      <c r="AL1088" s="17">
        <v>0.73870670801980698</v>
      </c>
      <c r="AM1088" s="17">
        <v>0.420896891060137</v>
      </c>
      <c r="AN1088" s="17"/>
      <c r="AO1088" s="17">
        <v>0.44983306414624202</v>
      </c>
      <c r="AP1088" s="17">
        <v>0.30307516121352701</v>
      </c>
      <c r="AQ1088" s="17">
        <v>0.418060609830472</v>
      </c>
      <c r="AR1088" s="17"/>
      <c r="AS1088" s="17">
        <v>0.45004022878143302</v>
      </c>
      <c r="AT1088" s="17">
        <v>0.43947128247420902</v>
      </c>
      <c r="AU1088" s="17">
        <v>0.37252223179789801</v>
      </c>
      <c r="AV1088" s="17">
        <v>0.338748308872307</v>
      </c>
      <c r="AW1088" s="17">
        <v>0.19662218180507099</v>
      </c>
    </row>
    <row r="1089" spans="2:49" x14ac:dyDescent="0.25">
      <c r="B1089" t="s">
        <v>74</v>
      </c>
      <c r="C1089" s="17">
        <v>0.18987231871556801</v>
      </c>
      <c r="D1089" s="17">
        <v>0.15863734243115701</v>
      </c>
      <c r="E1089" s="17">
        <v>0.22840079562339299</v>
      </c>
      <c r="F1089" s="17"/>
      <c r="G1089" s="17">
        <v>0.118179225069845</v>
      </c>
      <c r="H1089" s="17">
        <v>0.13025276537764699</v>
      </c>
      <c r="I1089" s="17">
        <v>0.19157511530464399</v>
      </c>
      <c r="J1089" s="17">
        <v>0.22030626758975699</v>
      </c>
      <c r="K1089" s="17">
        <v>0.27877927855991802</v>
      </c>
      <c r="L1089" s="17">
        <v>0.20058008652899001</v>
      </c>
      <c r="M1089" s="17"/>
      <c r="N1089" s="17">
        <v>0.179658751786827</v>
      </c>
      <c r="O1089" s="17">
        <v>0.20305163262465001</v>
      </c>
      <c r="P1089" s="17">
        <v>0.18502827931979901</v>
      </c>
      <c r="Q1089" s="17">
        <v>0.19319951154869699</v>
      </c>
      <c r="R1089" s="17"/>
      <c r="S1089" s="17">
        <v>0.157606045764735</v>
      </c>
      <c r="T1089" s="17">
        <v>0.18847243169961</v>
      </c>
      <c r="U1089" s="17">
        <v>0.18687211157730599</v>
      </c>
      <c r="V1089" s="17">
        <v>0.189208623034261</v>
      </c>
      <c r="W1089" s="17">
        <v>0.18613287494143699</v>
      </c>
      <c r="X1089" s="17">
        <v>0.18172060409483401</v>
      </c>
      <c r="Y1089" s="17">
        <v>0.17895170060167501</v>
      </c>
      <c r="Z1089" s="17">
        <v>0.20109087578589099</v>
      </c>
      <c r="AA1089" s="17">
        <v>0.22148843755578301</v>
      </c>
      <c r="AB1089" s="17">
        <v>0.19535694999304601</v>
      </c>
      <c r="AC1089" s="17">
        <v>0.23753077620933299</v>
      </c>
      <c r="AD1089" s="17"/>
      <c r="AE1089" s="17">
        <v>0.181952527896346</v>
      </c>
      <c r="AF1089" s="17">
        <v>0.20802073746291899</v>
      </c>
      <c r="AG1089" s="17">
        <v>0.20551391088234899</v>
      </c>
      <c r="AH1089" s="17"/>
      <c r="AI1089" s="17">
        <v>0.17763162237506899</v>
      </c>
      <c r="AJ1089" s="17">
        <v>0.204762247888092</v>
      </c>
      <c r="AK1089" s="17">
        <v>0.21639829203847599</v>
      </c>
      <c r="AL1089" s="17">
        <v>0.11543978379593101</v>
      </c>
      <c r="AM1089" s="17">
        <v>0.21642513577991901</v>
      </c>
      <c r="AN1089" s="17"/>
      <c r="AO1089" s="17">
        <v>0.16707416634317099</v>
      </c>
      <c r="AP1089" s="17">
        <v>0.209408428371225</v>
      </c>
      <c r="AQ1089" s="17">
        <v>0.13650479800914</v>
      </c>
      <c r="AR1089" s="17"/>
      <c r="AS1089" s="17">
        <v>0.21395737181351801</v>
      </c>
      <c r="AT1089" s="17">
        <v>0.179826982619335</v>
      </c>
      <c r="AU1089" s="17">
        <v>0.16279165736967799</v>
      </c>
      <c r="AV1089" s="17">
        <v>0.112467995959307</v>
      </c>
      <c r="AW1089" s="17">
        <v>0.24193514232244101</v>
      </c>
    </row>
    <row r="1090" spans="2:49" x14ac:dyDescent="0.2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row>
    <row r="1091" spans="2:49" x14ac:dyDescent="0.25">
      <c r="B1091" s="6" t="s">
        <v>555</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row>
    <row r="1092" spans="2:49" x14ac:dyDescent="0.25">
      <c r="B1092" s="24" t="s">
        <v>76</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row>
    <row r="1093" spans="2:49" x14ac:dyDescent="0.25">
      <c r="B1093" t="s">
        <v>545</v>
      </c>
      <c r="C1093" s="17">
        <v>0.402494630398191</v>
      </c>
      <c r="D1093" s="17">
        <v>0.38451413323062</v>
      </c>
      <c r="E1093" s="17">
        <v>0.42095385125794899</v>
      </c>
      <c r="F1093" s="17"/>
      <c r="G1093" s="17">
        <v>0.30216377471703598</v>
      </c>
      <c r="H1093" s="17">
        <v>0.33758350018253602</v>
      </c>
      <c r="I1093" s="17">
        <v>0.383757800203403</v>
      </c>
      <c r="J1093" s="17">
        <v>0.41504564883127798</v>
      </c>
      <c r="K1093" s="17">
        <v>0.46164923749825398</v>
      </c>
      <c r="L1093" s="17">
        <v>0.48832699784566802</v>
      </c>
      <c r="M1093" s="17"/>
      <c r="N1093" s="17">
        <v>0.38479523529025</v>
      </c>
      <c r="O1093" s="17">
        <v>0.42364279809658101</v>
      </c>
      <c r="P1093" s="17">
        <v>0.41795806723658002</v>
      </c>
      <c r="Q1093" s="17">
        <v>0.38737777529918799</v>
      </c>
      <c r="R1093" s="17"/>
      <c r="S1093" s="17">
        <v>0.34024083138549199</v>
      </c>
      <c r="T1093" s="17">
        <v>0.38655256573404501</v>
      </c>
      <c r="U1093" s="17">
        <v>0.44745119449561099</v>
      </c>
      <c r="V1093" s="17">
        <v>0.45173255948913899</v>
      </c>
      <c r="W1093" s="17">
        <v>0.39028037789497699</v>
      </c>
      <c r="X1093" s="17">
        <v>0.38901305328119801</v>
      </c>
      <c r="Y1093" s="17">
        <v>0.40891343764193</v>
      </c>
      <c r="Z1093" s="17">
        <v>0.37420635566947003</v>
      </c>
      <c r="AA1093" s="17">
        <v>0.423972162388629</v>
      </c>
      <c r="AB1093" s="17">
        <v>0.43514676605579999</v>
      </c>
      <c r="AC1093" s="17">
        <v>0.40528347131639603</v>
      </c>
      <c r="AD1093" s="17"/>
      <c r="AE1093" s="17">
        <v>0.47740652467230998</v>
      </c>
      <c r="AF1093" s="17">
        <v>0.37155936095832698</v>
      </c>
      <c r="AG1093" s="17">
        <v>0.33660627021098199</v>
      </c>
      <c r="AH1093" s="17"/>
      <c r="AI1093" s="17">
        <v>0.47850487751323201</v>
      </c>
      <c r="AJ1093" s="17">
        <v>0.36177845176736101</v>
      </c>
      <c r="AK1093" s="17">
        <v>0.38812390577836098</v>
      </c>
      <c r="AL1093" s="17">
        <v>0.45927639378566798</v>
      </c>
      <c r="AM1093" s="17">
        <v>0.364845947242812</v>
      </c>
      <c r="AN1093" s="17"/>
      <c r="AO1093" s="17">
        <v>0.45910392775090503</v>
      </c>
      <c r="AP1093" s="17">
        <v>0.37298432466734099</v>
      </c>
      <c r="AQ1093" s="17">
        <v>0.40822403463402701</v>
      </c>
      <c r="AR1093" s="17"/>
      <c r="AS1093" s="17">
        <v>0.38982407316213402</v>
      </c>
      <c r="AT1093" s="17">
        <v>0.43995451801204599</v>
      </c>
      <c r="AU1093" s="17">
        <v>0.395887431604802</v>
      </c>
      <c r="AV1093" s="17">
        <v>0.35253382615649798</v>
      </c>
      <c r="AW1093" s="17">
        <v>0.33799212463162898</v>
      </c>
    </row>
    <row r="1094" spans="2:49" x14ac:dyDescent="0.25">
      <c r="B1094" t="s">
        <v>546</v>
      </c>
      <c r="C1094" s="17">
        <v>0.325887488990245</v>
      </c>
      <c r="D1094" s="17">
        <v>0.33864012329279303</v>
      </c>
      <c r="E1094" s="17">
        <v>0.314677860570653</v>
      </c>
      <c r="F1094" s="17"/>
      <c r="G1094" s="17">
        <v>0.27525062044232801</v>
      </c>
      <c r="H1094" s="17">
        <v>0.27083749469732599</v>
      </c>
      <c r="I1094" s="17">
        <v>0.32156798936492298</v>
      </c>
      <c r="J1094" s="17">
        <v>0.29513119023900097</v>
      </c>
      <c r="K1094" s="17">
        <v>0.38263317960403698</v>
      </c>
      <c r="L1094" s="17">
        <v>0.39524869082292802</v>
      </c>
      <c r="M1094" s="17"/>
      <c r="N1094" s="17">
        <v>0.35437110442487002</v>
      </c>
      <c r="O1094" s="17">
        <v>0.34832263116719903</v>
      </c>
      <c r="P1094" s="17">
        <v>0.29334371643760199</v>
      </c>
      <c r="Q1094" s="17">
        <v>0.29701253611587303</v>
      </c>
      <c r="R1094" s="17"/>
      <c r="S1094" s="17">
        <v>0.28713229196163398</v>
      </c>
      <c r="T1094" s="17">
        <v>0.31947339931802299</v>
      </c>
      <c r="U1094" s="17">
        <v>0.31119487660506301</v>
      </c>
      <c r="V1094" s="17">
        <v>0.36572246938192299</v>
      </c>
      <c r="W1094" s="17">
        <v>0.32122450614232001</v>
      </c>
      <c r="X1094" s="17">
        <v>0.31059778972978203</v>
      </c>
      <c r="Y1094" s="17">
        <v>0.35299574279235701</v>
      </c>
      <c r="Z1094" s="17">
        <v>0.30290149355842899</v>
      </c>
      <c r="AA1094" s="17">
        <v>0.35498916453781298</v>
      </c>
      <c r="AB1094" s="17">
        <v>0.350495801230019</v>
      </c>
      <c r="AC1094" s="17">
        <v>0.30360442364657397</v>
      </c>
      <c r="AD1094" s="17"/>
      <c r="AE1094" s="17">
        <v>0.36936274103550298</v>
      </c>
      <c r="AF1094" s="17">
        <v>0.32151697972580401</v>
      </c>
      <c r="AG1094" s="17">
        <v>0.24928326115116101</v>
      </c>
      <c r="AH1094" s="17"/>
      <c r="AI1094" s="17">
        <v>0.38323281074367999</v>
      </c>
      <c r="AJ1094" s="17">
        <v>0.29007161373817902</v>
      </c>
      <c r="AK1094" s="17">
        <v>0.36006674423809798</v>
      </c>
      <c r="AL1094" s="17">
        <v>0.34457332363918097</v>
      </c>
      <c r="AM1094" s="17">
        <v>0.28047778976169901</v>
      </c>
      <c r="AN1094" s="17"/>
      <c r="AO1094" s="17">
        <v>0.385344537745963</v>
      </c>
      <c r="AP1094" s="17">
        <v>0.30326678841906202</v>
      </c>
      <c r="AQ1094" s="17">
        <v>0.36758986093104401</v>
      </c>
      <c r="AR1094" s="17"/>
      <c r="AS1094" s="17">
        <v>0.30494170195832898</v>
      </c>
      <c r="AT1094" s="17">
        <v>0.330170111606023</v>
      </c>
      <c r="AU1094" s="17">
        <v>0.368090868476528</v>
      </c>
      <c r="AV1094" s="17">
        <v>0.29696790476960699</v>
      </c>
      <c r="AW1094" s="17">
        <v>0.39748364925713697</v>
      </c>
    </row>
    <row r="1095" spans="2:49" x14ac:dyDescent="0.25">
      <c r="B1095" t="s">
        <v>547</v>
      </c>
      <c r="C1095" s="17">
        <v>0.26285274590514701</v>
      </c>
      <c r="D1095" s="17">
        <v>0.26763411117910302</v>
      </c>
      <c r="E1095" s="17">
        <v>0.25652782620243902</v>
      </c>
      <c r="F1095" s="17"/>
      <c r="G1095" s="17">
        <v>0.31303155267476601</v>
      </c>
      <c r="H1095" s="17">
        <v>0.29155316021008199</v>
      </c>
      <c r="I1095" s="17">
        <v>0.27460682122407298</v>
      </c>
      <c r="J1095" s="17">
        <v>0.25478692061240998</v>
      </c>
      <c r="K1095" s="17">
        <v>0.22358243959599799</v>
      </c>
      <c r="L1095" s="17">
        <v>0.22899229035709701</v>
      </c>
      <c r="M1095" s="17"/>
      <c r="N1095" s="17">
        <v>0.27808084267188998</v>
      </c>
      <c r="O1095" s="17">
        <v>0.27244381971526799</v>
      </c>
      <c r="P1095" s="17">
        <v>0.25136376508302999</v>
      </c>
      <c r="Q1095" s="17">
        <v>0.25000701856791002</v>
      </c>
      <c r="R1095" s="17"/>
      <c r="S1095" s="17">
        <v>0.27504588553758802</v>
      </c>
      <c r="T1095" s="17">
        <v>0.27675574996339802</v>
      </c>
      <c r="U1095" s="17">
        <v>0.23558321848275701</v>
      </c>
      <c r="V1095" s="17">
        <v>0.236818949718761</v>
      </c>
      <c r="W1095" s="17">
        <v>0.25303629515676701</v>
      </c>
      <c r="X1095" s="17">
        <v>0.26368551541468099</v>
      </c>
      <c r="Y1095" s="17">
        <v>0.27419317343752397</v>
      </c>
      <c r="Z1095" s="17">
        <v>0.21556349340567399</v>
      </c>
      <c r="AA1095" s="17">
        <v>0.26757359190359498</v>
      </c>
      <c r="AB1095" s="17">
        <v>0.28740026016404802</v>
      </c>
      <c r="AC1095" s="17">
        <v>0.26035036701099001</v>
      </c>
      <c r="AD1095" s="17"/>
      <c r="AE1095" s="17">
        <v>0.206527946197826</v>
      </c>
      <c r="AF1095" s="17">
        <v>0.32116146862564898</v>
      </c>
      <c r="AG1095" s="17">
        <v>0.223997203788144</v>
      </c>
      <c r="AH1095" s="17"/>
      <c r="AI1095" s="17">
        <v>0.16577257666610301</v>
      </c>
      <c r="AJ1095" s="17">
        <v>0.352929279975778</v>
      </c>
      <c r="AK1095" s="17">
        <v>0.37951744928829001</v>
      </c>
      <c r="AL1095" s="17">
        <v>0.141524376584447</v>
      </c>
      <c r="AM1095" s="17">
        <v>0.23727166720003201</v>
      </c>
      <c r="AN1095" s="17"/>
      <c r="AO1095" s="17">
        <v>0.13792821462845001</v>
      </c>
      <c r="AP1095" s="17">
        <v>0.340400740008105</v>
      </c>
      <c r="AQ1095" s="17">
        <v>0.34303249687494403</v>
      </c>
      <c r="AR1095" s="17"/>
      <c r="AS1095" s="17">
        <v>0.24563039864106501</v>
      </c>
      <c r="AT1095" s="17">
        <v>0.25488833699903701</v>
      </c>
      <c r="AU1095" s="17">
        <v>0.286278620030265</v>
      </c>
      <c r="AV1095" s="17">
        <v>0.29337204029627501</v>
      </c>
      <c r="AW1095" s="17">
        <v>0.352808232296417</v>
      </c>
    </row>
    <row r="1096" spans="2:49" x14ac:dyDescent="0.25">
      <c r="B1096" t="s">
        <v>548</v>
      </c>
      <c r="C1096" s="17">
        <v>0.254835423368517</v>
      </c>
      <c r="D1096" s="17">
        <v>0.26998913615549602</v>
      </c>
      <c r="E1096" s="17">
        <v>0.238833236679588</v>
      </c>
      <c r="F1096" s="17"/>
      <c r="G1096" s="17">
        <v>0.27378501284472101</v>
      </c>
      <c r="H1096" s="17">
        <v>0.26160811690375801</v>
      </c>
      <c r="I1096" s="17">
        <v>0.23615701784822399</v>
      </c>
      <c r="J1096" s="17">
        <v>0.24930859023715299</v>
      </c>
      <c r="K1096" s="17">
        <v>0.25095251581670203</v>
      </c>
      <c r="L1096" s="17">
        <v>0.25886939325928698</v>
      </c>
      <c r="M1096" s="17"/>
      <c r="N1096" s="17">
        <v>0.29705176186716797</v>
      </c>
      <c r="O1096" s="17">
        <v>0.273131711564288</v>
      </c>
      <c r="P1096" s="17">
        <v>0.228652086553014</v>
      </c>
      <c r="Q1096" s="17">
        <v>0.214470227268693</v>
      </c>
      <c r="R1096" s="17"/>
      <c r="S1096" s="17">
        <v>0.25904243943565403</v>
      </c>
      <c r="T1096" s="17">
        <v>0.292554879557543</v>
      </c>
      <c r="U1096" s="17">
        <v>0.21375060163453999</v>
      </c>
      <c r="V1096" s="17">
        <v>0.29380772579398101</v>
      </c>
      <c r="W1096" s="17">
        <v>0.27547396447760902</v>
      </c>
      <c r="X1096" s="17">
        <v>0.23012317139248101</v>
      </c>
      <c r="Y1096" s="17">
        <v>0.280315454065801</v>
      </c>
      <c r="Z1096" s="17">
        <v>0.207937501302219</v>
      </c>
      <c r="AA1096" s="17">
        <v>0.24823334976719</v>
      </c>
      <c r="AB1096" s="17">
        <v>0.23564656174371601</v>
      </c>
      <c r="AC1096" s="17">
        <v>0.202102876672899</v>
      </c>
      <c r="AD1096" s="17"/>
      <c r="AE1096" s="17">
        <v>0.226250819449858</v>
      </c>
      <c r="AF1096" s="17">
        <v>0.29448314204642201</v>
      </c>
      <c r="AG1096" s="17">
        <v>0.206202405950701</v>
      </c>
      <c r="AH1096" s="17"/>
      <c r="AI1096" s="17">
        <v>0.22304588909841</v>
      </c>
      <c r="AJ1096" s="17">
        <v>0.28850687624966198</v>
      </c>
      <c r="AK1096" s="17">
        <v>0.29115148495631998</v>
      </c>
      <c r="AL1096" s="17">
        <v>0.25279141394184701</v>
      </c>
      <c r="AM1096" s="17">
        <v>0.20761481885154201</v>
      </c>
      <c r="AN1096" s="17"/>
      <c r="AO1096" s="17">
        <v>0.19727428101747199</v>
      </c>
      <c r="AP1096" s="17">
        <v>0.28310352197958599</v>
      </c>
      <c r="AQ1096" s="17">
        <v>0.33424817777017202</v>
      </c>
      <c r="AR1096" s="17"/>
      <c r="AS1096" s="17">
        <v>0.203165230421535</v>
      </c>
      <c r="AT1096" s="17">
        <v>0.250493764886209</v>
      </c>
      <c r="AU1096" s="17">
        <v>0.30211206027822901</v>
      </c>
      <c r="AV1096" s="17">
        <v>0.30276054417023202</v>
      </c>
      <c r="AW1096" s="17">
        <v>0.35264622966653397</v>
      </c>
    </row>
    <row r="1097" spans="2:49" x14ac:dyDescent="0.25">
      <c r="B1097" t="s">
        <v>549</v>
      </c>
      <c r="C1097" s="17">
        <v>0.237133113072754</v>
      </c>
      <c r="D1097" s="17">
        <v>0.25107855843091098</v>
      </c>
      <c r="E1097" s="17">
        <v>0.22495502785270199</v>
      </c>
      <c r="F1097" s="17"/>
      <c r="G1097" s="17">
        <v>0.20073568757834401</v>
      </c>
      <c r="H1097" s="17">
        <v>0.205603261178889</v>
      </c>
      <c r="I1097" s="17">
        <v>0.22111989557497999</v>
      </c>
      <c r="J1097" s="17">
        <v>0.23542425035245801</v>
      </c>
      <c r="K1097" s="17">
        <v>0.26398404163719402</v>
      </c>
      <c r="L1097" s="17">
        <v>0.28374447865302499</v>
      </c>
      <c r="M1097" s="17"/>
      <c r="N1097" s="17">
        <v>0.27312742103964599</v>
      </c>
      <c r="O1097" s="17">
        <v>0.24852314932904099</v>
      </c>
      <c r="P1097" s="17">
        <v>0.2127595880556</v>
      </c>
      <c r="Q1097" s="17">
        <v>0.20975309026163799</v>
      </c>
      <c r="R1097" s="17"/>
      <c r="S1097" s="17">
        <v>0.28038558314684198</v>
      </c>
      <c r="T1097" s="17">
        <v>0.24782460142291601</v>
      </c>
      <c r="U1097" s="17">
        <v>0.223942510233236</v>
      </c>
      <c r="V1097" s="17">
        <v>0.21526228246288501</v>
      </c>
      <c r="W1097" s="17">
        <v>0.22997489368150401</v>
      </c>
      <c r="X1097" s="17">
        <v>0.225438395628559</v>
      </c>
      <c r="Y1097" s="17">
        <v>0.235781462383681</v>
      </c>
      <c r="Z1097" s="17">
        <v>0.149299760039414</v>
      </c>
      <c r="AA1097" s="17">
        <v>0.200405985118386</v>
      </c>
      <c r="AB1097" s="17">
        <v>0.30818322304425799</v>
      </c>
      <c r="AC1097" s="17">
        <v>0.20504793316622999</v>
      </c>
      <c r="AD1097" s="17"/>
      <c r="AE1097" s="17">
        <v>0.24998059302016201</v>
      </c>
      <c r="AF1097" s="17">
        <v>0.250675874918591</v>
      </c>
      <c r="AG1097" s="17">
        <v>0.19002916600289399</v>
      </c>
      <c r="AH1097" s="17"/>
      <c r="AI1097" s="17">
        <v>0.267749241907276</v>
      </c>
      <c r="AJ1097" s="17">
        <v>0.21805132638466199</v>
      </c>
      <c r="AK1097" s="17">
        <v>0.29597319195072103</v>
      </c>
      <c r="AL1097" s="17">
        <v>0.142409597362913</v>
      </c>
      <c r="AM1097" s="17">
        <v>0.195933429884177</v>
      </c>
      <c r="AN1097" s="17"/>
      <c r="AO1097" s="17">
        <v>0.27123011623112397</v>
      </c>
      <c r="AP1097" s="17">
        <v>0.22523582690296701</v>
      </c>
      <c r="AQ1097" s="17">
        <v>0.27622694983898899</v>
      </c>
      <c r="AR1097" s="17"/>
      <c r="AS1097" s="17">
        <v>0.17902625370465899</v>
      </c>
      <c r="AT1097" s="17">
        <v>0.23249266753533901</v>
      </c>
      <c r="AU1097" s="17">
        <v>0.25950482747745202</v>
      </c>
      <c r="AV1097" s="17">
        <v>0.287789536237124</v>
      </c>
      <c r="AW1097" s="17">
        <v>0.39388022544762502</v>
      </c>
    </row>
    <row r="1098" spans="2:49" x14ac:dyDescent="0.25">
      <c r="B1098" t="s">
        <v>550</v>
      </c>
      <c r="C1098" s="17">
        <v>0.22950443039471799</v>
      </c>
      <c r="D1098" s="17">
        <v>0.24422395553142301</v>
      </c>
      <c r="E1098" s="17">
        <v>0.213501403951811</v>
      </c>
      <c r="F1098" s="17"/>
      <c r="G1098" s="17">
        <v>0.26563990538428101</v>
      </c>
      <c r="H1098" s="17">
        <v>0.238299795156003</v>
      </c>
      <c r="I1098" s="17">
        <v>0.226689990071167</v>
      </c>
      <c r="J1098" s="17">
        <v>0.197230560742299</v>
      </c>
      <c r="K1098" s="17">
        <v>0.22770590106644101</v>
      </c>
      <c r="L1098" s="17">
        <v>0.22771321103174599</v>
      </c>
      <c r="M1098" s="17"/>
      <c r="N1098" s="17">
        <v>0.29116072759657302</v>
      </c>
      <c r="O1098" s="17">
        <v>0.23025531582546499</v>
      </c>
      <c r="P1098" s="17">
        <v>0.19339885797734699</v>
      </c>
      <c r="Q1098" s="17">
        <v>0.19440053212130201</v>
      </c>
      <c r="R1098" s="17"/>
      <c r="S1098" s="17">
        <v>0.279255606832161</v>
      </c>
      <c r="T1098" s="17">
        <v>0.25838618286578102</v>
      </c>
      <c r="U1098" s="17">
        <v>0.20335375108112499</v>
      </c>
      <c r="V1098" s="17">
        <v>0.22975676159939601</v>
      </c>
      <c r="W1098" s="17">
        <v>0.25191563141082202</v>
      </c>
      <c r="X1098" s="17">
        <v>0.17942810786337901</v>
      </c>
      <c r="Y1098" s="17">
        <v>0.22202295514286299</v>
      </c>
      <c r="Z1098" s="17">
        <v>0.13988741723529399</v>
      </c>
      <c r="AA1098" s="17">
        <v>0.219778084778044</v>
      </c>
      <c r="AB1098" s="17">
        <v>0.241754069032935</v>
      </c>
      <c r="AC1098" s="17">
        <v>0.19825060391101099</v>
      </c>
      <c r="AD1098" s="17"/>
      <c r="AE1098" s="17">
        <v>0.16202643923902599</v>
      </c>
      <c r="AF1098" s="17">
        <v>0.28627541695743702</v>
      </c>
      <c r="AG1098" s="17">
        <v>0.20638382085854801</v>
      </c>
      <c r="AH1098" s="17"/>
      <c r="AI1098" s="17">
        <v>0.13565034650402899</v>
      </c>
      <c r="AJ1098" s="17">
        <v>0.30587145713695502</v>
      </c>
      <c r="AK1098" s="17">
        <v>0.34216240343868798</v>
      </c>
      <c r="AL1098" s="17">
        <v>0.124277554239132</v>
      </c>
      <c r="AM1098" s="17">
        <v>0.19267335951764</v>
      </c>
      <c r="AN1098" s="17"/>
      <c r="AO1098" s="17">
        <v>0.101783717468225</v>
      </c>
      <c r="AP1098" s="17">
        <v>0.30012966456414403</v>
      </c>
      <c r="AQ1098" s="17">
        <v>0.32094961986147202</v>
      </c>
      <c r="AR1098" s="17"/>
      <c r="AS1098" s="17">
        <v>0.15490973284482101</v>
      </c>
      <c r="AT1098" s="17">
        <v>0.23723740637698201</v>
      </c>
      <c r="AU1098" s="17">
        <v>0.26812231049319801</v>
      </c>
      <c r="AV1098" s="17">
        <v>0.28100883084755401</v>
      </c>
      <c r="AW1098" s="17">
        <v>0.42993918452706797</v>
      </c>
    </row>
    <row r="1099" spans="2:49" x14ac:dyDescent="0.25">
      <c r="B1099" t="s">
        <v>551</v>
      </c>
      <c r="C1099" s="17">
        <v>0.19766336711267599</v>
      </c>
      <c r="D1099" s="17">
        <v>0.20899086143053999</v>
      </c>
      <c r="E1099" s="17">
        <v>0.18730034379489399</v>
      </c>
      <c r="F1099" s="17"/>
      <c r="G1099" s="17">
        <v>0.249579718125649</v>
      </c>
      <c r="H1099" s="17">
        <v>0.21676241020055101</v>
      </c>
      <c r="I1099" s="17">
        <v>0.16618190118138701</v>
      </c>
      <c r="J1099" s="17">
        <v>0.159536081058123</v>
      </c>
      <c r="K1099" s="17">
        <v>0.20012360208549401</v>
      </c>
      <c r="L1099" s="17">
        <v>0.20211924496897499</v>
      </c>
      <c r="M1099" s="17"/>
      <c r="N1099" s="17">
        <v>0.232900787682808</v>
      </c>
      <c r="O1099" s="17">
        <v>0.19001312573385501</v>
      </c>
      <c r="P1099" s="17">
        <v>0.18548949669731199</v>
      </c>
      <c r="Q1099" s="17">
        <v>0.17719714122162999</v>
      </c>
      <c r="R1099" s="17"/>
      <c r="S1099" s="17">
        <v>0.22222162437032</v>
      </c>
      <c r="T1099" s="17">
        <v>0.20115685965129401</v>
      </c>
      <c r="U1099" s="17">
        <v>0.166653723509472</v>
      </c>
      <c r="V1099" s="17">
        <v>0.19511996179389099</v>
      </c>
      <c r="W1099" s="17">
        <v>0.25539149241905801</v>
      </c>
      <c r="X1099" s="17">
        <v>0.177834476448336</v>
      </c>
      <c r="Y1099" s="17">
        <v>0.18588734970418999</v>
      </c>
      <c r="Z1099" s="17">
        <v>0.12764230753552699</v>
      </c>
      <c r="AA1099" s="17">
        <v>0.183670220269853</v>
      </c>
      <c r="AB1099" s="17">
        <v>0.21002581370378701</v>
      </c>
      <c r="AC1099" s="17">
        <v>0.21228722851342099</v>
      </c>
      <c r="AD1099" s="17"/>
      <c r="AE1099" s="17">
        <v>0.20508085114185001</v>
      </c>
      <c r="AF1099" s="17">
        <v>0.19945605528246299</v>
      </c>
      <c r="AG1099" s="17">
        <v>0.15915791752536901</v>
      </c>
      <c r="AH1099" s="17"/>
      <c r="AI1099" s="17">
        <v>0.20530912439429799</v>
      </c>
      <c r="AJ1099" s="17">
        <v>0.19708177450750999</v>
      </c>
      <c r="AK1099" s="17">
        <v>0.26579343174827602</v>
      </c>
      <c r="AL1099" s="17">
        <v>0.194590064802137</v>
      </c>
      <c r="AM1099" s="17">
        <v>0.15598019367919599</v>
      </c>
      <c r="AN1099" s="17"/>
      <c r="AO1099" s="17">
        <v>0.195839147822993</v>
      </c>
      <c r="AP1099" s="17">
        <v>0.20742156127366601</v>
      </c>
      <c r="AQ1099" s="17">
        <v>0.248866388887722</v>
      </c>
      <c r="AR1099" s="17"/>
      <c r="AS1099" s="17">
        <v>0.18849869796587601</v>
      </c>
      <c r="AT1099" s="17">
        <v>0.19506921514490799</v>
      </c>
      <c r="AU1099" s="17">
        <v>0.19380822450423599</v>
      </c>
      <c r="AV1099" s="17">
        <v>0.223548926670256</v>
      </c>
      <c r="AW1099" s="17">
        <v>0.262146665061258</v>
      </c>
    </row>
    <row r="1100" spans="2:49" x14ac:dyDescent="0.25">
      <c r="B1100" t="s">
        <v>552</v>
      </c>
      <c r="C1100" s="17">
        <v>0.18979544702347401</v>
      </c>
      <c r="D1100" s="17">
        <v>0.20840124715692199</v>
      </c>
      <c r="E1100" s="17">
        <v>0.17081102137548301</v>
      </c>
      <c r="F1100" s="17"/>
      <c r="G1100" s="17">
        <v>0.22406039758673599</v>
      </c>
      <c r="H1100" s="17">
        <v>0.196488715345148</v>
      </c>
      <c r="I1100" s="17">
        <v>0.16995579168700101</v>
      </c>
      <c r="J1100" s="17">
        <v>0.161645729950428</v>
      </c>
      <c r="K1100" s="17">
        <v>0.18809798628173</v>
      </c>
      <c r="L1100" s="17">
        <v>0.201431855696909</v>
      </c>
      <c r="M1100" s="17"/>
      <c r="N1100" s="17">
        <v>0.26506867495981401</v>
      </c>
      <c r="O1100" s="17">
        <v>0.18529694218286399</v>
      </c>
      <c r="P1100" s="17">
        <v>0.158880474724652</v>
      </c>
      <c r="Q1100" s="17">
        <v>0.14299465194476901</v>
      </c>
      <c r="R1100" s="17"/>
      <c r="S1100" s="17">
        <v>0.23827317354705199</v>
      </c>
      <c r="T1100" s="17">
        <v>0.184774400474117</v>
      </c>
      <c r="U1100" s="17">
        <v>0.15861667631743301</v>
      </c>
      <c r="V1100" s="17">
        <v>0.192883822494405</v>
      </c>
      <c r="W1100" s="17">
        <v>0.171245701439217</v>
      </c>
      <c r="X1100" s="17">
        <v>0.174516879997099</v>
      </c>
      <c r="Y1100" s="17">
        <v>0.19688171281374101</v>
      </c>
      <c r="Z1100" s="17">
        <v>0.16674329509143801</v>
      </c>
      <c r="AA1100" s="17">
        <v>0.164488472202314</v>
      </c>
      <c r="AB1100" s="17">
        <v>0.22746182946055399</v>
      </c>
      <c r="AC1100" s="17">
        <v>0.159872145604881</v>
      </c>
      <c r="AD1100" s="17"/>
      <c r="AE1100" s="17">
        <v>0.12863868612323801</v>
      </c>
      <c r="AF1100" s="17">
        <v>0.265437070894183</v>
      </c>
      <c r="AG1100" s="17">
        <v>0.116683420664336</v>
      </c>
      <c r="AH1100" s="17"/>
      <c r="AI1100" s="17">
        <v>0.12552390892352799</v>
      </c>
      <c r="AJ1100" s="17">
        <v>0.25493914417209002</v>
      </c>
      <c r="AK1100" s="17">
        <v>0.31520703210219803</v>
      </c>
      <c r="AL1100" s="17">
        <v>0.126560372372753</v>
      </c>
      <c r="AM1100" s="17">
        <v>9.8991513805723894E-2</v>
      </c>
      <c r="AN1100" s="17"/>
      <c r="AO1100" s="17">
        <v>0.12922183137936599</v>
      </c>
      <c r="AP1100" s="17">
        <v>0.24001656085464601</v>
      </c>
      <c r="AQ1100" s="17">
        <v>0.28097482223154302</v>
      </c>
      <c r="AR1100" s="17"/>
      <c r="AS1100" s="17">
        <v>0.122605607591022</v>
      </c>
      <c r="AT1100" s="17">
        <v>0.167426831869672</v>
      </c>
      <c r="AU1100" s="17">
        <v>0.24711073886256599</v>
      </c>
      <c r="AV1100" s="17">
        <v>0.29059535824958199</v>
      </c>
      <c r="AW1100" s="17">
        <v>0.348934775418274</v>
      </c>
    </row>
    <row r="1101" spans="2:49" x14ac:dyDescent="0.25">
      <c r="B1101" t="s">
        <v>553</v>
      </c>
      <c r="C1101" s="17">
        <v>0.16341799172829399</v>
      </c>
      <c r="D1101" s="17">
        <v>0.171031750222258</v>
      </c>
      <c r="E1101" s="17">
        <v>0.15679836933407301</v>
      </c>
      <c r="F1101" s="17"/>
      <c r="G1101" s="17">
        <v>0.141052747862487</v>
      </c>
      <c r="H1101" s="17">
        <v>0.13745899812361101</v>
      </c>
      <c r="I1101" s="17">
        <v>0.145948006343811</v>
      </c>
      <c r="J1101" s="17">
        <v>0.151792040398842</v>
      </c>
      <c r="K1101" s="17">
        <v>0.171631373237117</v>
      </c>
      <c r="L1101" s="17">
        <v>0.21778519905645299</v>
      </c>
      <c r="M1101" s="17"/>
      <c r="N1101" s="17">
        <v>0.183316816353854</v>
      </c>
      <c r="O1101" s="17">
        <v>0.149879195183795</v>
      </c>
      <c r="P1101" s="17">
        <v>0.165824044834228</v>
      </c>
      <c r="Q1101" s="17">
        <v>0.151816927511633</v>
      </c>
      <c r="R1101" s="17"/>
      <c r="S1101" s="17">
        <v>0.161203350743958</v>
      </c>
      <c r="T1101" s="17">
        <v>0.165395387399279</v>
      </c>
      <c r="U1101" s="17">
        <v>0.15043701070833801</v>
      </c>
      <c r="V1101" s="17">
        <v>0.166344827332392</v>
      </c>
      <c r="W1101" s="17">
        <v>0.15478294517622099</v>
      </c>
      <c r="X1101" s="17">
        <v>0.192237521463266</v>
      </c>
      <c r="Y1101" s="17">
        <v>0.16611008405140801</v>
      </c>
      <c r="Z1101" s="17">
        <v>0.166394929104423</v>
      </c>
      <c r="AA1101" s="17">
        <v>0.13912014715621501</v>
      </c>
      <c r="AB1101" s="17">
        <v>0.17501079673459899</v>
      </c>
      <c r="AC1101" s="17">
        <v>0.166142610598602</v>
      </c>
      <c r="AD1101" s="17"/>
      <c r="AE1101" s="17">
        <v>0.22004190421243</v>
      </c>
      <c r="AF1101" s="17">
        <v>0.13543351796334399</v>
      </c>
      <c r="AG1101" s="17">
        <v>0.134530691663236</v>
      </c>
      <c r="AH1101" s="17"/>
      <c r="AI1101" s="17">
        <v>0.24117714240714</v>
      </c>
      <c r="AJ1101" s="17">
        <v>0.118702197695652</v>
      </c>
      <c r="AK1101" s="17">
        <v>0.10951731675507501</v>
      </c>
      <c r="AL1101" s="17">
        <v>0.11656335110770499</v>
      </c>
      <c r="AM1101" s="17">
        <v>0.15302216096159099</v>
      </c>
      <c r="AN1101" s="17"/>
      <c r="AO1101" s="17">
        <v>0.29294312691660102</v>
      </c>
      <c r="AP1101" s="17">
        <v>0.12747146495404499</v>
      </c>
      <c r="AQ1101" s="17">
        <v>0.12179409394751101</v>
      </c>
      <c r="AR1101" s="17"/>
      <c r="AS1101" s="17">
        <v>0.16685670388927501</v>
      </c>
      <c r="AT1101" s="17">
        <v>0.163609018460841</v>
      </c>
      <c r="AU1101" s="17">
        <v>0.16738609886542999</v>
      </c>
      <c r="AV1101" s="17">
        <v>0.133901901266714</v>
      </c>
      <c r="AW1101" s="17">
        <v>0.16188515768200801</v>
      </c>
    </row>
    <row r="1102" spans="2:49" x14ac:dyDescent="0.25">
      <c r="B1102" t="s">
        <v>104</v>
      </c>
      <c r="C1102" s="17">
        <v>0.130735465261971</v>
      </c>
      <c r="D1102" s="17">
        <v>9.8361219670840397E-2</v>
      </c>
      <c r="E1102" s="17">
        <v>0.16146058222149501</v>
      </c>
      <c r="F1102" s="17"/>
      <c r="G1102" s="17">
        <v>0.120730071457887</v>
      </c>
      <c r="H1102" s="17">
        <v>0.146868502573236</v>
      </c>
      <c r="I1102" s="17">
        <v>0.13017016223493999</v>
      </c>
      <c r="J1102" s="17">
        <v>0.13465273996642299</v>
      </c>
      <c r="K1102" s="17">
        <v>0.13388517811161799</v>
      </c>
      <c r="L1102" s="17">
        <v>0.119534432627844</v>
      </c>
      <c r="M1102" s="17"/>
      <c r="N1102" s="17">
        <v>9.04001022728321E-2</v>
      </c>
      <c r="O1102" s="17">
        <v>0.125357780951316</v>
      </c>
      <c r="P1102" s="17">
        <v>0.144190953078631</v>
      </c>
      <c r="Q1102" s="17">
        <v>0.16665284631566199</v>
      </c>
      <c r="R1102" s="17"/>
      <c r="S1102" s="17">
        <v>0.103864442641732</v>
      </c>
      <c r="T1102" s="17">
        <v>0.14794317120293601</v>
      </c>
      <c r="U1102" s="17">
        <v>0.138178642247266</v>
      </c>
      <c r="V1102" s="17">
        <v>0.12194594796234901</v>
      </c>
      <c r="W1102" s="17">
        <v>0.107440720300551</v>
      </c>
      <c r="X1102" s="17">
        <v>0.13718619381002101</v>
      </c>
      <c r="Y1102" s="17">
        <v>0.14559332047330401</v>
      </c>
      <c r="Z1102" s="17">
        <v>0.159393492475499</v>
      </c>
      <c r="AA1102" s="17">
        <v>0.133158717507948</v>
      </c>
      <c r="AB1102" s="17">
        <v>0.11661070086403599</v>
      </c>
      <c r="AC1102" s="17">
        <v>0.15953317817423099</v>
      </c>
      <c r="AD1102" s="17"/>
      <c r="AE1102" s="17">
        <v>0.119190499629432</v>
      </c>
      <c r="AF1102" s="17">
        <v>9.5495630918210103E-2</v>
      </c>
      <c r="AG1102" s="17">
        <v>0.23615793833007701</v>
      </c>
      <c r="AH1102" s="17"/>
      <c r="AI1102" s="17">
        <v>0.108632083495295</v>
      </c>
      <c r="AJ1102" s="17">
        <v>9.7666325355538902E-2</v>
      </c>
      <c r="AK1102" s="17">
        <v>6.3309751617784196E-2</v>
      </c>
      <c r="AL1102" s="17">
        <v>0.128822210728082</v>
      </c>
      <c r="AM1102" s="17">
        <v>0.228927731383709</v>
      </c>
      <c r="AN1102" s="17"/>
      <c r="AO1102" s="17">
        <v>0.108984608768635</v>
      </c>
      <c r="AP1102" s="17">
        <v>9.9606739289663307E-2</v>
      </c>
      <c r="AQ1102" s="17">
        <v>7.1631651884129593E-2</v>
      </c>
      <c r="AR1102" s="17"/>
      <c r="AS1102" s="17">
        <v>0.16478823257574499</v>
      </c>
      <c r="AT1102" s="17">
        <v>0.13230675852865401</v>
      </c>
      <c r="AU1102" s="17">
        <v>9.7176644604270501E-2</v>
      </c>
      <c r="AV1102" s="17">
        <v>0.102492648353079</v>
      </c>
      <c r="AW1102" s="17">
        <v>4.4632327006364797E-2</v>
      </c>
    </row>
    <row r="1103" spans="2:49" x14ac:dyDescent="0.25">
      <c r="B1103" t="s">
        <v>554</v>
      </c>
      <c r="C1103" s="17">
        <v>3.72557246525635E-2</v>
      </c>
      <c r="D1103" s="17">
        <v>3.9575792802783602E-2</v>
      </c>
      <c r="E1103" s="17">
        <v>3.5305158083386197E-2</v>
      </c>
      <c r="F1103" s="17"/>
      <c r="G1103" s="17">
        <v>1.7185392174519799E-2</v>
      </c>
      <c r="H1103" s="17">
        <v>3.20506455315459E-2</v>
      </c>
      <c r="I1103" s="17">
        <v>4.0422882358018199E-2</v>
      </c>
      <c r="J1103" s="17">
        <v>4.1007663020262701E-2</v>
      </c>
      <c r="K1103" s="17">
        <v>4.1061001209344701E-2</v>
      </c>
      <c r="L1103" s="17">
        <v>4.6841229606687601E-2</v>
      </c>
      <c r="M1103" s="17"/>
      <c r="N1103" s="17">
        <v>2.9452385619033301E-2</v>
      </c>
      <c r="O1103" s="17">
        <v>2.7339391927790099E-2</v>
      </c>
      <c r="P1103" s="17">
        <v>4.3213505233348999E-2</v>
      </c>
      <c r="Q1103" s="17">
        <v>4.9511168059120397E-2</v>
      </c>
      <c r="R1103" s="17"/>
      <c r="S1103" s="17">
        <v>4.0796255491153899E-2</v>
      </c>
      <c r="T1103" s="17">
        <v>3.4054770279352803E-2</v>
      </c>
      <c r="U1103" s="17">
        <v>3.6463848581879198E-2</v>
      </c>
      <c r="V1103" s="17">
        <v>4.7033589202269001E-2</v>
      </c>
      <c r="W1103" s="17">
        <v>2.33696678476123E-2</v>
      </c>
      <c r="X1103" s="17">
        <v>4.6726498233144301E-2</v>
      </c>
      <c r="Y1103" s="17">
        <v>3.5799772006237601E-2</v>
      </c>
      <c r="Z1103" s="17">
        <v>3.4055523607995297E-2</v>
      </c>
      <c r="AA1103" s="17">
        <v>3.22529577965468E-2</v>
      </c>
      <c r="AB1103" s="17">
        <v>2.5962927193458801E-2</v>
      </c>
      <c r="AC1103" s="17">
        <v>5.7888609703572499E-2</v>
      </c>
      <c r="AD1103" s="17"/>
      <c r="AE1103" s="17">
        <v>4.3476323401284697E-2</v>
      </c>
      <c r="AF1103" s="17">
        <v>3.1533920677548503E-2</v>
      </c>
      <c r="AG1103" s="17">
        <v>4.1131444444028997E-2</v>
      </c>
      <c r="AH1103" s="17"/>
      <c r="AI1103" s="17">
        <v>4.3907080098041402E-2</v>
      </c>
      <c r="AJ1103" s="17">
        <v>2.8492580647137E-2</v>
      </c>
      <c r="AK1103" s="17">
        <v>1.71064690062936E-2</v>
      </c>
      <c r="AL1103" s="17">
        <v>8.8181844128723902E-2</v>
      </c>
      <c r="AM1103" s="17">
        <v>5.7107216975345002E-2</v>
      </c>
      <c r="AN1103" s="17"/>
      <c r="AO1103" s="17">
        <v>4.1449114022223003E-2</v>
      </c>
      <c r="AP1103" s="17">
        <v>2.9091959438109299E-2</v>
      </c>
      <c r="AQ1103" s="17">
        <v>1.8722595393732101E-2</v>
      </c>
      <c r="AR1103" s="17"/>
      <c r="AS1103" s="17">
        <v>5.4438782079308502E-2</v>
      </c>
      <c r="AT1103" s="17">
        <v>2.7845718098392602E-2</v>
      </c>
      <c r="AU1103" s="17">
        <v>2.23854151608553E-2</v>
      </c>
      <c r="AV1103" s="17">
        <v>3.91556559955165E-2</v>
      </c>
      <c r="AW1103" s="17">
        <v>0</v>
      </c>
    </row>
    <row r="1104" spans="2:49" x14ac:dyDescent="0.2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row>
    <row r="1105" spans="2:49" x14ac:dyDescent="0.25">
      <c r="B1105" s="6" t="s">
        <v>560</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row>
    <row r="1106" spans="2:49" x14ac:dyDescent="0.25">
      <c r="B1106" s="24" t="s">
        <v>76</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row>
    <row r="1107" spans="2:49" x14ac:dyDescent="0.25">
      <c r="B1107" t="s">
        <v>556</v>
      </c>
      <c r="C1107" s="17">
        <v>0.117846790769965</v>
      </c>
      <c r="D1107" s="17">
        <v>0.139302432712679</v>
      </c>
      <c r="E1107" s="17">
        <v>9.6418968959613702E-2</v>
      </c>
      <c r="F1107" s="17"/>
      <c r="G1107" s="17">
        <v>0.207455937938887</v>
      </c>
      <c r="H1107" s="17">
        <v>0.162804717831917</v>
      </c>
      <c r="I1107" s="17">
        <v>0.12761020792036701</v>
      </c>
      <c r="J1107" s="17">
        <v>8.1537684628060395E-2</v>
      </c>
      <c r="K1107" s="17">
        <v>8.4471475328948595E-2</v>
      </c>
      <c r="L1107" s="17">
        <v>6.4798876879571699E-2</v>
      </c>
      <c r="M1107" s="17"/>
      <c r="N1107" s="17">
        <v>0.153504448555037</v>
      </c>
      <c r="O1107" s="17">
        <v>9.2283819095656E-2</v>
      </c>
      <c r="P1107" s="17">
        <v>0.12308011072331899</v>
      </c>
      <c r="Q1107" s="17">
        <v>9.9791239444951094E-2</v>
      </c>
      <c r="R1107" s="17"/>
      <c r="S1107" s="17">
        <v>0.17571385772067899</v>
      </c>
      <c r="T1107" s="17">
        <v>0.14138242736935</v>
      </c>
      <c r="U1107" s="17">
        <v>6.8511244596053095E-2</v>
      </c>
      <c r="V1107" s="17">
        <v>9.4551779779674702E-2</v>
      </c>
      <c r="W1107" s="17">
        <v>0.10207561571868</v>
      </c>
      <c r="X1107" s="17">
        <v>0.116055718029071</v>
      </c>
      <c r="Y1107" s="17">
        <v>0.102259717841427</v>
      </c>
      <c r="Z1107" s="17">
        <v>6.6364871501764205E-2</v>
      </c>
      <c r="AA1107" s="17">
        <v>0.105661807650947</v>
      </c>
      <c r="AB1107" s="17">
        <v>0.11964592646821801</v>
      </c>
      <c r="AC1107" s="17">
        <v>0.130437365664196</v>
      </c>
      <c r="AD1107" s="17"/>
      <c r="AE1107" s="17">
        <v>7.3615176270638405E-2</v>
      </c>
      <c r="AF1107" s="17">
        <v>0.150937855547953</v>
      </c>
      <c r="AG1107" s="17">
        <v>0.121245897391699</v>
      </c>
      <c r="AH1107" s="17"/>
      <c r="AI1107" s="17">
        <v>8.97527496451863E-2</v>
      </c>
      <c r="AJ1107" s="17">
        <v>0.14649491556498601</v>
      </c>
      <c r="AK1107" s="17">
        <v>0.184490103874556</v>
      </c>
      <c r="AL1107" s="17">
        <v>9.6767727118310207E-2</v>
      </c>
      <c r="AM1107" s="17">
        <v>8.1613555264604107E-2</v>
      </c>
      <c r="AN1107" s="17"/>
      <c r="AO1107" s="17">
        <v>0.109589642471873</v>
      </c>
      <c r="AP1107" s="17">
        <v>0.144591604625188</v>
      </c>
      <c r="AQ1107" s="17">
        <v>0.16653055467018199</v>
      </c>
      <c r="AR1107" s="17"/>
      <c r="AS1107" s="17">
        <v>8.9650745749086297E-2</v>
      </c>
      <c r="AT1107" s="17">
        <v>0.109307116021079</v>
      </c>
      <c r="AU1107" s="17">
        <v>0.14201439764825999</v>
      </c>
      <c r="AV1107" s="17">
        <v>0.19081830612438599</v>
      </c>
      <c r="AW1107" s="17">
        <v>0.22108081285182599</v>
      </c>
    </row>
    <row r="1108" spans="2:49" x14ac:dyDescent="0.25">
      <c r="B1108" t="s">
        <v>557</v>
      </c>
      <c r="C1108" s="17">
        <v>0.30894580363606</v>
      </c>
      <c r="D1108" s="17">
        <v>0.31592990478644101</v>
      </c>
      <c r="E1108" s="17">
        <v>0.30229485439593001</v>
      </c>
      <c r="F1108" s="17"/>
      <c r="G1108" s="17">
        <v>0.33526506418118301</v>
      </c>
      <c r="H1108" s="17">
        <v>0.32719788742134898</v>
      </c>
      <c r="I1108" s="17">
        <v>0.31375102350182699</v>
      </c>
      <c r="J1108" s="17">
        <v>0.29140041776377801</v>
      </c>
      <c r="K1108" s="17">
        <v>0.28884699522942298</v>
      </c>
      <c r="L1108" s="17">
        <v>0.30018185423683702</v>
      </c>
      <c r="M1108" s="17"/>
      <c r="N1108" s="17">
        <v>0.38303248829334002</v>
      </c>
      <c r="O1108" s="17">
        <v>0.32587624629671003</v>
      </c>
      <c r="P1108" s="17">
        <v>0.26713405023097803</v>
      </c>
      <c r="Q1108" s="17">
        <v>0.24908972249977901</v>
      </c>
      <c r="R1108" s="17"/>
      <c r="S1108" s="17">
        <v>0.32234547514457002</v>
      </c>
      <c r="T1108" s="17">
        <v>0.30563990355327397</v>
      </c>
      <c r="U1108" s="17">
        <v>0.335478422784243</v>
      </c>
      <c r="V1108" s="17">
        <v>0.32156756322615399</v>
      </c>
      <c r="W1108" s="17">
        <v>0.34395476641829098</v>
      </c>
      <c r="X1108" s="17">
        <v>0.28576300433301499</v>
      </c>
      <c r="Y1108" s="17">
        <v>0.310530184343076</v>
      </c>
      <c r="Z1108" s="17">
        <v>0.28167989076793498</v>
      </c>
      <c r="AA1108" s="17">
        <v>0.27900840577776198</v>
      </c>
      <c r="AB1108" s="17">
        <v>0.33182637799151399</v>
      </c>
      <c r="AC1108" s="17">
        <v>0.25160337747994099</v>
      </c>
      <c r="AD1108" s="17"/>
      <c r="AE1108" s="17">
        <v>0.25827374969396</v>
      </c>
      <c r="AF1108" s="17">
        <v>0.37697488825106201</v>
      </c>
      <c r="AG1108" s="17">
        <v>0.24426393126106899</v>
      </c>
      <c r="AH1108" s="17"/>
      <c r="AI1108" s="17">
        <v>0.28469022140148098</v>
      </c>
      <c r="AJ1108" s="17">
        <v>0.34403210244565002</v>
      </c>
      <c r="AK1108" s="17">
        <v>0.44106233124324201</v>
      </c>
      <c r="AL1108" s="17">
        <v>0.18611469682201601</v>
      </c>
      <c r="AM1108" s="17">
        <v>0.21863095217866799</v>
      </c>
      <c r="AN1108" s="17"/>
      <c r="AO1108" s="17">
        <v>0.299395735002153</v>
      </c>
      <c r="AP1108" s="17">
        <v>0.34782002116446697</v>
      </c>
      <c r="AQ1108" s="17">
        <v>0.38478559469252599</v>
      </c>
      <c r="AR1108" s="17"/>
      <c r="AS1108" s="17">
        <v>0.24581264143476</v>
      </c>
      <c r="AT1108" s="17">
        <v>0.30655913040478899</v>
      </c>
      <c r="AU1108" s="17">
        <v>0.341740015919822</v>
      </c>
      <c r="AV1108" s="17">
        <v>0.38691133812541301</v>
      </c>
      <c r="AW1108" s="17">
        <v>0.47263543484092502</v>
      </c>
    </row>
    <row r="1109" spans="2:49" x14ac:dyDescent="0.25">
      <c r="B1109" t="s">
        <v>558</v>
      </c>
      <c r="C1109" s="17">
        <v>0.24221147685677999</v>
      </c>
      <c r="D1109" s="17">
        <v>0.22589275264900199</v>
      </c>
      <c r="E1109" s="17">
        <v>0.25855075999883897</v>
      </c>
      <c r="F1109" s="17"/>
      <c r="G1109" s="17">
        <v>0.21425447026533401</v>
      </c>
      <c r="H1109" s="17">
        <v>0.21095392387711201</v>
      </c>
      <c r="I1109" s="17">
        <v>0.22962970915775699</v>
      </c>
      <c r="J1109" s="17">
        <v>0.23625057093931101</v>
      </c>
      <c r="K1109" s="17">
        <v>0.25951415676134998</v>
      </c>
      <c r="L1109" s="17">
        <v>0.28997190208071399</v>
      </c>
      <c r="M1109" s="17"/>
      <c r="N1109" s="17">
        <v>0.226497921876191</v>
      </c>
      <c r="O1109" s="17">
        <v>0.26519078745427699</v>
      </c>
      <c r="P1109" s="17">
        <v>0.25268762394821598</v>
      </c>
      <c r="Q1109" s="17">
        <v>0.22657136637258299</v>
      </c>
      <c r="R1109" s="17"/>
      <c r="S1109" s="17">
        <v>0.23283585572860399</v>
      </c>
      <c r="T1109" s="17">
        <v>0.270166047792544</v>
      </c>
      <c r="U1109" s="17">
        <v>0.25265953425598198</v>
      </c>
      <c r="V1109" s="17">
        <v>0.23352908410511</v>
      </c>
      <c r="W1109" s="17">
        <v>0.22755719956894399</v>
      </c>
      <c r="X1109" s="17">
        <v>0.22655812395186101</v>
      </c>
      <c r="Y1109" s="17">
        <v>0.23506362049969501</v>
      </c>
      <c r="Z1109" s="17">
        <v>0.22640287081844801</v>
      </c>
      <c r="AA1109" s="17">
        <v>0.239667190477239</v>
      </c>
      <c r="AB1109" s="17">
        <v>0.26361223982221899</v>
      </c>
      <c r="AC1109" s="17">
        <v>0.234566875123664</v>
      </c>
      <c r="AD1109" s="17"/>
      <c r="AE1109" s="17">
        <v>0.25590900642445302</v>
      </c>
      <c r="AF1109" s="17">
        <v>0.243226463243464</v>
      </c>
      <c r="AG1109" s="17">
        <v>0.19802255339355901</v>
      </c>
      <c r="AH1109" s="17"/>
      <c r="AI1109" s="17">
        <v>0.25691962411658398</v>
      </c>
      <c r="AJ1109" s="17">
        <v>0.24893160109533799</v>
      </c>
      <c r="AK1109" s="17">
        <v>0.21217003040044999</v>
      </c>
      <c r="AL1109" s="17">
        <v>0.21892210889352801</v>
      </c>
      <c r="AM1109" s="17">
        <v>0.235251959315224</v>
      </c>
      <c r="AN1109" s="17"/>
      <c r="AO1109" s="17">
        <v>0.25865488490496202</v>
      </c>
      <c r="AP1109" s="17">
        <v>0.24265118743085601</v>
      </c>
      <c r="AQ1109" s="17">
        <v>0.26340712829769097</v>
      </c>
      <c r="AR1109" s="17"/>
      <c r="AS1109" s="17">
        <v>0.23213176893021101</v>
      </c>
      <c r="AT1109" s="17">
        <v>0.26150487813346501</v>
      </c>
      <c r="AU1109" s="17">
        <v>0.261281574415059</v>
      </c>
      <c r="AV1109" s="17">
        <v>0.192341057693555</v>
      </c>
      <c r="AW1109" s="17">
        <v>0.201089656686329</v>
      </c>
    </row>
    <row r="1110" spans="2:49" x14ac:dyDescent="0.25">
      <c r="B1110" t="s">
        <v>559</v>
      </c>
      <c r="C1110" s="17">
        <v>0.22232874890618201</v>
      </c>
      <c r="D1110" s="17">
        <v>0.22844145820658801</v>
      </c>
      <c r="E1110" s="17">
        <v>0.21823403703177299</v>
      </c>
      <c r="F1110" s="17"/>
      <c r="G1110" s="17">
        <v>0.10389619090331401</v>
      </c>
      <c r="H1110" s="17">
        <v>0.17685256305830499</v>
      </c>
      <c r="I1110" s="17">
        <v>0.234585801207603</v>
      </c>
      <c r="J1110" s="17">
        <v>0.27700046179445398</v>
      </c>
      <c r="K1110" s="17">
        <v>0.27528095113884299</v>
      </c>
      <c r="L1110" s="17">
        <v>0.24923493912149899</v>
      </c>
      <c r="M1110" s="17"/>
      <c r="N1110" s="17">
        <v>0.15491195313643299</v>
      </c>
      <c r="O1110" s="17">
        <v>0.215642292500178</v>
      </c>
      <c r="P1110" s="17">
        <v>0.254730255018981</v>
      </c>
      <c r="Q1110" s="17">
        <v>0.27631212738169603</v>
      </c>
      <c r="R1110" s="17"/>
      <c r="S1110" s="17">
        <v>0.17079712389100801</v>
      </c>
      <c r="T1110" s="17">
        <v>0.173949743673423</v>
      </c>
      <c r="U1110" s="17">
        <v>0.225410365527423</v>
      </c>
      <c r="V1110" s="17">
        <v>0.25335590714860101</v>
      </c>
      <c r="W1110" s="17">
        <v>0.18722598073824001</v>
      </c>
      <c r="X1110" s="17">
        <v>0.25498460627886899</v>
      </c>
      <c r="Y1110" s="17">
        <v>0.246473946918259</v>
      </c>
      <c r="Z1110" s="17">
        <v>0.32723844052730799</v>
      </c>
      <c r="AA1110" s="17">
        <v>0.26024903869218802</v>
      </c>
      <c r="AB1110" s="17">
        <v>0.19195288656137399</v>
      </c>
      <c r="AC1110" s="17">
        <v>0.27061031658122298</v>
      </c>
      <c r="AD1110" s="17"/>
      <c r="AE1110" s="17">
        <v>0.31654639267241103</v>
      </c>
      <c r="AF1110" s="17">
        <v>0.15682922781547301</v>
      </c>
      <c r="AG1110" s="17">
        <v>0.23604188122738701</v>
      </c>
      <c r="AH1110" s="17"/>
      <c r="AI1110" s="17">
        <v>0.28189803972219601</v>
      </c>
      <c r="AJ1110" s="17">
        <v>0.17272606781777899</v>
      </c>
      <c r="AK1110" s="17">
        <v>0.117352526688284</v>
      </c>
      <c r="AL1110" s="17">
        <v>0.46548522629387101</v>
      </c>
      <c r="AM1110" s="17">
        <v>0.27009469254956903</v>
      </c>
      <c r="AN1110" s="17"/>
      <c r="AO1110" s="17">
        <v>0.25405638322891999</v>
      </c>
      <c r="AP1110" s="17">
        <v>0.17577528686712901</v>
      </c>
      <c r="AQ1110" s="17">
        <v>0.14031714680823101</v>
      </c>
      <c r="AR1110" s="17"/>
      <c r="AS1110" s="17">
        <v>0.29671598245826603</v>
      </c>
      <c r="AT1110" s="17">
        <v>0.22425918699058001</v>
      </c>
      <c r="AU1110" s="17">
        <v>0.16268502711260099</v>
      </c>
      <c r="AV1110" s="17">
        <v>0.15660294780718401</v>
      </c>
      <c r="AW1110" s="17">
        <v>4.0078753918935998E-2</v>
      </c>
    </row>
    <row r="1111" spans="2:49" x14ac:dyDescent="0.25">
      <c r="B1111" t="s">
        <v>81</v>
      </c>
      <c r="C1111" s="17">
        <v>0.108667179831012</v>
      </c>
      <c r="D1111" s="17">
        <v>9.0433451645289001E-2</v>
      </c>
      <c r="E1111" s="17">
        <v>0.124501379613844</v>
      </c>
      <c r="F1111" s="17"/>
      <c r="G1111" s="17">
        <v>0.139128336711281</v>
      </c>
      <c r="H1111" s="17">
        <v>0.122190907811317</v>
      </c>
      <c r="I1111" s="17">
        <v>9.4423258212446196E-2</v>
      </c>
      <c r="J1111" s="17">
        <v>0.113810864874397</v>
      </c>
      <c r="K1111" s="17">
        <v>9.1886421541435795E-2</v>
      </c>
      <c r="L1111" s="17">
        <v>9.5812427681378098E-2</v>
      </c>
      <c r="M1111" s="17"/>
      <c r="N1111" s="17">
        <v>8.2053188138999894E-2</v>
      </c>
      <c r="O1111" s="17">
        <v>0.101006854653179</v>
      </c>
      <c r="P1111" s="17">
        <v>0.102367960078506</v>
      </c>
      <c r="Q1111" s="17">
        <v>0.14823554430099101</v>
      </c>
      <c r="R1111" s="17"/>
      <c r="S1111" s="17">
        <v>9.8307687515139103E-2</v>
      </c>
      <c r="T1111" s="17">
        <v>0.108861877611409</v>
      </c>
      <c r="U1111" s="17">
        <v>0.117940432836299</v>
      </c>
      <c r="V1111" s="17">
        <v>9.6995665740459799E-2</v>
      </c>
      <c r="W1111" s="17">
        <v>0.139186437555846</v>
      </c>
      <c r="X1111" s="17">
        <v>0.116638547407183</v>
      </c>
      <c r="Y1111" s="17">
        <v>0.105672530397543</v>
      </c>
      <c r="Z1111" s="17">
        <v>9.8313926384544795E-2</v>
      </c>
      <c r="AA1111" s="17">
        <v>0.115413557401863</v>
      </c>
      <c r="AB1111" s="17">
        <v>9.2962569156674404E-2</v>
      </c>
      <c r="AC1111" s="17">
        <v>0.112782065150976</v>
      </c>
      <c r="AD1111" s="17"/>
      <c r="AE1111" s="17">
        <v>9.5655674938537494E-2</v>
      </c>
      <c r="AF1111" s="17">
        <v>7.2031565142047296E-2</v>
      </c>
      <c r="AG1111" s="17">
        <v>0.200425736726286</v>
      </c>
      <c r="AH1111" s="17"/>
      <c r="AI1111" s="17">
        <v>8.6739365114551506E-2</v>
      </c>
      <c r="AJ1111" s="17">
        <v>8.7815313076247195E-2</v>
      </c>
      <c r="AK1111" s="17">
        <v>4.4925007793468197E-2</v>
      </c>
      <c r="AL1111" s="17">
        <v>3.2710240872275198E-2</v>
      </c>
      <c r="AM1111" s="17">
        <v>0.19440884069193401</v>
      </c>
      <c r="AN1111" s="17"/>
      <c r="AO1111" s="17">
        <v>7.8303354392091795E-2</v>
      </c>
      <c r="AP1111" s="17">
        <v>8.9161899912359899E-2</v>
      </c>
      <c r="AQ1111" s="17">
        <v>4.4959575531370102E-2</v>
      </c>
      <c r="AR1111" s="17"/>
      <c r="AS1111" s="17">
        <v>0.135688861427677</v>
      </c>
      <c r="AT1111" s="17">
        <v>9.8369688450086798E-2</v>
      </c>
      <c r="AU1111" s="17">
        <v>9.2278984904258496E-2</v>
      </c>
      <c r="AV1111" s="17">
        <v>7.3326350249462505E-2</v>
      </c>
      <c r="AW1111" s="17">
        <v>6.5115341701984505E-2</v>
      </c>
    </row>
    <row r="1112" spans="2:49" x14ac:dyDescent="0.25">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row>
    <row r="1113" spans="2:49" x14ac:dyDescent="0.25">
      <c r="B1113" s="6" t="s">
        <v>566</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row>
    <row r="1114" spans="2:49" x14ac:dyDescent="0.25">
      <c r="B1114" s="24" t="s">
        <v>76</v>
      </c>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row>
    <row r="1115" spans="2:49" x14ac:dyDescent="0.25">
      <c r="B1115" t="s">
        <v>561</v>
      </c>
      <c r="C1115" s="17">
        <v>7.0625446513788506E-2</v>
      </c>
      <c r="D1115" s="17">
        <v>8.8400220421438302E-2</v>
      </c>
      <c r="E1115" s="17">
        <v>5.3874720157451497E-2</v>
      </c>
      <c r="F1115" s="17"/>
      <c r="G1115" s="17">
        <v>6.8002470745550603E-2</v>
      </c>
      <c r="H1115" s="17">
        <v>6.9597415992831799E-2</v>
      </c>
      <c r="I1115" s="17">
        <v>5.5227400400432301E-2</v>
      </c>
      <c r="J1115" s="17">
        <v>6.5136365207853306E-2</v>
      </c>
      <c r="K1115" s="17">
        <v>8.8859320068187406E-2</v>
      </c>
      <c r="L1115" s="17">
        <v>7.8012159348655005E-2</v>
      </c>
      <c r="M1115" s="17"/>
      <c r="N1115" s="17">
        <v>7.3129894340597801E-2</v>
      </c>
      <c r="O1115" s="17">
        <v>5.27359175953254E-2</v>
      </c>
      <c r="P1115" s="17">
        <v>7.3304042226030194E-2</v>
      </c>
      <c r="Q1115" s="17">
        <v>8.4700163723404401E-2</v>
      </c>
      <c r="R1115" s="17"/>
      <c r="S1115" s="17">
        <v>9.67938199916481E-2</v>
      </c>
      <c r="T1115" s="17">
        <v>5.4670905324081802E-2</v>
      </c>
      <c r="U1115" s="17">
        <v>6.9083426441102699E-2</v>
      </c>
      <c r="V1115" s="17">
        <v>5.1787619036832398E-2</v>
      </c>
      <c r="W1115" s="17">
        <v>8.1468759683630404E-2</v>
      </c>
      <c r="X1115" s="17">
        <v>7.5852013050074996E-2</v>
      </c>
      <c r="Y1115" s="17">
        <v>6.4199544666046798E-2</v>
      </c>
      <c r="Z1115" s="17">
        <v>0.104368982101123</v>
      </c>
      <c r="AA1115" s="17">
        <v>7.2174945651817604E-2</v>
      </c>
      <c r="AB1115" s="17">
        <v>6.3832958875588694E-2</v>
      </c>
      <c r="AC1115" s="17">
        <v>4.27877969739748E-2</v>
      </c>
      <c r="AD1115" s="17"/>
      <c r="AE1115" s="17">
        <v>9.9040043982995193E-2</v>
      </c>
      <c r="AF1115" s="17">
        <v>5.2833868523034302E-2</v>
      </c>
      <c r="AG1115" s="17">
        <v>6.8039961536857693E-2</v>
      </c>
      <c r="AH1115" s="17"/>
      <c r="AI1115" s="17">
        <v>0.115010623433625</v>
      </c>
      <c r="AJ1115" s="17">
        <v>4.2630436707299997E-2</v>
      </c>
      <c r="AK1115" s="17">
        <v>3.7466997573078302E-2</v>
      </c>
      <c r="AL1115" s="17">
        <v>7.2708317026563093E-2</v>
      </c>
      <c r="AM1115" s="17">
        <v>6.5596568268686706E-2</v>
      </c>
      <c r="AN1115" s="17"/>
      <c r="AO1115" s="17">
        <v>0.13367926181381301</v>
      </c>
      <c r="AP1115" s="17">
        <v>4.62858694903579E-2</v>
      </c>
      <c r="AQ1115" s="17">
        <v>4.3993130437376002E-2</v>
      </c>
      <c r="AR1115" s="17"/>
      <c r="AS1115" s="17">
        <v>8.6085250104285499E-2</v>
      </c>
      <c r="AT1115" s="17">
        <v>5.18030860491396E-2</v>
      </c>
      <c r="AU1115" s="17">
        <v>6.3083321472697795E-2</v>
      </c>
      <c r="AV1115" s="17">
        <v>0.10240555583309401</v>
      </c>
      <c r="AW1115" s="17">
        <v>6.2835816141210005E-2</v>
      </c>
    </row>
    <row r="1116" spans="2:49" x14ac:dyDescent="0.25">
      <c r="B1116" t="s">
        <v>562</v>
      </c>
      <c r="C1116" s="17">
        <v>0.246358105466877</v>
      </c>
      <c r="D1116" s="17">
        <v>0.27250468098338698</v>
      </c>
      <c r="E1116" s="17">
        <v>0.220940737872244</v>
      </c>
      <c r="F1116" s="17"/>
      <c r="G1116" s="17">
        <v>0.26119389064925103</v>
      </c>
      <c r="H1116" s="17">
        <v>0.26436551798713198</v>
      </c>
      <c r="I1116" s="17">
        <v>0.235395240851204</v>
      </c>
      <c r="J1116" s="17">
        <v>0.23136959775222399</v>
      </c>
      <c r="K1116" s="17">
        <v>0.237503236877327</v>
      </c>
      <c r="L1116" s="17">
        <v>0.24877115976108699</v>
      </c>
      <c r="M1116" s="17"/>
      <c r="N1116" s="17">
        <v>0.27250649593728299</v>
      </c>
      <c r="O1116" s="17">
        <v>0.25483362634049</v>
      </c>
      <c r="P1116" s="17">
        <v>0.263988539437708</v>
      </c>
      <c r="Q1116" s="17">
        <v>0.19481185648730201</v>
      </c>
      <c r="R1116" s="17"/>
      <c r="S1116" s="17">
        <v>0.27688840071068999</v>
      </c>
      <c r="T1116" s="17">
        <v>0.24774249603948401</v>
      </c>
      <c r="U1116" s="17">
        <v>0.20574682121264301</v>
      </c>
      <c r="V1116" s="17">
        <v>0.24284426567053</v>
      </c>
      <c r="W1116" s="17">
        <v>0.25513624122511702</v>
      </c>
      <c r="X1116" s="17">
        <v>0.27589394194749201</v>
      </c>
      <c r="Y1116" s="17">
        <v>0.23760735004238101</v>
      </c>
      <c r="Z1116" s="17">
        <v>0.30001384206148202</v>
      </c>
      <c r="AA1116" s="17">
        <v>0.25125839223231899</v>
      </c>
      <c r="AB1116" s="17">
        <v>0.179224253263712</v>
      </c>
      <c r="AC1116" s="17">
        <v>0.24438768914162901</v>
      </c>
      <c r="AD1116" s="17"/>
      <c r="AE1116" s="17">
        <v>0.30185610169953497</v>
      </c>
      <c r="AF1116" s="17">
        <v>0.21248093477369401</v>
      </c>
      <c r="AG1116" s="17">
        <v>0.20044985268104801</v>
      </c>
      <c r="AH1116" s="17"/>
      <c r="AI1116" s="17">
        <v>0.33173583807783802</v>
      </c>
      <c r="AJ1116" s="17">
        <v>0.228374635411421</v>
      </c>
      <c r="AK1116" s="17">
        <v>0.18718576486139099</v>
      </c>
      <c r="AL1116" s="17">
        <v>0.23716075609271201</v>
      </c>
      <c r="AM1116" s="17">
        <v>0.194375100453137</v>
      </c>
      <c r="AN1116" s="17"/>
      <c r="AO1116" s="17">
        <v>0.39591797591564398</v>
      </c>
      <c r="AP1116" s="17">
        <v>0.22846911576801399</v>
      </c>
      <c r="AQ1116" s="17">
        <v>0.25131679734618401</v>
      </c>
      <c r="AR1116" s="17"/>
      <c r="AS1116" s="17">
        <v>0.231943613805947</v>
      </c>
      <c r="AT1116" s="17">
        <v>0.26843244539611999</v>
      </c>
      <c r="AU1116" s="17">
        <v>0.22101473072161401</v>
      </c>
      <c r="AV1116" s="17">
        <v>0.28445428803431899</v>
      </c>
      <c r="AW1116" s="17">
        <v>0.23626110719136501</v>
      </c>
    </row>
    <row r="1117" spans="2:49" x14ac:dyDescent="0.25">
      <c r="B1117" t="s">
        <v>563</v>
      </c>
      <c r="C1117" s="17">
        <v>0.25828200746896701</v>
      </c>
      <c r="D1117" s="17">
        <v>0.271179278854495</v>
      </c>
      <c r="E1117" s="17">
        <v>0.24650060462118001</v>
      </c>
      <c r="F1117" s="17"/>
      <c r="G1117" s="17">
        <v>0.299776166425129</v>
      </c>
      <c r="H1117" s="17">
        <v>0.24025802572538599</v>
      </c>
      <c r="I1117" s="17">
        <v>0.26207580520037599</v>
      </c>
      <c r="J1117" s="17">
        <v>0.25030745073285099</v>
      </c>
      <c r="K1117" s="17">
        <v>0.24641375774128699</v>
      </c>
      <c r="L1117" s="17">
        <v>0.25629440178753898</v>
      </c>
      <c r="M1117" s="17"/>
      <c r="N1117" s="17">
        <v>0.25723819714692597</v>
      </c>
      <c r="O1117" s="17">
        <v>0.27528086379691102</v>
      </c>
      <c r="P1117" s="17">
        <v>0.24457391477837501</v>
      </c>
      <c r="Q1117" s="17">
        <v>0.25381497327649399</v>
      </c>
      <c r="R1117" s="17"/>
      <c r="S1117" s="17">
        <v>0.245396187270955</v>
      </c>
      <c r="T1117" s="17">
        <v>0.288517772138013</v>
      </c>
      <c r="U1117" s="17">
        <v>0.249617751028368</v>
      </c>
      <c r="V1117" s="17">
        <v>0.27331973288678202</v>
      </c>
      <c r="W1117" s="17">
        <v>0.23460884418451</v>
      </c>
      <c r="X1117" s="17">
        <v>0.24667915402274301</v>
      </c>
      <c r="Y1117" s="17">
        <v>0.25006649211889098</v>
      </c>
      <c r="Z1117" s="17">
        <v>0.20512622000164901</v>
      </c>
      <c r="AA1117" s="17">
        <v>0.264313302898665</v>
      </c>
      <c r="AB1117" s="17">
        <v>0.27354833036988602</v>
      </c>
      <c r="AC1117" s="17">
        <v>0.27143551621331502</v>
      </c>
      <c r="AD1117" s="17"/>
      <c r="AE1117" s="17">
        <v>0.25225888522505702</v>
      </c>
      <c r="AF1117" s="17">
        <v>0.27745707009394199</v>
      </c>
      <c r="AG1117" s="17">
        <v>0.23530565720320301</v>
      </c>
      <c r="AH1117" s="17"/>
      <c r="AI1117" s="17">
        <v>0.27464891217394899</v>
      </c>
      <c r="AJ1117" s="17">
        <v>0.251253436444209</v>
      </c>
      <c r="AK1117" s="17">
        <v>0.31813311731691701</v>
      </c>
      <c r="AL1117" s="17">
        <v>0.29289667852500101</v>
      </c>
      <c r="AM1117" s="17">
        <v>0.19827586862549501</v>
      </c>
      <c r="AN1117" s="17"/>
      <c r="AO1117" s="17">
        <v>0.25070679645858401</v>
      </c>
      <c r="AP1117" s="17">
        <v>0.261849344286601</v>
      </c>
      <c r="AQ1117" s="17">
        <v>0.30327053778729401</v>
      </c>
      <c r="AR1117" s="17"/>
      <c r="AS1117" s="17">
        <v>0.23971587895367499</v>
      </c>
      <c r="AT1117" s="17">
        <v>0.260599521938712</v>
      </c>
      <c r="AU1117" s="17">
        <v>0.27799424839081899</v>
      </c>
      <c r="AV1117" s="17">
        <v>0.23491650496701399</v>
      </c>
      <c r="AW1117" s="17">
        <v>0.363327836502224</v>
      </c>
    </row>
    <row r="1118" spans="2:49" x14ac:dyDescent="0.25">
      <c r="B1118" t="s">
        <v>564</v>
      </c>
      <c r="C1118" s="17">
        <v>0.16793957921809899</v>
      </c>
      <c r="D1118" s="17">
        <v>0.15216629694788</v>
      </c>
      <c r="E1118" s="17">
        <v>0.18162966158902899</v>
      </c>
      <c r="F1118" s="17"/>
      <c r="G1118" s="17">
        <v>0.17503428052522299</v>
      </c>
      <c r="H1118" s="17">
        <v>0.16790757482011701</v>
      </c>
      <c r="I1118" s="17">
        <v>0.166817448759844</v>
      </c>
      <c r="J1118" s="17">
        <v>0.16470535685059601</v>
      </c>
      <c r="K1118" s="17">
        <v>0.182375409878234</v>
      </c>
      <c r="L1118" s="17">
        <v>0.15704048606562401</v>
      </c>
      <c r="M1118" s="17"/>
      <c r="N1118" s="17">
        <v>0.187920568499886</v>
      </c>
      <c r="O1118" s="17">
        <v>0.16547611681456501</v>
      </c>
      <c r="P1118" s="17">
        <v>0.16806024936455</v>
      </c>
      <c r="Q1118" s="17">
        <v>0.148085151553807</v>
      </c>
      <c r="R1118" s="17"/>
      <c r="S1118" s="17">
        <v>0.16256997228574399</v>
      </c>
      <c r="T1118" s="17">
        <v>0.156684448163703</v>
      </c>
      <c r="U1118" s="17">
        <v>0.14713762658951701</v>
      </c>
      <c r="V1118" s="17">
        <v>0.14729270487534599</v>
      </c>
      <c r="W1118" s="17">
        <v>0.22734933373260099</v>
      </c>
      <c r="X1118" s="17">
        <v>0.14417262407112399</v>
      </c>
      <c r="Y1118" s="17">
        <v>0.16799493724428299</v>
      </c>
      <c r="Z1118" s="17">
        <v>0.182706865857824</v>
      </c>
      <c r="AA1118" s="17">
        <v>0.15443113821225901</v>
      </c>
      <c r="AB1118" s="17">
        <v>0.21645964413420801</v>
      </c>
      <c r="AC1118" s="17">
        <v>0.172926727620341</v>
      </c>
      <c r="AD1118" s="17"/>
      <c r="AE1118" s="17">
        <v>0.121052338434918</v>
      </c>
      <c r="AF1118" s="17">
        <v>0.21353415323723199</v>
      </c>
      <c r="AG1118" s="17">
        <v>0.15010849071778001</v>
      </c>
      <c r="AH1118" s="17"/>
      <c r="AI1118" s="17">
        <v>8.9501707505467598E-2</v>
      </c>
      <c r="AJ1118" s="17">
        <v>0.227489039285411</v>
      </c>
      <c r="AK1118" s="17">
        <v>0.22440936254937399</v>
      </c>
      <c r="AL1118" s="17">
        <v>0.155931544519467</v>
      </c>
      <c r="AM1118" s="17">
        <v>0.15838916346212101</v>
      </c>
      <c r="AN1118" s="17"/>
      <c r="AO1118" s="17">
        <v>7.2463282762664394E-2</v>
      </c>
      <c r="AP1118" s="17">
        <v>0.22744636912894001</v>
      </c>
      <c r="AQ1118" s="17">
        <v>0.20465716936608899</v>
      </c>
      <c r="AR1118" s="17"/>
      <c r="AS1118" s="17">
        <v>0.14198008014308899</v>
      </c>
      <c r="AT1118" s="17">
        <v>0.165468550465002</v>
      </c>
      <c r="AU1118" s="17">
        <v>0.20302035896277601</v>
      </c>
      <c r="AV1118" s="17">
        <v>0.16978916350088499</v>
      </c>
      <c r="AW1118" s="17">
        <v>0.103746573530678</v>
      </c>
    </row>
    <row r="1119" spans="2:49" x14ac:dyDescent="0.25">
      <c r="B1119" t="s">
        <v>565</v>
      </c>
      <c r="C1119" s="17">
        <v>4.5279697429971601E-2</v>
      </c>
      <c r="D1119" s="17">
        <v>4.81986502266206E-2</v>
      </c>
      <c r="E1119" s="17">
        <v>4.1864643199617503E-2</v>
      </c>
      <c r="F1119" s="17"/>
      <c r="G1119" s="17">
        <v>4.9010954905979502E-2</v>
      </c>
      <c r="H1119" s="17">
        <v>4.5735618908194602E-2</v>
      </c>
      <c r="I1119" s="17">
        <v>4.9564384572495297E-2</v>
      </c>
      <c r="J1119" s="17">
        <v>6.1665255229836097E-2</v>
      </c>
      <c r="K1119" s="17">
        <v>4.8387540904018499E-2</v>
      </c>
      <c r="L1119" s="17">
        <v>2.3497062548745101E-2</v>
      </c>
      <c r="M1119" s="17"/>
      <c r="N1119" s="17">
        <v>4.2879788974126601E-2</v>
      </c>
      <c r="O1119" s="17">
        <v>4.4776212174378598E-2</v>
      </c>
      <c r="P1119" s="17">
        <v>4.4075113322952802E-2</v>
      </c>
      <c r="Q1119" s="17">
        <v>5.0367394842221302E-2</v>
      </c>
      <c r="R1119" s="17"/>
      <c r="S1119" s="17">
        <v>3.3228775155938403E-2</v>
      </c>
      <c r="T1119" s="17">
        <v>4.7794256028138499E-2</v>
      </c>
      <c r="U1119" s="17">
        <v>5.4199119386103202E-2</v>
      </c>
      <c r="V1119" s="17">
        <v>4.63062917412181E-2</v>
      </c>
      <c r="W1119" s="17">
        <v>3.46416721280597E-2</v>
      </c>
      <c r="X1119" s="17">
        <v>5.0546721126200199E-2</v>
      </c>
      <c r="Y1119" s="17">
        <v>6.9938749598218206E-2</v>
      </c>
      <c r="Z1119" s="17">
        <v>4.4322945519124399E-2</v>
      </c>
      <c r="AA1119" s="17">
        <v>3.4381090007999E-2</v>
      </c>
      <c r="AB1119" s="17">
        <v>5.8638960606475797E-2</v>
      </c>
      <c r="AC1119" s="17">
        <v>2.3023284036177701E-2</v>
      </c>
      <c r="AD1119" s="17"/>
      <c r="AE1119" s="17">
        <v>2.75089957704274E-2</v>
      </c>
      <c r="AF1119" s="17">
        <v>5.5262310948709099E-2</v>
      </c>
      <c r="AG1119" s="17">
        <v>5.0120205956571399E-2</v>
      </c>
      <c r="AH1119" s="17"/>
      <c r="AI1119" s="17">
        <v>2.1499376737524101E-2</v>
      </c>
      <c r="AJ1119" s="17">
        <v>6.4319395440592703E-2</v>
      </c>
      <c r="AK1119" s="17">
        <v>4.4971999571757203E-2</v>
      </c>
      <c r="AL1119" s="17">
        <v>3.2238065860481599E-2</v>
      </c>
      <c r="AM1119" s="17">
        <v>5.2771863309999299E-2</v>
      </c>
      <c r="AN1119" s="17"/>
      <c r="AO1119" s="17">
        <v>1.0869655812613101E-2</v>
      </c>
      <c r="AP1119" s="17">
        <v>5.4391223496991797E-2</v>
      </c>
      <c r="AQ1119" s="17">
        <v>5.1230155908450703E-2</v>
      </c>
      <c r="AR1119" s="17"/>
      <c r="AS1119" s="17">
        <v>4.1750325863804102E-2</v>
      </c>
      <c r="AT1119" s="17">
        <v>4.3751406263212299E-2</v>
      </c>
      <c r="AU1119" s="17">
        <v>5.43825172470047E-2</v>
      </c>
      <c r="AV1119" s="17">
        <v>5.1989694452266998E-2</v>
      </c>
      <c r="AW1119" s="17">
        <v>4.5814861249739998E-2</v>
      </c>
    </row>
    <row r="1120" spans="2:49" x14ac:dyDescent="0.25">
      <c r="B1120" t="s">
        <v>81</v>
      </c>
      <c r="C1120" s="17">
        <v>0.21151516390229699</v>
      </c>
      <c r="D1120" s="17">
        <v>0.16755087256617801</v>
      </c>
      <c r="E1120" s="17">
        <v>0.255189632560478</v>
      </c>
      <c r="F1120" s="17"/>
      <c r="G1120" s="17">
        <v>0.14698223674886701</v>
      </c>
      <c r="H1120" s="17">
        <v>0.21213584656633899</v>
      </c>
      <c r="I1120" s="17">
        <v>0.23091972021564799</v>
      </c>
      <c r="J1120" s="17">
        <v>0.22681597422663899</v>
      </c>
      <c r="K1120" s="17">
        <v>0.19646073453094601</v>
      </c>
      <c r="L1120" s="17">
        <v>0.23638473048834999</v>
      </c>
      <c r="M1120" s="17"/>
      <c r="N1120" s="17">
        <v>0.16632505510118101</v>
      </c>
      <c r="O1120" s="17">
        <v>0.206897263278331</v>
      </c>
      <c r="P1120" s="17">
        <v>0.20599814087038401</v>
      </c>
      <c r="Q1120" s="17">
        <v>0.26822046011677098</v>
      </c>
      <c r="R1120" s="17"/>
      <c r="S1120" s="17">
        <v>0.18512284458502501</v>
      </c>
      <c r="T1120" s="17">
        <v>0.204590122306581</v>
      </c>
      <c r="U1120" s="17">
        <v>0.27421525534226698</v>
      </c>
      <c r="V1120" s="17">
        <v>0.23844938578929201</v>
      </c>
      <c r="W1120" s="17">
        <v>0.166795149046081</v>
      </c>
      <c r="X1120" s="17">
        <v>0.20685554578236601</v>
      </c>
      <c r="Y1120" s="17">
        <v>0.21019292633018</v>
      </c>
      <c r="Z1120" s="17">
        <v>0.163461144458799</v>
      </c>
      <c r="AA1120" s="17">
        <v>0.22344113099693999</v>
      </c>
      <c r="AB1120" s="17">
        <v>0.20829585275012799</v>
      </c>
      <c r="AC1120" s="17">
        <v>0.24543898601456299</v>
      </c>
      <c r="AD1120" s="17"/>
      <c r="AE1120" s="17">
        <v>0.19828363488706699</v>
      </c>
      <c r="AF1120" s="17">
        <v>0.18843166242338899</v>
      </c>
      <c r="AG1120" s="17">
        <v>0.29597583190454002</v>
      </c>
      <c r="AH1120" s="17"/>
      <c r="AI1120" s="17">
        <v>0.167603542071597</v>
      </c>
      <c r="AJ1120" s="17">
        <v>0.185933056711065</v>
      </c>
      <c r="AK1120" s="17">
        <v>0.18783275812748301</v>
      </c>
      <c r="AL1120" s="17">
        <v>0.20906463797577499</v>
      </c>
      <c r="AM1120" s="17">
        <v>0.330591435880561</v>
      </c>
      <c r="AN1120" s="17"/>
      <c r="AO1120" s="17">
        <v>0.13636302723668201</v>
      </c>
      <c r="AP1120" s="17">
        <v>0.181558077829096</v>
      </c>
      <c r="AQ1120" s="17">
        <v>0.14553220915460599</v>
      </c>
      <c r="AR1120" s="17"/>
      <c r="AS1120" s="17">
        <v>0.25852485112919898</v>
      </c>
      <c r="AT1120" s="17">
        <v>0.20994498988781399</v>
      </c>
      <c r="AU1120" s="17">
        <v>0.18050482320508901</v>
      </c>
      <c r="AV1120" s="17">
        <v>0.15644479321242</v>
      </c>
      <c r="AW1120" s="17">
        <v>0.18801380538478299</v>
      </c>
    </row>
    <row r="1121" spans="2:49" x14ac:dyDescent="0.25">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row>
    <row r="1122" spans="2:49" x14ac:dyDescent="0.25">
      <c r="B1122" s="6" t="s">
        <v>583</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row>
    <row r="1123" spans="2:49" x14ac:dyDescent="0.25">
      <c r="B1123" s="24" t="s">
        <v>76</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row>
    <row r="1124" spans="2:49" x14ac:dyDescent="0.25">
      <c r="B1124" t="s">
        <v>567</v>
      </c>
      <c r="C1124" s="17">
        <v>0.36630993941661899</v>
      </c>
      <c r="D1124" s="17">
        <v>0.38383629333166702</v>
      </c>
      <c r="E1124" s="17">
        <v>0.3474485301918</v>
      </c>
      <c r="F1124" s="17"/>
      <c r="G1124" s="17">
        <v>0.385045990967257</v>
      </c>
      <c r="H1124" s="17">
        <v>0.34702242696215202</v>
      </c>
      <c r="I1124" s="17">
        <v>0.321941757058053</v>
      </c>
      <c r="J1124" s="17">
        <v>0.350428271220453</v>
      </c>
      <c r="K1124" s="17">
        <v>0.38654995364320099</v>
      </c>
      <c r="L1124" s="17">
        <v>0.40484672237931602</v>
      </c>
      <c r="M1124" s="17"/>
      <c r="N1124" s="17">
        <v>0.42199248762533298</v>
      </c>
      <c r="O1124" s="17">
        <v>0.35933582681599302</v>
      </c>
      <c r="P1124" s="17">
        <v>0.35032078907527198</v>
      </c>
      <c r="Q1124" s="17">
        <v>0.327957477224742</v>
      </c>
      <c r="R1124" s="17"/>
      <c r="S1124" s="17">
        <v>0.35260966025511398</v>
      </c>
      <c r="T1124" s="17">
        <v>0.36216735895473201</v>
      </c>
      <c r="U1124" s="17">
        <v>0.35490296908970198</v>
      </c>
      <c r="V1124" s="17">
        <v>0.38349616318903801</v>
      </c>
      <c r="W1124" s="17">
        <v>0.410877573116678</v>
      </c>
      <c r="X1124" s="17">
        <v>0.35983022027371198</v>
      </c>
      <c r="Y1124" s="17">
        <v>0.35777980966464601</v>
      </c>
      <c r="Z1124" s="17">
        <v>0.33940145596726301</v>
      </c>
      <c r="AA1124" s="17">
        <v>0.34365502720227298</v>
      </c>
      <c r="AB1124" s="17">
        <v>0.40276750418794499</v>
      </c>
      <c r="AC1124" s="17">
        <v>0.371520314681827</v>
      </c>
      <c r="AD1124" s="17"/>
      <c r="AE1124" s="17">
        <v>0.32857493047529701</v>
      </c>
      <c r="AF1124" s="17">
        <v>0.41714807275201898</v>
      </c>
      <c r="AG1124" s="17">
        <v>0.285506619843646</v>
      </c>
      <c r="AH1124" s="17"/>
      <c r="AI1124" s="17">
        <v>0.340477958520295</v>
      </c>
      <c r="AJ1124" s="17">
        <v>0.41304778038887502</v>
      </c>
      <c r="AK1124" s="17">
        <v>0.430218224846451</v>
      </c>
      <c r="AL1124" s="17">
        <v>0.16075511757990599</v>
      </c>
      <c r="AM1124" s="17">
        <v>0.27873076314857098</v>
      </c>
      <c r="AN1124" s="17"/>
      <c r="AO1124" s="17">
        <v>0.33656897101169098</v>
      </c>
      <c r="AP1124" s="17">
        <v>0.41725365950080501</v>
      </c>
      <c r="AQ1124" s="17">
        <v>0.418799129719026</v>
      </c>
      <c r="AR1124" s="17"/>
      <c r="AS1124" s="17">
        <v>0.349780286885221</v>
      </c>
      <c r="AT1124" s="17">
        <v>0.35597249056618901</v>
      </c>
      <c r="AU1124" s="17">
        <v>0.38425421273597898</v>
      </c>
      <c r="AV1124" s="17">
        <v>0.380499614139165</v>
      </c>
      <c r="AW1124" s="17">
        <v>0.34668354455894901</v>
      </c>
    </row>
    <row r="1125" spans="2:49" x14ac:dyDescent="0.25">
      <c r="B1125" t="s">
        <v>568</v>
      </c>
      <c r="C1125" s="17">
        <v>0.27975482771057297</v>
      </c>
      <c r="D1125" s="17">
        <v>0.27709077947979999</v>
      </c>
      <c r="E1125" s="17">
        <v>0.27880624033936002</v>
      </c>
      <c r="F1125" s="17"/>
      <c r="G1125" s="17">
        <v>0.27084100263670402</v>
      </c>
      <c r="H1125" s="17">
        <v>0.27164634201384003</v>
      </c>
      <c r="I1125" s="17">
        <v>0.24169969577301001</v>
      </c>
      <c r="J1125" s="17">
        <v>0.29330070351758902</v>
      </c>
      <c r="K1125" s="17">
        <v>0.30179537300958098</v>
      </c>
      <c r="L1125" s="17">
        <v>0.297582966533805</v>
      </c>
      <c r="M1125" s="17"/>
      <c r="N1125" s="17">
        <v>0.31750606398937398</v>
      </c>
      <c r="O1125" s="17">
        <v>0.28632555317100999</v>
      </c>
      <c r="P1125" s="17">
        <v>0.249028027848963</v>
      </c>
      <c r="Q1125" s="17">
        <v>0.25811396827125699</v>
      </c>
      <c r="R1125" s="17"/>
      <c r="S1125" s="17">
        <v>0.275376707892382</v>
      </c>
      <c r="T1125" s="17">
        <v>0.287059519177847</v>
      </c>
      <c r="U1125" s="17">
        <v>0.28399854838767402</v>
      </c>
      <c r="V1125" s="17">
        <v>0.26109227318477801</v>
      </c>
      <c r="W1125" s="17">
        <v>0.34473464711764001</v>
      </c>
      <c r="X1125" s="17">
        <v>0.228883140244587</v>
      </c>
      <c r="Y1125" s="17">
        <v>0.28561030624007</v>
      </c>
      <c r="Z1125" s="17">
        <v>0.23640941214035899</v>
      </c>
      <c r="AA1125" s="17">
        <v>0.25947554422892799</v>
      </c>
      <c r="AB1125" s="17">
        <v>0.32989501239344599</v>
      </c>
      <c r="AC1125" s="17">
        <v>0.28015682449203799</v>
      </c>
      <c r="AD1125" s="17"/>
      <c r="AE1125" s="17">
        <v>0.22625530054633899</v>
      </c>
      <c r="AF1125" s="17">
        <v>0.34281712559354099</v>
      </c>
      <c r="AG1125" s="17">
        <v>0.21485402297186601</v>
      </c>
      <c r="AH1125" s="17"/>
      <c r="AI1125" s="17">
        <v>0.19088705860916699</v>
      </c>
      <c r="AJ1125" s="17">
        <v>0.35284120599570101</v>
      </c>
      <c r="AK1125" s="17">
        <v>0.38599808396366198</v>
      </c>
      <c r="AL1125" s="17">
        <v>0.15635253065058599</v>
      </c>
      <c r="AM1125" s="17">
        <v>0.22770863840424199</v>
      </c>
      <c r="AN1125" s="17"/>
      <c r="AO1125" s="17">
        <v>0.162335513734297</v>
      </c>
      <c r="AP1125" s="17">
        <v>0.34870715899267601</v>
      </c>
      <c r="AQ1125" s="17">
        <v>0.34692418843045097</v>
      </c>
      <c r="AR1125" s="17"/>
      <c r="AS1125" s="17">
        <v>0.243663052933765</v>
      </c>
      <c r="AT1125" s="17">
        <v>0.266505548957581</v>
      </c>
      <c r="AU1125" s="17">
        <v>0.33057075471499098</v>
      </c>
      <c r="AV1125" s="17">
        <v>0.30300581261121101</v>
      </c>
      <c r="AW1125" s="17">
        <v>0.36097841818423398</v>
      </c>
    </row>
    <row r="1126" spans="2:49" x14ac:dyDescent="0.25">
      <c r="B1126" t="s">
        <v>569</v>
      </c>
      <c r="C1126" s="17">
        <v>0.228195091340024</v>
      </c>
      <c r="D1126" s="17">
        <v>0.23655671334523201</v>
      </c>
      <c r="E1126" s="17">
        <v>0.21600897214609599</v>
      </c>
      <c r="F1126" s="17"/>
      <c r="G1126" s="17">
        <v>0.15954420104169101</v>
      </c>
      <c r="H1126" s="17">
        <v>0.20002732959904099</v>
      </c>
      <c r="I1126" s="17">
        <v>0.225752406056341</v>
      </c>
      <c r="J1126" s="17">
        <v>0.227003060845341</v>
      </c>
      <c r="K1126" s="17">
        <v>0.27791790852745002</v>
      </c>
      <c r="L1126" s="17">
        <v>0.267006531504699</v>
      </c>
      <c r="M1126" s="17"/>
      <c r="N1126" s="17">
        <v>0.26971996724321401</v>
      </c>
      <c r="O1126" s="17">
        <v>0.22814490463363499</v>
      </c>
      <c r="P1126" s="17">
        <v>0.196998702172301</v>
      </c>
      <c r="Q1126" s="17">
        <v>0.208774628685264</v>
      </c>
      <c r="R1126" s="17"/>
      <c r="S1126" s="17">
        <v>0.205854962822243</v>
      </c>
      <c r="T1126" s="17">
        <v>0.25984563731616001</v>
      </c>
      <c r="U1126" s="17">
        <v>0.22299773040198201</v>
      </c>
      <c r="V1126" s="17">
        <v>0.23174364906744099</v>
      </c>
      <c r="W1126" s="17">
        <v>0.23545055502842999</v>
      </c>
      <c r="X1126" s="17">
        <v>0.180909900863441</v>
      </c>
      <c r="Y1126" s="17">
        <v>0.23759484161953501</v>
      </c>
      <c r="Z1126" s="17">
        <v>0.215048207307492</v>
      </c>
      <c r="AA1126" s="17">
        <v>0.201819490097605</v>
      </c>
      <c r="AB1126" s="17">
        <v>0.29298590868939201</v>
      </c>
      <c r="AC1126" s="17">
        <v>0.22234259624126701</v>
      </c>
      <c r="AD1126" s="17"/>
      <c r="AE1126" s="17">
        <v>0.19469460608202399</v>
      </c>
      <c r="AF1126" s="17">
        <v>0.286041710244893</v>
      </c>
      <c r="AG1126" s="17">
        <v>0.16526306214102199</v>
      </c>
      <c r="AH1126" s="17"/>
      <c r="AI1126" s="17">
        <v>0.143795041651545</v>
      </c>
      <c r="AJ1126" s="17">
        <v>0.30238158025894502</v>
      </c>
      <c r="AK1126" s="17">
        <v>0.28682997087093198</v>
      </c>
      <c r="AL1126" s="17">
        <v>0.20925446663481401</v>
      </c>
      <c r="AM1126" s="17">
        <v>0.19301809605937501</v>
      </c>
      <c r="AN1126" s="17"/>
      <c r="AO1126" s="17">
        <v>0.104448300964464</v>
      </c>
      <c r="AP1126" s="17">
        <v>0.28258369800552002</v>
      </c>
      <c r="AQ1126" s="17">
        <v>0.24897236560824099</v>
      </c>
      <c r="AR1126" s="17"/>
      <c r="AS1126" s="17">
        <v>0.19909972666178299</v>
      </c>
      <c r="AT1126" s="17">
        <v>0.22536442756225</v>
      </c>
      <c r="AU1126" s="17">
        <v>0.264241340184101</v>
      </c>
      <c r="AV1126" s="17">
        <v>0.23751201030556501</v>
      </c>
      <c r="AW1126" s="17">
        <v>0.28311848785225702</v>
      </c>
    </row>
    <row r="1127" spans="2:49" x14ac:dyDescent="0.25">
      <c r="B1127" t="s">
        <v>570</v>
      </c>
      <c r="C1127" s="17">
        <v>0.201339203151188</v>
      </c>
      <c r="D1127" s="17">
        <v>0.22819046728843501</v>
      </c>
      <c r="E1127" s="17">
        <v>0.17539676879876501</v>
      </c>
      <c r="F1127" s="17"/>
      <c r="G1127" s="17">
        <v>0.17878351830168299</v>
      </c>
      <c r="H1127" s="17">
        <v>0.174340412204228</v>
      </c>
      <c r="I1127" s="17">
        <v>0.192467942322641</v>
      </c>
      <c r="J1127" s="17">
        <v>0.194699895604802</v>
      </c>
      <c r="K1127" s="17">
        <v>0.222191258645732</v>
      </c>
      <c r="L1127" s="17">
        <v>0.237140709911906</v>
      </c>
      <c r="M1127" s="17"/>
      <c r="N1127" s="17">
        <v>0.19309256236417499</v>
      </c>
      <c r="O1127" s="17">
        <v>0.20427626324395701</v>
      </c>
      <c r="P1127" s="17">
        <v>0.22693783050194399</v>
      </c>
      <c r="Q1127" s="17">
        <v>0.18395171998736701</v>
      </c>
      <c r="R1127" s="17"/>
      <c r="S1127" s="17">
        <v>0.18136274143018299</v>
      </c>
      <c r="T1127" s="17">
        <v>0.17522384527176099</v>
      </c>
      <c r="U1127" s="17">
        <v>0.193951593296115</v>
      </c>
      <c r="V1127" s="17">
        <v>0.202621380029051</v>
      </c>
      <c r="W1127" s="17">
        <v>0.213415215825799</v>
      </c>
      <c r="X1127" s="17">
        <v>0.2287316976357</v>
      </c>
      <c r="Y1127" s="17">
        <v>0.205165183212076</v>
      </c>
      <c r="Z1127" s="17">
        <v>0.201223570565738</v>
      </c>
      <c r="AA1127" s="17">
        <v>0.19300422159944999</v>
      </c>
      <c r="AB1127" s="17">
        <v>0.243008866638073</v>
      </c>
      <c r="AC1127" s="17">
        <v>0.205796601352909</v>
      </c>
      <c r="AD1127" s="17"/>
      <c r="AE1127" s="17">
        <v>0.271725229453185</v>
      </c>
      <c r="AF1127" s="17">
        <v>0.16030639795714399</v>
      </c>
      <c r="AG1127" s="17">
        <v>0.168782614311354</v>
      </c>
      <c r="AH1127" s="17"/>
      <c r="AI1127" s="17">
        <v>0.25761883531526297</v>
      </c>
      <c r="AJ1127" s="17">
        <v>0.15189854043869</v>
      </c>
      <c r="AK1127" s="17">
        <v>0.13547041563273199</v>
      </c>
      <c r="AL1127" s="17">
        <v>0.39607356036075098</v>
      </c>
      <c r="AM1127" s="17">
        <v>0.194212449648241</v>
      </c>
      <c r="AN1127" s="17"/>
      <c r="AO1127" s="17">
        <v>0.234326858961282</v>
      </c>
      <c r="AP1127" s="17">
        <v>0.17363696584773</v>
      </c>
      <c r="AQ1127" s="17">
        <v>0.18643696826074399</v>
      </c>
      <c r="AR1127" s="17"/>
      <c r="AS1127" s="17">
        <v>0.211484391805076</v>
      </c>
      <c r="AT1127" s="17">
        <v>0.208312687520321</v>
      </c>
      <c r="AU1127" s="17">
        <v>0.17414517113835601</v>
      </c>
      <c r="AV1127" s="17">
        <v>0.205705671754252</v>
      </c>
      <c r="AW1127" s="17">
        <v>0.20058434361246699</v>
      </c>
    </row>
    <row r="1128" spans="2:49" x14ac:dyDescent="0.25">
      <c r="B1128" t="s">
        <v>571</v>
      </c>
      <c r="C1128" s="17">
        <v>0.18427887196690701</v>
      </c>
      <c r="D1128" s="17">
        <v>0.19836363955535399</v>
      </c>
      <c r="E1128" s="17">
        <v>0.16727360963101401</v>
      </c>
      <c r="F1128" s="17"/>
      <c r="G1128" s="17">
        <v>0.17895142703320199</v>
      </c>
      <c r="H1128" s="17">
        <v>0.196518665683342</v>
      </c>
      <c r="I1128" s="17">
        <v>0.19371834124707901</v>
      </c>
      <c r="J1128" s="17">
        <v>0.16687216397278401</v>
      </c>
      <c r="K1128" s="17">
        <v>0.21231819946286901</v>
      </c>
      <c r="L1128" s="17">
        <v>0.165569554950348</v>
      </c>
      <c r="M1128" s="17"/>
      <c r="N1128" s="17">
        <v>0.20313119283467199</v>
      </c>
      <c r="O1128" s="17">
        <v>0.17061413763451799</v>
      </c>
      <c r="P1128" s="17">
        <v>0.1897229743087</v>
      </c>
      <c r="Q1128" s="17">
        <v>0.17319754717084601</v>
      </c>
      <c r="R1128" s="17"/>
      <c r="S1128" s="17">
        <v>0.18520778310120301</v>
      </c>
      <c r="T1128" s="17">
        <v>0.20510230183153999</v>
      </c>
      <c r="U1128" s="17">
        <v>0.21153583489759101</v>
      </c>
      <c r="V1128" s="17">
        <v>0.17488790819899999</v>
      </c>
      <c r="W1128" s="17">
        <v>0.17554475187756799</v>
      </c>
      <c r="X1128" s="17">
        <v>0.16208452932864501</v>
      </c>
      <c r="Y1128" s="17">
        <v>0.184474257453006</v>
      </c>
      <c r="Z1128" s="17">
        <v>0.163195307481841</v>
      </c>
      <c r="AA1128" s="17">
        <v>0.175558423263588</v>
      </c>
      <c r="AB1128" s="17">
        <v>0.21331774824182001</v>
      </c>
      <c r="AC1128" s="17">
        <v>0.13650872012555601</v>
      </c>
      <c r="AD1128" s="17"/>
      <c r="AE1128" s="17">
        <v>0.15402531693503099</v>
      </c>
      <c r="AF1128" s="17">
        <v>0.21999621753181201</v>
      </c>
      <c r="AG1128" s="17">
        <v>0.154134260032005</v>
      </c>
      <c r="AH1128" s="17"/>
      <c r="AI1128" s="17">
        <v>0.107714173948398</v>
      </c>
      <c r="AJ1128" s="17">
        <v>0.24061307889588601</v>
      </c>
      <c r="AK1128" s="17">
        <v>0.20961009554558599</v>
      </c>
      <c r="AL1128" s="17">
        <v>0.23496571991759199</v>
      </c>
      <c r="AM1128" s="17">
        <v>0.17073712472670899</v>
      </c>
      <c r="AN1128" s="17"/>
      <c r="AO1128" s="17">
        <v>6.0595040964020699E-2</v>
      </c>
      <c r="AP1128" s="17">
        <v>0.22897817382359401</v>
      </c>
      <c r="AQ1128" s="17">
        <v>0.232949542537186</v>
      </c>
      <c r="AR1128" s="17"/>
      <c r="AS1128" s="17">
        <v>0.16759973446149201</v>
      </c>
      <c r="AT1128" s="17">
        <v>0.18278290858757301</v>
      </c>
      <c r="AU1128" s="17">
        <v>0.20081872018303401</v>
      </c>
      <c r="AV1128" s="17">
        <v>0.186879391124221</v>
      </c>
      <c r="AW1128" s="17">
        <v>0.21588770176063801</v>
      </c>
    </row>
    <row r="1129" spans="2:49" x14ac:dyDescent="0.25">
      <c r="B1129" t="s">
        <v>104</v>
      </c>
      <c r="C1129" s="17">
        <v>0.17428400906675301</v>
      </c>
      <c r="D1129" s="17">
        <v>0.119443819281041</v>
      </c>
      <c r="E1129" s="17">
        <v>0.228670619557959</v>
      </c>
      <c r="F1129" s="17"/>
      <c r="G1129" s="17">
        <v>0.129152469884246</v>
      </c>
      <c r="H1129" s="17">
        <v>0.16857964464046801</v>
      </c>
      <c r="I1129" s="17">
        <v>0.17688447882893901</v>
      </c>
      <c r="J1129" s="17">
        <v>0.19900934513898699</v>
      </c>
      <c r="K1129" s="17">
        <v>0.17425902448501701</v>
      </c>
      <c r="L1129" s="17">
        <v>0.18716372301327</v>
      </c>
      <c r="M1129" s="17"/>
      <c r="N1129" s="17">
        <v>0.122932447375277</v>
      </c>
      <c r="O1129" s="17">
        <v>0.18862210679776301</v>
      </c>
      <c r="P1129" s="17">
        <v>0.159983536407722</v>
      </c>
      <c r="Q1129" s="17">
        <v>0.22584990445000899</v>
      </c>
      <c r="R1129" s="17"/>
      <c r="S1129" s="17">
        <v>0.13205648955781399</v>
      </c>
      <c r="T1129" s="17">
        <v>0.187735363541395</v>
      </c>
      <c r="U1129" s="17">
        <v>0.19796468224036001</v>
      </c>
      <c r="V1129" s="17">
        <v>0.19815859688850301</v>
      </c>
      <c r="W1129" s="17">
        <v>0.13054544242522401</v>
      </c>
      <c r="X1129" s="17">
        <v>0.175912801294692</v>
      </c>
      <c r="Y1129" s="17">
        <v>0.17388052419348299</v>
      </c>
      <c r="Z1129" s="17">
        <v>0.224840672534175</v>
      </c>
      <c r="AA1129" s="17">
        <v>0.190394230025385</v>
      </c>
      <c r="AB1129" s="17">
        <v>0.14343444479594999</v>
      </c>
      <c r="AC1129" s="17">
        <v>0.21524209874049699</v>
      </c>
      <c r="AD1129" s="17"/>
      <c r="AE1129" s="17">
        <v>0.17573161550543001</v>
      </c>
      <c r="AF1129" s="17">
        <v>0.13581206183482</v>
      </c>
      <c r="AG1129" s="17">
        <v>0.258731469056804</v>
      </c>
      <c r="AH1129" s="17"/>
      <c r="AI1129" s="17">
        <v>0.17828820629529701</v>
      </c>
      <c r="AJ1129" s="17">
        <v>0.12979421852734799</v>
      </c>
      <c r="AK1129" s="17">
        <v>0.11322602975924501</v>
      </c>
      <c r="AL1129" s="17">
        <v>0.201772074749656</v>
      </c>
      <c r="AM1129" s="17">
        <v>0.27314956212175201</v>
      </c>
      <c r="AN1129" s="17"/>
      <c r="AO1129" s="17">
        <v>0.16259391094239101</v>
      </c>
      <c r="AP1129" s="17">
        <v>0.13276365483208699</v>
      </c>
      <c r="AQ1129" s="17">
        <v>0.11924321364828901</v>
      </c>
      <c r="AR1129" s="17"/>
      <c r="AS1129" s="17">
        <v>0.22608872544894401</v>
      </c>
      <c r="AT1129" s="17">
        <v>0.17041393715876599</v>
      </c>
      <c r="AU1129" s="17">
        <v>0.14782422862187</v>
      </c>
      <c r="AV1129" s="17">
        <v>0.111258094340713</v>
      </c>
      <c r="AW1129" s="17">
        <v>0.12000630103895001</v>
      </c>
    </row>
    <row r="1130" spans="2:49" x14ac:dyDescent="0.25">
      <c r="B1130" t="s">
        <v>572</v>
      </c>
      <c r="C1130" s="17">
        <v>0.13159128284961</v>
      </c>
      <c r="D1130" s="17">
        <v>0.15226622700860401</v>
      </c>
      <c r="E1130" s="17">
        <v>0.111069674216744</v>
      </c>
      <c r="F1130" s="17"/>
      <c r="G1130" s="17">
        <v>0.159449498684689</v>
      </c>
      <c r="H1130" s="17">
        <v>0.12527478860750901</v>
      </c>
      <c r="I1130" s="17">
        <v>0.113329529452078</v>
      </c>
      <c r="J1130" s="17">
        <v>0.12265351368256799</v>
      </c>
      <c r="K1130" s="17">
        <v>0.16121394883203699</v>
      </c>
      <c r="L1130" s="17">
        <v>0.120214595908087</v>
      </c>
      <c r="M1130" s="17"/>
      <c r="N1130" s="17">
        <v>0.15475026489983801</v>
      </c>
      <c r="O1130" s="17">
        <v>0.134841087014967</v>
      </c>
      <c r="P1130" s="17">
        <v>0.124792463268783</v>
      </c>
      <c r="Q1130" s="17">
        <v>0.111797661665395</v>
      </c>
      <c r="R1130" s="17"/>
      <c r="S1130" s="17">
        <v>0.16727216835963299</v>
      </c>
      <c r="T1130" s="17">
        <v>0.144915877286101</v>
      </c>
      <c r="U1130" s="17">
        <v>9.4935602078175196E-2</v>
      </c>
      <c r="V1130" s="17">
        <v>0.109099511043502</v>
      </c>
      <c r="W1130" s="17">
        <v>0.12786580574415801</v>
      </c>
      <c r="X1130" s="17">
        <v>0.145319443035834</v>
      </c>
      <c r="Y1130" s="17">
        <v>0.107962373714793</v>
      </c>
      <c r="Z1130" s="17">
        <v>0.12660619959328301</v>
      </c>
      <c r="AA1130" s="17">
        <v>0.10374391021379401</v>
      </c>
      <c r="AB1130" s="17">
        <v>0.16181858111999001</v>
      </c>
      <c r="AC1130" s="17">
        <v>0.125436557329965</v>
      </c>
      <c r="AD1130" s="17"/>
      <c r="AE1130" s="17">
        <v>0.114219308350915</v>
      </c>
      <c r="AF1130" s="17">
        <v>0.15675553639622999</v>
      </c>
      <c r="AG1130" s="17">
        <v>9.0789549838669797E-2</v>
      </c>
      <c r="AH1130" s="17"/>
      <c r="AI1130" s="17">
        <v>9.6549969005762806E-2</v>
      </c>
      <c r="AJ1130" s="17">
        <v>0.15942467540743099</v>
      </c>
      <c r="AK1130" s="17">
        <v>0.21122056042217</v>
      </c>
      <c r="AL1130" s="17">
        <v>2.6937882672691298E-2</v>
      </c>
      <c r="AM1130" s="17">
        <v>0.11148251585588601</v>
      </c>
      <c r="AN1130" s="17"/>
      <c r="AO1130" s="17">
        <v>8.0689282046051303E-2</v>
      </c>
      <c r="AP1130" s="17">
        <v>0.16210927793715099</v>
      </c>
      <c r="AQ1130" s="17">
        <v>0.16934778329190001</v>
      </c>
      <c r="AR1130" s="17"/>
      <c r="AS1130" s="17">
        <v>0.10448905720355001</v>
      </c>
      <c r="AT1130" s="17">
        <v>0.13696869535228701</v>
      </c>
      <c r="AU1130" s="17">
        <v>0.14507614201869401</v>
      </c>
      <c r="AV1130" s="17">
        <v>0.15280818213939701</v>
      </c>
      <c r="AW1130" s="17">
        <v>0.17632386193747199</v>
      </c>
    </row>
    <row r="1131" spans="2:49" x14ac:dyDescent="0.25">
      <c r="B1131" t="s">
        <v>573</v>
      </c>
      <c r="C1131" s="17">
        <v>0.11165128508219101</v>
      </c>
      <c r="D1131" s="17">
        <v>0.112550196404348</v>
      </c>
      <c r="E1131" s="17">
        <v>0.110204975986018</v>
      </c>
      <c r="F1131" s="17"/>
      <c r="G1131" s="17">
        <v>0.11011729473746799</v>
      </c>
      <c r="H1131" s="17">
        <v>0.11075954792003601</v>
      </c>
      <c r="I1131" s="17">
        <v>0.101241771013797</v>
      </c>
      <c r="J1131" s="17">
        <v>0.102213145397351</v>
      </c>
      <c r="K1131" s="17">
        <v>0.14190715965651099</v>
      </c>
      <c r="L1131" s="17">
        <v>0.109272490674219</v>
      </c>
      <c r="M1131" s="17"/>
      <c r="N1131" s="17">
        <v>0.12543474658644399</v>
      </c>
      <c r="O1131" s="17">
        <v>0.11918835495283001</v>
      </c>
      <c r="P1131" s="17">
        <v>0.10212691439091801</v>
      </c>
      <c r="Q1131" s="17">
        <v>9.6073341494026701E-2</v>
      </c>
      <c r="R1131" s="17"/>
      <c r="S1131" s="17">
        <v>0.10748448259759</v>
      </c>
      <c r="T1131" s="17">
        <v>0.12258336849186</v>
      </c>
      <c r="U1131" s="17">
        <v>9.4891668699193604E-2</v>
      </c>
      <c r="V1131" s="17">
        <v>0.11941348151008201</v>
      </c>
      <c r="W1131" s="17">
        <v>0.13301099457941701</v>
      </c>
      <c r="X1131" s="17">
        <v>0.105566813917847</v>
      </c>
      <c r="Y1131" s="17">
        <v>0.112032142373371</v>
      </c>
      <c r="Z1131" s="17">
        <v>0.124558395715482</v>
      </c>
      <c r="AA1131" s="17">
        <v>9.7615792379286095E-2</v>
      </c>
      <c r="AB1131" s="17">
        <v>0.123411709331658</v>
      </c>
      <c r="AC1131" s="17">
        <v>8.77266718875572E-2</v>
      </c>
      <c r="AD1131" s="17"/>
      <c r="AE1131" s="17">
        <v>8.9176778943905494E-2</v>
      </c>
      <c r="AF1131" s="17">
        <v>0.131892207996713</v>
      </c>
      <c r="AG1131" s="17">
        <v>0.104183105521633</v>
      </c>
      <c r="AH1131" s="17"/>
      <c r="AI1131" s="17">
        <v>0.114098840838156</v>
      </c>
      <c r="AJ1131" s="17">
        <v>0.103075880429687</v>
      </c>
      <c r="AK1131" s="17">
        <v>0.14553348278123099</v>
      </c>
      <c r="AL1131" s="17">
        <v>0.12748693330012201</v>
      </c>
      <c r="AM1131" s="17">
        <v>9.6716439761817596E-2</v>
      </c>
      <c r="AN1131" s="17"/>
      <c r="AO1131" s="17">
        <v>0.119246693570634</v>
      </c>
      <c r="AP1131" s="17">
        <v>0.107155213988405</v>
      </c>
      <c r="AQ1131" s="17">
        <v>0.13854951765363299</v>
      </c>
      <c r="AR1131" s="17"/>
      <c r="AS1131" s="17">
        <v>9.2525019232938599E-2</v>
      </c>
      <c r="AT1131" s="17">
        <v>0.11268192947514</v>
      </c>
      <c r="AU1131" s="17">
        <v>0.13229029338760001</v>
      </c>
      <c r="AV1131" s="17">
        <v>0.13772492578638099</v>
      </c>
      <c r="AW1131" s="17">
        <v>0.18535599054724</v>
      </c>
    </row>
    <row r="1132" spans="2:49" x14ac:dyDescent="0.25">
      <c r="B1132" t="s">
        <v>574</v>
      </c>
      <c r="C1132" s="17">
        <v>0.104991719629975</v>
      </c>
      <c r="D1132" s="17">
        <v>0.11436394009654401</v>
      </c>
      <c r="E1132" s="17">
        <v>9.1706390861388098E-2</v>
      </c>
      <c r="F1132" s="17"/>
      <c r="G1132" s="17">
        <v>8.2936881139895405E-2</v>
      </c>
      <c r="H1132" s="17">
        <v>9.9631657843652494E-2</v>
      </c>
      <c r="I1132" s="17">
        <v>0.11660344598051001</v>
      </c>
      <c r="J1132" s="17">
        <v>9.1120257806564506E-2</v>
      </c>
      <c r="K1132" s="17">
        <v>0.135558348807294</v>
      </c>
      <c r="L1132" s="17">
        <v>0.105532614049868</v>
      </c>
      <c r="M1132" s="17"/>
      <c r="N1132" s="17">
        <v>0.117486159114841</v>
      </c>
      <c r="O1132" s="17">
        <v>0.10263380854825099</v>
      </c>
      <c r="P1132" s="17">
        <v>0.11242451265964599</v>
      </c>
      <c r="Q1132" s="17">
        <v>8.6673005278812998E-2</v>
      </c>
      <c r="R1132" s="17"/>
      <c r="S1132" s="17">
        <v>0.10429693773386101</v>
      </c>
      <c r="T1132" s="17">
        <v>9.5293895597804101E-2</v>
      </c>
      <c r="U1132" s="17">
        <v>0.110075648923408</v>
      </c>
      <c r="V1132" s="17">
        <v>0.1390648886701</v>
      </c>
      <c r="W1132" s="17">
        <v>0.121586125655624</v>
      </c>
      <c r="X1132" s="17">
        <v>7.0866507505859794E-2</v>
      </c>
      <c r="Y1132" s="17">
        <v>0.12837352973857899</v>
      </c>
      <c r="Z1132" s="17">
        <v>8.1612797601304493E-2</v>
      </c>
      <c r="AA1132" s="17">
        <v>8.6265566955133002E-2</v>
      </c>
      <c r="AB1132" s="17">
        <v>0.12963599873321999</v>
      </c>
      <c r="AC1132" s="17">
        <v>7.9009319736986605E-2</v>
      </c>
      <c r="AD1132" s="17"/>
      <c r="AE1132" s="17">
        <v>8.0434611468317194E-2</v>
      </c>
      <c r="AF1132" s="17">
        <v>0.134793140913154</v>
      </c>
      <c r="AG1132" s="17">
        <v>8.0037817393569993E-2</v>
      </c>
      <c r="AH1132" s="17"/>
      <c r="AI1132" s="17">
        <v>4.5604304248435701E-2</v>
      </c>
      <c r="AJ1132" s="17">
        <v>0.138202197468624</v>
      </c>
      <c r="AK1132" s="17">
        <v>0.146606258788191</v>
      </c>
      <c r="AL1132" s="17">
        <v>8.7402915666298195E-2</v>
      </c>
      <c r="AM1132" s="17">
        <v>0.10012841071452699</v>
      </c>
      <c r="AN1132" s="17"/>
      <c r="AO1132" s="17">
        <v>1.9072311971459699E-2</v>
      </c>
      <c r="AP1132" s="17">
        <v>0.12601953901712901</v>
      </c>
      <c r="AQ1132" s="17">
        <v>0.14827460709576801</v>
      </c>
      <c r="AR1132" s="17"/>
      <c r="AS1132" s="17">
        <v>9.0049045649595802E-2</v>
      </c>
      <c r="AT1132" s="17">
        <v>0.10936895425439901</v>
      </c>
      <c r="AU1132" s="17">
        <v>0.11213543638349199</v>
      </c>
      <c r="AV1132" s="17">
        <v>0.109670668635167</v>
      </c>
      <c r="AW1132" s="17">
        <v>0.108675275927305</v>
      </c>
    </row>
    <row r="1133" spans="2:49" x14ac:dyDescent="0.25">
      <c r="B1133" t="s">
        <v>575</v>
      </c>
      <c r="C1133" s="17">
        <v>7.7705493618174498E-2</v>
      </c>
      <c r="D1133" s="17">
        <v>9.4075417589025795E-2</v>
      </c>
      <c r="E1133" s="17">
        <v>6.2385187515162303E-2</v>
      </c>
      <c r="F1133" s="17"/>
      <c r="G1133" s="17">
        <v>8.33724975285422E-2</v>
      </c>
      <c r="H1133" s="17">
        <v>6.9951817102651803E-2</v>
      </c>
      <c r="I1133" s="17">
        <v>6.8855259449357401E-2</v>
      </c>
      <c r="J1133" s="17">
        <v>8.3399181699896602E-2</v>
      </c>
      <c r="K1133" s="17">
        <v>9.0004599040271596E-2</v>
      </c>
      <c r="L1133" s="17">
        <v>7.4521853374423894E-2</v>
      </c>
      <c r="M1133" s="17"/>
      <c r="N1133" s="17">
        <v>7.2813179612075798E-2</v>
      </c>
      <c r="O1133" s="17">
        <v>7.7523386228428401E-2</v>
      </c>
      <c r="P1133" s="17">
        <v>8.92849274580165E-2</v>
      </c>
      <c r="Q1133" s="17">
        <v>7.4546142387204903E-2</v>
      </c>
      <c r="R1133" s="17"/>
      <c r="S1133" s="17">
        <v>8.8274632003953898E-2</v>
      </c>
      <c r="T1133" s="17">
        <v>7.0837538434481997E-2</v>
      </c>
      <c r="U1133" s="17">
        <v>3.94739092435724E-2</v>
      </c>
      <c r="V1133" s="17">
        <v>6.3488498167292504E-2</v>
      </c>
      <c r="W1133" s="17">
        <v>0.110097657669289</v>
      </c>
      <c r="X1133" s="17">
        <v>8.1618655323175401E-2</v>
      </c>
      <c r="Y1133" s="17">
        <v>0.10529797520442</v>
      </c>
      <c r="Z1133" s="17">
        <v>5.7456826092314797E-2</v>
      </c>
      <c r="AA1133" s="17">
        <v>8.2529797602562696E-2</v>
      </c>
      <c r="AB1133" s="17">
        <v>8.2263991633188094E-2</v>
      </c>
      <c r="AC1133" s="17">
        <v>5.3607096960307E-2</v>
      </c>
      <c r="AD1133" s="17"/>
      <c r="AE1133" s="17">
        <v>0.103449607085019</v>
      </c>
      <c r="AF1133" s="17">
        <v>6.1488170254367203E-2</v>
      </c>
      <c r="AG1133" s="17">
        <v>7.3625459846454494E-2</v>
      </c>
      <c r="AH1133" s="17"/>
      <c r="AI1133" s="17">
        <v>0.130569717512622</v>
      </c>
      <c r="AJ1133" s="17">
        <v>5.3712203800924598E-2</v>
      </c>
      <c r="AK1133" s="17">
        <v>5.6716734497075101E-2</v>
      </c>
      <c r="AL1133" s="17">
        <v>3.4346129833823201E-2</v>
      </c>
      <c r="AM1133" s="17">
        <v>6.1034380083938099E-2</v>
      </c>
      <c r="AN1133" s="17"/>
      <c r="AO1133" s="17">
        <v>0.16596018539079399</v>
      </c>
      <c r="AP1133" s="17">
        <v>5.9782276940859802E-2</v>
      </c>
      <c r="AQ1133" s="17">
        <v>5.2083055626424797E-2</v>
      </c>
      <c r="AR1133" s="17"/>
      <c r="AS1133" s="17">
        <v>7.6333291471012393E-2</v>
      </c>
      <c r="AT1133" s="17">
        <v>8.2658353574240007E-2</v>
      </c>
      <c r="AU1133" s="17">
        <v>7.3272563626269493E-2</v>
      </c>
      <c r="AV1133" s="17">
        <v>9.5021893173684702E-2</v>
      </c>
      <c r="AW1133" s="17">
        <v>5.4759294270002201E-2</v>
      </c>
    </row>
    <row r="1134" spans="2:49" x14ac:dyDescent="0.25">
      <c r="B1134" t="s">
        <v>576</v>
      </c>
      <c r="C1134" s="17">
        <v>6.3221869739829906E-2</v>
      </c>
      <c r="D1134" s="17">
        <v>8.1836898059130303E-2</v>
      </c>
      <c r="E1134" s="17">
        <v>4.5588939498112803E-2</v>
      </c>
      <c r="F1134" s="17"/>
      <c r="G1134" s="17">
        <v>0.107670146033225</v>
      </c>
      <c r="H1134" s="17">
        <v>7.9193500018443899E-2</v>
      </c>
      <c r="I1134" s="17">
        <v>6.9611718270952305E-2</v>
      </c>
      <c r="J1134" s="17">
        <v>6.2136506879711499E-2</v>
      </c>
      <c r="K1134" s="17">
        <v>3.3888499983750597E-2</v>
      </c>
      <c r="L1134" s="17">
        <v>3.5606970574374598E-2</v>
      </c>
      <c r="M1134" s="17"/>
      <c r="N1134" s="17">
        <v>7.3229892277328595E-2</v>
      </c>
      <c r="O1134" s="17">
        <v>5.3328096415959501E-2</v>
      </c>
      <c r="P1134" s="17">
        <v>5.9285824445884303E-2</v>
      </c>
      <c r="Q1134" s="17">
        <v>6.6344967016572998E-2</v>
      </c>
      <c r="R1134" s="17"/>
      <c r="S1134" s="17">
        <v>9.2757618947112694E-2</v>
      </c>
      <c r="T1134" s="17">
        <v>5.2231730354850403E-2</v>
      </c>
      <c r="U1134" s="17">
        <v>4.5823977989257601E-2</v>
      </c>
      <c r="V1134" s="17">
        <v>8.0109039700172496E-2</v>
      </c>
      <c r="W1134" s="17">
        <v>3.6559159237222701E-2</v>
      </c>
      <c r="X1134" s="17">
        <v>8.1885560333668894E-2</v>
      </c>
      <c r="Y1134" s="17">
        <v>6.9552172305199597E-2</v>
      </c>
      <c r="Z1134" s="17">
        <v>7.0325271361148897E-2</v>
      </c>
      <c r="AA1134" s="17">
        <v>5.4082929350199697E-2</v>
      </c>
      <c r="AB1134" s="17">
        <v>5.03045118229049E-2</v>
      </c>
      <c r="AC1134" s="17">
        <v>3.77960419639514E-2</v>
      </c>
      <c r="AD1134" s="17"/>
      <c r="AE1134" s="17">
        <v>6.5633795352982999E-2</v>
      </c>
      <c r="AF1134" s="17">
        <v>5.8396706076773199E-2</v>
      </c>
      <c r="AG1134" s="17">
        <v>7.1094401382860703E-2</v>
      </c>
      <c r="AH1134" s="17"/>
      <c r="AI1134" s="17">
        <v>9.0575939386585494E-2</v>
      </c>
      <c r="AJ1134" s="17">
        <v>5.9464685139977401E-2</v>
      </c>
      <c r="AK1134" s="17">
        <v>4.2975601311094097E-2</v>
      </c>
      <c r="AL1134" s="17">
        <v>3.0934390810531402E-2</v>
      </c>
      <c r="AM1134" s="17">
        <v>5.3649060216092198E-2</v>
      </c>
      <c r="AN1134" s="17"/>
      <c r="AO1134" s="17">
        <v>0.14115155178561301</v>
      </c>
      <c r="AP1134" s="17">
        <v>5.8335141164569802E-2</v>
      </c>
      <c r="AQ1134" s="17">
        <v>6.8319110745713799E-2</v>
      </c>
      <c r="AR1134" s="17"/>
      <c r="AS1134" s="17">
        <v>5.6849185662666099E-2</v>
      </c>
      <c r="AT1134" s="17">
        <v>4.6250225652904597E-2</v>
      </c>
      <c r="AU1134" s="17">
        <v>7.5771652754975397E-2</v>
      </c>
      <c r="AV1134" s="17">
        <v>9.5357612053453E-2</v>
      </c>
      <c r="AW1134" s="17">
        <v>4.5943481907468303E-2</v>
      </c>
    </row>
    <row r="1135" spans="2:49" x14ac:dyDescent="0.25">
      <c r="B1135" t="s">
        <v>577</v>
      </c>
      <c r="C1135" s="17">
        <v>5.8520092981387002E-2</v>
      </c>
      <c r="D1135" s="17">
        <v>7.0548726356093605E-2</v>
      </c>
      <c r="E1135" s="17">
        <v>4.7274681166100799E-2</v>
      </c>
      <c r="F1135" s="17"/>
      <c r="G1135" s="17">
        <v>0.126718900164737</v>
      </c>
      <c r="H1135" s="17">
        <v>7.4279029827136897E-2</v>
      </c>
      <c r="I1135" s="17">
        <v>7.5238688501073001E-2</v>
      </c>
      <c r="J1135" s="17">
        <v>4.5332206362302001E-2</v>
      </c>
      <c r="K1135" s="17">
        <v>2.52620718696735E-2</v>
      </c>
      <c r="L1135" s="17">
        <v>1.91082876576316E-2</v>
      </c>
      <c r="M1135" s="17"/>
      <c r="N1135" s="17">
        <v>6.3274926301876894E-2</v>
      </c>
      <c r="O1135" s="17">
        <v>5.0911366112432799E-2</v>
      </c>
      <c r="P1135" s="17">
        <v>6.0760899204200802E-2</v>
      </c>
      <c r="Q1135" s="17">
        <v>6.04935267222243E-2</v>
      </c>
      <c r="R1135" s="17"/>
      <c r="S1135" s="17">
        <v>7.3425436634177693E-2</v>
      </c>
      <c r="T1135" s="17">
        <v>4.56406785231422E-2</v>
      </c>
      <c r="U1135" s="17">
        <v>3.5625965500148099E-2</v>
      </c>
      <c r="V1135" s="17">
        <v>5.5288628825549399E-2</v>
      </c>
      <c r="W1135" s="17">
        <v>5.8360547445286001E-2</v>
      </c>
      <c r="X1135" s="17">
        <v>7.3542775754054601E-2</v>
      </c>
      <c r="Y1135" s="17">
        <v>6.2367538889521901E-2</v>
      </c>
      <c r="Z1135" s="17">
        <v>6.0583778865525101E-2</v>
      </c>
      <c r="AA1135" s="17">
        <v>6.6703012610015294E-2</v>
      </c>
      <c r="AB1135" s="17">
        <v>5.2403352185243703E-2</v>
      </c>
      <c r="AC1135" s="17">
        <v>5.1091326279470398E-2</v>
      </c>
      <c r="AD1135" s="17"/>
      <c r="AE1135" s="17">
        <v>5.48945713700007E-2</v>
      </c>
      <c r="AF1135" s="17">
        <v>5.3279856670230698E-2</v>
      </c>
      <c r="AG1135" s="17">
        <v>7.9773650975291502E-2</v>
      </c>
      <c r="AH1135" s="17"/>
      <c r="AI1135" s="17">
        <v>6.5283861393638801E-2</v>
      </c>
      <c r="AJ1135" s="17">
        <v>6.53698999817139E-2</v>
      </c>
      <c r="AK1135" s="17">
        <v>5.7423478280842002E-2</v>
      </c>
      <c r="AL1135" s="17">
        <v>0</v>
      </c>
      <c r="AM1135" s="17">
        <v>4.7047527694246402E-2</v>
      </c>
      <c r="AN1135" s="17"/>
      <c r="AO1135" s="17">
        <v>7.9642515758747798E-2</v>
      </c>
      <c r="AP1135" s="17">
        <v>5.9550636098607099E-2</v>
      </c>
      <c r="AQ1135" s="17">
        <v>6.7041115253115305E-2</v>
      </c>
      <c r="AR1135" s="17"/>
      <c r="AS1135" s="17">
        <v>5.0259399014278602E-2</v>
      </c>
      <c r="AT1135" s="17">
        <v>6.20528398257792E-2</v>
      </c>
      <c r="AU1135" s="17">
        <v>5.6939504654754898E-2</v>
      </c>
      <c r="AV1135" s="17">
        <v>9.3374150265148406E-2</v>
      </c>
      <c r="AW1135" s="17">
        <v>7.3995449437847E-2</v>
      </c>
    </row>
    <row r="1136" spans="2:49" x14ac:dyDescent="0.25">
      <c r="B1136" t="s">
        <v>578</v>
      </c>
      <c r="C1136" s="17">
        <v>4.4024155296713899E-2</v>
      </c>
      <c r="D1136" s="17">
        <v>6.1051610236418002E-2</v>
      </c>
      <c r="E1136" s="17">
        <v>2.72393707407175E-2</v>
      </c>
      <c r="F1136" s="17"/>
      <c r="G1136" s="17">
        <v>8.6547599802982503E-2</v>
      </c>
      <c r="H1136" s="17">
        <v>5.9708423988260997E-2</v>
      </c>
      <c r="I1136" s="17">
        <v>6.3671672394554901E-2</v>
      </c>
      <c r="J1136" s="17">
        <v>3.8942185301942503E-2</v>
      </c>
      <c r="K1136" s="17">
        <v>1.4464096464219801E-2</v>
      </c>
      <c r="L1136" s="17">
        <v>1.05354954050394E-2</v>
      </c>
      <c r="M1136" s="17"/>
      <c r="N1136" s="17">
        <v>4.8424461449511097E-2</v>
      </c>
      <c r="O1136" s="17">
        <v>2.6927004097609401E-2</v>
      </c>
      <c r="P1136" s="17">
        <v>5.2132178865814102E-2</v>
      </c>
      <c r="Q1136" s="17">
        <v>5.0792313945681102E-2</v>
      </c>
      <c r="R1136" s="17"/>
      <c r="S1136" s="17">
        <v>6.4779038832591604E-2</v>
      </c>
      <c r="T1136" s="17">
        <v>5.8438819273391E-2</v>
      </c>
      <c r="U1136" s="17">
        <v>2.8039695746356098E-2</v>
      </c>
      <c r="V1136" s="17">
        <v>3.9746475256332001E-2</v>
      </c>
      <c r="W1136" s="17">
        <v>3.9834546076430999E-2</v>
      </c>
      <c r="X1136" s="17">
        <v>4.2295916056738603E-2</v>
      </c>
      <c r="Y1136" s="17">
        <v>2.0572511625970701E-2</v>
      </c>
      <c r="Z1136" s="17">
        <v>2.0168045248004501E-2</v>
      </c>
      <c r="AA1136" s="17">
        <v>4.1844732871047903E-2</v>
      </c>
      <c r="AB1136" s="17">
        <v>5.1540140261471599E-2</v>
      </c>
      <c r="AC1136" s="17">
        <v>3.8580127897366097E-2</v>
      </c>
      <c r="AD1136" s="17"/>
      <c r="AE1136" s="17">
        <v>4.3989085793807399E-2</v>
      </c>
      <c r="AF1136" s="17">
        <v>4.0261867372446997E-2</v>
      </c>
      <c r="AG1136" s="17">
        <v>4.6096339152836001E-2</v>
      </c>
      <c r="AH1136" s="17"/>
      <c r="AI1136" s="17">
        <v>4.6327335609045402E-2</v>
      </c>
      <c r="AJ1136" s="17">
        <v>4.5423444290667199E-2</v>
      </c>
      <c r="AK1136" s="17">
        <v>4.8205430111354398E-2</v>
      </c>
      <c r="AL1136" s="17">
        <v>3.4877784388779601E-2</v>
      </c>
      <c r="AM1136" s="17">
        <v>4.01905212736062E-2</v>
      </c>
      <c r="AN1136" s="17"/>
      <c r="AO1136" s="17">
        <v>6.7386281716993596E-2</v>
      </c>
      <c r="AP1136" s="17">
        <v>4.4812284286005498E-2</v>
      </c>
      <c r="AQ1136" s="17">
        <v>2.2388732871624701E-2</v>
      </c>
      <c r="AR1136" s="17"/>
      <c r="AS1136" s="17">
        <v>4.6605280784677003E-2</v>
      </c>
      <c r="AT1136" s="17">
        <v>4.1939958325304699E-2</v>
      </c>
      <c r="AU1136" s="17">
        <v>4.2701349706271999E-2</v>
      </c>
      <c r="AV1136" s="17">
        <v>4.9949549168334002E-2</v>
      </c>
      <c r="AW1136" s="17">
        <v>4.3915121680811998E-2</v>
      </c>
    </row>
    <row r="1137" spans="2:49" x14ac:dyDescent="0.25">
      <c r="B1137" t="s">
        <v>579</v>
      </c>
      <c r="C1137" s="17">
        <v>4.1758403374014402E-2</v>
      </c>
      <c r="D1137" s="17">
        <v>5.2552783384806602E-2</v>
      </c>
      <c r="E1137" s="17">
        <v>3.1576396140204702E-2</v>
      </c>
      <c r="F1137" s="17"/>
      <c r="G1137" s="17">
        <v>9.2912612502190101E-2</v>
      </c>
      <c r="H1137" s="17">
        <v>6.8450137952939694E-2</v>
      </c>
      <c r="I1137" s="17">
        <v>5.14372019369626E-2</v>
      </c>
      <c r="J1137" s="17">
        <v>2.77374633364245E-2</v>
      </c>
      <c r="K1137" s="17">
        <v>1.1530424025392E-2</v>
      </c>
      <c r="L1137" s="17">
        <v>9.3394428703291992E-3</v>
      </c>
      <c r="M1137" s="17"/>
      <c r="N1137" s="17">
        <v>3.4144538830477002E-2</v>
      </c>
      <c r="O1137" s="17">
        <v>3.09282612039227E-2</v>
      </c>
      <c r="P1137" s="17">
        <v>6.0392114559117603E-2</v>
      </c>
      <c r="Q1137" s="17">
        <v>4.5683551874794698E-2</v>
      </c>
      <c r="R1137" s="17"/>
      <c r="S1137" s="17">
        <v>8.3291719923870106E-2</v>
      </c>
      <c r="T1137" s="17">
        <v>3.5757535625545102E-2</v>
      </c>
      <c r="U1137" s="17">
        <v>3.0169231308225498E-2</v>
      </c>
      <c r="V1137" s="17">
        <v>3.4704157202718897E-2</v>
      </c>
      <c r="W1137" s="17">
        <v>3.9889943601967903E-2</v>
      </c>
      <c r="X1137" s="17">
        <v>3.3401627553161201E-2</v>
      </c>
      <c r="Y1137" s="17">
        <v>2.616350073336E-2</v>
      </c>
      <c r="Z1137" s="17">
        <v>3.4292312841281099E-2</v>
      </c>
      <c r="AA1137" s="17">
        <v>4.27466182330778E-2</v>
      </c>
      <c r="AB1137" s="17">
        <v>3.1648900286068003E-2</v>
      </c>
      <c r="AC1137" s="17">
        <v>3.6875682454913399E-2</v>
      </c>
      <c r="AD1137" s="17"/>
      <c r="AE1137" s="17">
        <v>4.4357520143911401E-2</v>
      </c>
      <c r="AF1137" s="17">
        <v>3.8937032326267003E-2</v>
      </c>
      <c r="AG1137" s="17">
        <v>4.7363977486793198E-2</v>
      </c>
      <c r="AH1137" s="17"/>
      <c r="AI1137" s="17">
        <v>3.9601908936143099E-2</v>
      </c>
      <c r="AJ1137" s="17">
        <v>6.2959679958347198E-2</v>
      </c>
      <c r="AK1137" s="17">
        <v>2.3844870750991901E-2</v>
      </c>
      <c r="AL1137" s="17">
        <v>1.63701109342918E-2</v>
      </c>
      <c r="AM1137" s="17">
        <v>3.60319472916193E-2</v>
      </c>
      <c r="AN1137" s="17"/>
      <c r="AO1137" s="17">
        <v>5.8517353000063402E-2</v>
      </c>
      <c r="AP1137" s="17">
        <v>5.25919141118526E-2</v>
      </c>
      <c r="AQ1137" s="17">
        <v>3.3666447356741097E-2</v>
      </c>
      <c r="AR1137" s="17"/>
      <c r="AS1137" s="17">
        <v>3.48458838368884E-2</v>
      </c>
      <c r="AT1137" s="17">
        <v>3.8512359225626E-2</v>
      </c>
      <c r="AU1137" s="17">
        <v>4.4178881221918501E-2</v>
      </c>
      <c r="AV1137" s="17">
        <v>6.1279329978071097E-2</v>
      </c>
      <c r="AW1137" s="17">
        <v>6.7608376598940798E-2</v>
      </c>
    </row>
    <row r="1138" spans="2:49" x14ac:dyDescent="0.25">
      <c r="B1138" t="s">
        <v>580</v>
      </c>
      <c r="C1138" s="17">
        <v>4.0306833132134803E-2</v>
      </c>
      <c r="D1138" s="17">
        <v>4.9335302615017097E-2</v>
      </c>
      <c r="E1138" s="17">
        <v>3.1835808453531497E-2</v>
      </c>
      <c r="F1138" s="17"/>
      <c r="G1138" s="17">
        <v>5.8099439221148103E-2</v>
      </c>
      <c r="H1138" s="17">
        <v>6.8711431142245802E-2</v>
      </c>
      <c r="I1138" s="17">
        <v>5.1926617966243302E-2</v>
      </c>
      <c r="J1138" s="17">
        <v>3.3458610030259302E-2</v>
      </c>
      <c r="K1138" s="17">
        <v>1.5800296885549001E-2</v>
      </c>
      <c r="L1138" s="17">
        <v>1.7749055066865999E-2</v>
      </c>
      <c r="M1138" s="17"/>
      <c r="N1138" s="17">
        <v>3.8756755790648897E-2</v>
      </c>
      <c r="O1138" s="17">
        <v>3.6282113147186101E-2</v>
      </c>
      <c r="P1138" s="17">
        <v>4.5501725629190998E-2</v>
      </c>
      <c r="Q1138" s="17">
        <v>4.2402759961363501E-2</v>
      </c>
      <c r="R1138" s="17"/>
      <c r="S1138" s="17">
        <v>6.5167107490259904E-2</v>
      </c>
      <c r="T1138" s="17">
        <v>4.22867143844224E-2</v>
      </c>
      <c r="U1138" s="17">
        <v>2.01375830353849E-2</v>
      </c>
      <c r="V1138" s="17">
        <v>3.65757721757244E-2</v>
      </c>
      <c r="W1138" s="17">
        <v>4.8768457312738898E-2</v>
      </c>
      <c r="X1138" s="17">
        <v>4.2550343324434602E-2</v>
      </c>
      <c r="Y1138" s="17">
        <v>3.8221814892323402E-2</v>
      </c>
      <c r="Z1138" s="17">
        <v>1.01929884339724E-2</v>
      </c>
      <c r="AA1138" s="17">
        <v>4.7006788661665501E-2</v>
      </c>
      <c r="AB1138" s="17">
        <v>1.9077759319454501E-2</v>
      </c>
      <c r="AC1138" s="17">
        <v>3.9507219777137698E-2</v>
      </c>
      <c r="AD1138" s="17"/>
      <c r="AE1138" s="17">
        <v>3.4950263792539897E-2</v>
      </c>
      <c r="AF1138" s="17">
        <v>3.8388125447931798E-2</v>
      </c>
      <c r="AG1138" s="17">
        <v>6.6523666764947795E-2</v>
      </c>
      <c r="AH1138" s="17"/>
      <c r="AI1138" s="17">
        <v>4.6627224705458499E-2</v>
      </c>
      <c r="AJ1138" s="17">
        <v>4.33026016239954E-2</v>
      </c>
      <c r="AK1138" s="17">
        <v>1.6554965419005599E-2</v>
      </c>
      <c r="AL1138" s="17">
        <v>2.9828415784951798E-2</v>
      </c>
      <c r="AM1138" s="17">
        <v>4.4222923322213399E-2</v>
      </c>
      <c r="AN1138" s="17"/>
      <c r="AO1138" s="17">
        <v>7.3664331224322199E-2</v>
      </c>
      <c r="AP1138" s="17">
        <v>4.6412615870999499E-2</v>
      </c>
      <c r="AQ1138" s="17">
        <v>3.05578163653847E-2</v>
      </c>
      <c r="AR1138" s="17"/>
      <c r="AS1138" s="17">
        <v>2.5841777095975099E-2</v>
      </c>
      <c r="AT1138" s="17">
        <v>3.48072629721271E-2</v>
      </c>
      <c r="AU1138" s="17">
        <v>4.6479690933135802E-2</v>
      </c>
      <c r="AV1138" s="17">
        <v>8.45745257803968E-2</v>
      </c>
      <c r="AW1138" s="17">
        <v>9.4300223917169204E-2</v>
      </c>
    </row>
    <row r="1139" spans="2:49" x14ac:dyDescent="0.25">
      <c r="B1139" t="s">
        <v>581</v>
      </c>
      <c r="C1139" s="17">
        <v>3.6316955382946603E-2</v>
      </c>
      <c r="D1139" s="17">
        <v>4.1779226805021497E-2</v>
      </c>
      <c r="E1139" s="17">
        <v>3.1292300085681998E-2</v>
      </c>
      <c r="F1139" s="17"/>
      <c r="G1139" s="17">
        <v>4.8056061047971402E-2</v>
      </c>
      <c r="H1139" s="17">
        <v>3.6429120964740498E-2</v>
      </c>
      <c r="I1139" s="17">
        <v>3.9199435421257298E-2</v>
      </c>
      <c r="J1139" s="17">
        <v>3.0040348147156001E-2</v>
      </c>
      <c r="K1139" s="17">
        <v>3.2379165385853802E-2</v>
      </c>
      <c r="L1139" s="17">
        <v>3.3700892721037802E-2</v>
      </c>
      <c r="M1139" s="17"/>
      <c r="N1139" s="17">
        <v>4.4048281206516902E-2</v>
      </c>
      <c r="O1139" s="17">
        <v>2.66932368763107E-2</v>
      </c>
      <c r="P1139" s="17">
        <v>4.50250851887136E-2</v>
      </c>
      <c r="Q1139" s="17">
        <v>3.1027113850116399E-2</v>
      </c>
      <c r="R1139" s="17"/>
      <c r="S1139" s="17">
        <v>4.8033230417929201E-2</v>
      </c>
      <c r="T1139" s="17">
        <v>4.4778544190959599E-2</v>
      </c>
      <c r="U1139" s="17">
        <v>2.6552184622264802E-2</v>
      </c>
      <c r="V1139" s="17">
        <v>4.3235535550183897E-2</v>
      </c>
      <c r="W1139" s="17">
        <v>3.1642588206237901E-2</v>
      </c>
      <c r="X1139" s="17">
        <v>4.6723615762905298E-2</v>
      </c>
      <c r="Y1139" s="17">
        <v>3.53141889910785E-2</v>
      </c>
      <c r="Z1139" s="17">
        <v>3.7498138423830298E-2</v>
      </c>
      <c r="AA1139" s="17">
        <v>1.6932361392438301E-2</v>
      </c>
      <c r="AB1139" s="17">
        <v>3.4121573814851501E-2</v>
      </c>
      <c r="AC1139" s="17">
        <v>1.9816665689861498E-2</v>
      </c>
      <c r="AD1139" s="17"/>
      <c r="AE1139" s="17">
        <v>4.47435047879714E-2</v>
      </c>
      <c r="AF1139" s="17">
        <v>3.2772231816346302E-2</v>
      </c>
      <c r="AG1139" s="17">
        <v>3.1871543174880501E-2</v>
      </c>
      <c r="AH1139" s="17"/>
      <c r="AI1139" s="17">
        <v>5.2037656886491097E-2</v>
      </c>
      <c r="AJ1139" s="17">
        <v>2.5480932771597201E-2</v>
      </c>
      <c r="AK1139" s="17">
        <v>4.2069068586965498E-2</v>
      </c>
      <c r="AL1139" s="17">
        <v>3.6154734128334198E-2</v>
      </c>
      <c r="AM1139" s="17">
        <v>3.2377967605484399E-2</v>
      </c>
      <c r="AN1139" s="17"/>
      <c r="AO1139" s="17">
        <v>8.4007023888153703E-2</v>
      </c>
      <c r="AP1139" s="17">
        <v>2.37216712703377E-2</v>
      </c>
      <c r="AQ1139" s="17">
        <v>3.9675393001022699E-2</v>
      </c>
      <c r="AR1139" s="17"/>
      <c r="AS1139" s="17">
        <v>3.8483177306145297E-2</v>
      </c>
      <c r="AT1139" s="17">
        <v>2.8724708774001999E-2</v>
      </c>
      <c r="AU1139" s="17">
        <v>3.5615359636733297E-2</v>
      </c>
      <c r="AV1139" s="17">
        <v>4.4328265734394801E-2</v>
      </c>
      <c r="AW1139" s="17">
        <v>7.0986345541175999E-2</v>
      </c>
    </row>
    <row r="1140" spans="2:49" x14ac:dyDescent="0.25">
      <c r="B1140" t="s">
        <v>582</v>
      </c>
      <c r="C1140" s="17">
        <v>3.2499167650415897E-2</v>
      </c>
      <c r="D1140" s="17">
        <v>4.2645737938928702E-2</v>
      </c>
      <c r="E1140" s="17">
        <v>2.2306773243611099E-2</v>
      </c>
      <c r="F1140" s="17"/>
      <c r="G1140" s="17">
        <v>7.3760640357907803E-2</v>
      </c>
      <c r="H1140" s="17">
        <v>4.3022497788270601E-2</v>
      </c>
      <c r="I1140" s="17">
        <v>4.0808842356648903E-2</v>
      </c>
      <c r="J1140" s="17">
        <v>2.3419889062645399E-2</v>
      </c>
      <c r="K1140" s="17">
        <v>1.52785607976215E-2</v>
      </c>
      <c r="L1140" s="17">
        <v>8.2704911136435699E-3</v>
      </c>
      <c r="M1140" s="17"/>
      <c r="N1140" s="17">
        <v>3.4802738211061203E-2</v>
      </c>
      <c r="O1140" s="17">
        <v>2.98517756620411E-2</v>
      </c>
      <c r="P1140" s="17">
        <v>3.6011945692709699E-2</v>
      </c>
      <c r="Q1140" s="17">
        <v>3.0320492283759201E-2</v>
      </c>
      <c r="R1140" s="17"/>
      <c r="S1140" s="17">
        <v>4.9022794607696901E-2</v>
      </c>
      <c r="T1140" s="17">
        <v>2.6991665202779701E-2</v>
      </c>
      <c r="U1140" s="17">
        <v>1.0754516641761001E-2</v>
      </c>
      <c r="V1140" s="17">
        <v>2.62058025159271E-2</v>
      </c>
      <c r="W1140" s="17">
        <v>1.96392095716592E-2</v>
      </c>
      <c r="X1140" s="17">
        <v>4.2459335174234503E-2</v>
      </c>
      <c r="Y1140" s="17">
        <v>2.50362973787581E-2</v>
      </c>
      <c r="Z1140" s="17">
        <v>6.6019182538559595E-2</v>
      </c>
      <c r="AA1140" s="17">
        <v>2.91009739495235E-2</v>
      </c>
      <c r="AB1140" s="17">
        <v>4.5183749834695502E-2</v>
      </c>
      <c r="AC1140" s="17">
        <v>1.65952627079624E-2</v>
      </c>
      <c r="AD1140" s="17"/>
      <c r="AE1140" s="17">
        <v>2.7190076352331699E-2</v>
      </c>
      <c r="AF1140" s="17">
        <v>3.61590113415199E-2</v>
      </c>
      <c r="AG1140" s="17">
        <v>3.24148288602207E-2</v>
      </c>
      <c r="AH1140" s="17"/>
      <c r="AI1140" s="17">
        <v>1.7626709614788499E-2</v>
      </c>
      <c r="AJ1140" s="17">
        <v>4.9161780741846302E-2</v>
      </c>
      <c r="AK1140" s="17">
        <v>4.7753614570023001E-2</v>
      </c>
      <c r="AL1140" s="17">
        <v>1.36807535500696E-2</v>
      </c>
      <c r="AM1140" s="17">
        <v>2.87079432550474E-2</v>
      </c>
      <c r="AN1140" s="17"/>
      <c r="AO1140" s="17">
        <v>2.3173072089149701E-2</v>
      </c>
      <c r="AP1140" s="17">
        <v>4.1717821799559497E-2</v>
      </c>
      <c r="AQ1140" s="17">
        <v>3.2367516527859998E-2</v>
      </c>
      <c r="AR1140" s="17"/>
      <c r="AS1140" s="17">
        <v>2.5421282689836899E-2</v>
      </c>
      <c r="AT1140" s="17">
        <v>3.3637465723390499E-2</v>
      </c>
      <c r="AU1140" s="17">
        <v>3.5191816112087798E-2</v>
      </c>
      <c r="AV1140" s="17">
        <v>4.6935293572006501E-2</v>
      </c>
      <c r="AW1140" s="17">
        <v>4.3356185354216398E-2</v>
      </c>
    </row>
    <row r="1141" spans="2:49" x14ac:dyDescent="0.25">
      <c r="B1141" t="s">
        <v>73</v>
      </c>
      <c r="C1141" s="17">
        <v>3.8663048554886698E-2</v>
      </c>
      <c r="D1141" s="17">
        <v>4.2770151743048303E-2</v>
      </c>
      <c r="E1141" s="17">
        <v>3.4980513749919701E-2</v>
      </c>
      <c r="F1141" s="17"/>
      <c r="G1141" s="17">
        <v>2.2757945531558101E-2</v>
      </c>
      <c r="H1141" s="17">
        <v>3.4360501244481201E-2</v>
      </c>
      <c r="I1141" s="17">
        <v>3.6904784824086198E-2</v>
      </c>
      <c r="J1141" s="17">
        <v>5.1063444500117197E-2</v>
      </c>
      <c r="K1141" s="17">
        <v>3.98373703915108E-2</v>
      </c>
      <c r="L1141" s="17">
        <v>4.3455287425444702E-2</v>
      </c>
      <c r="M1141" s="17"/>
      <c r="N1141" s="17">
        <v>3.3813033452115698E-2</v>
      </c>
      <c r="O1141" s="17">
        <v>4.3505234742516503E-2</v>
      </c>
      <c r="P1141" s="17">
        <v>3.7419046483443803E-2</v>
      </c>
      <c r="Q1141" s="17">
        <v>4.0741748649209299E-2</v>
      </c>
      <c r="R1141" s="17"/>
      <c r="S1141" s="17">
        <v>3.6439807945477E-2</v>
      </c>
      <c r="T1141" s="17">
        <v>3.9048383854382501E-2</v>
      </c>
      <c r="U1141" s="17">
        <v>4.9017029416622601E-2</v>
      </c>
      <c r="V1141" s="17">
        <v>3.7103838168968298E-2</v>
      </c>
      <c r="W1141" s="17">
        <v>2.6009390984580001E-2</v>
      </c>
      <c r="X1141" s="17">
        <v>4.9472952420505603E-2</v>
      </c>
      <c r="Y1141" s="17">
        <v>2.9046824738048801E-2</v>
      </c>
      <c r="Z1141" s="17">
        <v>4.6505198125606301E-2</v>
      </c>
      <c r="AA1141" s="17">
        <v>4.92529729163875E-2</v>
      </c>
      <c r="AB1141" s="17">
        <v>2.17797171085868E-2</v>
      </c>
      <c r="AC1141" s="17">
        <v>4.4557020287556599E-2</v>
      </c>
      <c r="AD1141" s="17"/>
      <c r="AE1141" s="17">
        <v>5.57982841675276E-2</v>
      </c>
      <c r="AF1141" s="17">
        <v>2.74134730603229E-2</v>
      </c>
      <c r="AG1141" s="17">
        <v>3.9084916132932801E-2</v>
      </c>
      <c r="AH1141" s="17"/>
      <c r="AI1141" s="17">
        <v>4.8701865943716803E-2</v>
      </c>
      <c r="AJ1141" s="17">
        <v>2.7010460800794899E-2</v>
      </c>
      <c r="AK1141" s="17">
        <v>2.3169052213978299E-2</v>
      </c>
      <c r="AL1141" s="17">
        <v>6.3614296825501696E-2</v>
      </c>
      <c r="AM1141" s="17">
        <v>4.5574579789766999E-2</v>
      </c>
      <c r="AN1141" s="17"/>
      <c r="AO1141" s="17">
        <v>4.1496910438816398E-2</v>
      </c>
      <c r="AP1141" s="17">
        <v>2.9107202780003501E-2</v>
      </c>
      <c r="AQ1141" s="17">
        <v>2.41994135142704E-2</v>
      </c>
      <c r="AR1141" s="17"/>
      <c r="AS1141" s="17">
        <v>4.6794471221157201E-2</v>
      </c>
      <c r="AT1141" s="17">
        <v>4.0068446343589803E-2</v>
      </c>
      <c r="AU1141" s="17">
        <v>3.8825967588281399E-2</v>
      </c>
      <c r="AV1141" s="17">
        <v>1.84088690809001E-2</v>
      </c>
      <c r="AW1141" s="17">
        <v>2.3991334026430101E-2</v>
      </c>
    </row>
    <row r="1142" spans="2:49" x14ac:dyDescent="0.25">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row>
    <row r="1143" spans="2:49" x14ac:dyDescent="0.25">
      <c r="B1143" s="6" t="s">
        <v>587</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row>
    <row r="1144" spans="2:49" x14ac:dyDescent="0.25">
      <c r="B1144" s="24" t="s">
        <v>76</v>
      </c>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row>
    <row r="1145" spans="2:49" x14ac:dyDescent="0.25">
      <c r="B1145" t="s">
        <v>584</v>
      </c>
      <c r="C1145" s="17">
        <v>0.25233631704765203</v>
      </c>
      <c r="D1145" s="17">
        <v>0.236572347612752</v>
      </c>
      <c r="E1145" s="17">
        <v>0.26447966813633</v>
      </c>
      <c r="F1145" s="17"/>
      <c r="G1145" s="17">
        <v>0.24219124436697101</v>
      </c>
      <c r="H1145" s="17">
        <v>0.235698494604171</v>
      </c>
      <c r="I1145" s="17">
        <v>0.24298426776106</v>
      </c>
      <c r="J1145" s="17">
        <v>0.2885533231138</v>
      </c>
      <c r="K1145" s="17">
        <v>0.27090646164611898</v>
      </c>
      <c r="L1145" s="17">
        <v>0.23843331318445099</v>
      </c>
      <c r="M1145" s="17"/>
      <c r="N1145" s="17">
        <v>0.26931752663894398</v>
      </c>
      <c r="O1145" s="17">
        <v>0.25058151079469199</v>
      </c>
      <c r="P1145" s="17">
        <v>0.23826321135618</v>
      </c>
      <c r="Q1145" s="17">
        <v>0.24602908809951499</v>
      </c>
      <c r="R1145" s="17"/>
      <c r="S1145" s="17">
        <v>0.233941241818302</v>
      </c>
      <c r="T1145" s="17">
        <v>0.29782239563697399</v>
      </c>
      <c r="U1145" s="17">
        <v>0.237570894665763</v>
      </c>
      <c r="V1145" s="17">
        <v>0.249591311211247</v>
      </c>
      <c r="W1145" s="17">
        <v>0.282913310360842</v>
      </c>
      <c r="X1145" s="17">
        <v>0.203680276828827</v>
      </c>
      <c r="Y1145" s="17">
        <v>0.279368470496342</v>
      </c>
      <c r="Z1145" s="17">
        <v>0.214839153109919</v>
      </c>
      <c r="AA1145" s="17">
        <v>0.215110470736537</v>
      </c>
      <c r="AB1145" s="17">
        <v>0.30157857794434201</v>
      </c>
      <c r="AC1145" s="17">
        <v>0.239074346205225</v>
      </c>
      <c r="AD1145" s="17"/>
      <c r="AE1145" s="17">
        <v>0.191786547558293</v>
      </c>
      <c r="AF1145" s="17">
        <v>0.316036842938275</v>
      </c>
      <c r="AG1145" s="17">
        <v>0.20000424027948699</v>
      </c>
      <c r="AH1145" s="17"/>
      <c r="AI1145" s="17">
        <v>0.137576202907159</v>
      </c>
      <c r="AJ1145" s="17">
        <v>0.36714629124167097</v>
      </c>
      <c r="AK1145" s="17">
        <v>0.29067515217760997</v>
      </c>
      <c r="AL1145" s="17">
        <v>0.121463665452911</v>
      </c>
      <c r="AM1145" s="17">
        <v>0.21305262904839001</v>
      </c>
      <c r="AN1145" s="17"/>
      <c r="AO1145" s="17">
        <v>8.6418649211187304E-2</v>
      </c>
      <c r="AP1145" s="17">
        <v>0.34857077796767399</v>
      </c>
      <c r="AQ1145" s="17">
        <v>0.29312763554501797</v>
      </c>
      <c r="AR1145" s="17"/>
      <c r="AS1145" s="17">
        <v>0.233651269002662</v>
      </c>
      <c r="AT1145" s="17">
        <v>0.25639703213590997</v>
      </c>
      <c r="AU1145" s="17">
        <v>0.266333166569585</v>
      </c>
      <c r="AV1145" s="17">
        <v>0.29186273191812301</v>
      </c>
      <c r="AW1145" s="17">
        <v>0.35844514002369099</v>
      </c>
    </row>
    <row r="1146" spans="2:49" x14ac:dyDescent="0.25">
      <c r="B1146" t="s">
        <v>87</v>
      </c>
      <c r="C1146" s="17">
        <v>0.217106992098209</v>
      </c>
      <c r="D1146" s="17">
        <v>0.20591949281438501</v>
      </c>
      <c r="E1146" s="17">
        <v>0.228832638967671</v>
      </c>
      <c r="F1146" s="17"/>
      <c r="G1146" s="17">
        <v>0.268124401548962</v>
      </c>
      <c r="H1146" s="17">
        <v>0.23111723597997599</v>
      </c>
      <c r="I1146" s="17">
        <v>0.20436054400334999</v>
      </c>
      <c r="J1146" s="17">
        <v>0.20251611130432101</v>
      </c>
      <c r="K1146" s="17">
        <v>0.19985719496488999</v>
      </c>
      <c r="L1146" s="17">
        <v>0.20512531773092099</v>
      </c>
      <c r="M1146" s="17"/>
      <c r="N1146" s="17">
        <v>0.25405762925360598</v>
      </c>
      <c r="O1146" s="17">
        <v>0.22595525187589399</v>
      </c>
      <c r="P1146" s="17">
        <v>0.19502192778626501</v>
      </c>
      <c r="Q1146" s="17">
        <v>0.189640162962667</v>
      </c>
      <c r="R1146" s="17"/>
      <c r="S1146" s="17">
        <v>0.213153557891616</v>
      </c>
      <c r="T1146" s="17">
        <v>0.21261212860657899</v>
      </c>
      <c r="U1146" s="17">
        <v>0.23718392000122701</v>
      </c>
      <c r="V1146" s="17">
        <v>0.215320260037102</v>
      </c>
      <c r="W1146" s="17">
        <v>0.21609836387447101</v>
      </c>
      <c r="X1146" s="17">
        <v>0.20899051171333199</v>
      </c>
      <c r="Y1146" s="17">
        <v>0.210919757376477</v>
      </c>
      <c r="Z1146" s="17">
        <v>0.207161979881613</v>
      </c>
      <c r="AA1146" s="17">
        <v>0.229740576618162</v>
      </c>
      <c r="AB1146" s="17">
        <v>0.23077013492099999</v>
      </c>
      <c r="AC1146" s="17">
        <v>0.19242508845599299</v>
      </c>
      <c r="AD1146" s="17"/>
      <c r="AE1146" s="17">
        <v>0.165140659675652</v>
      </c>
      <c r="AF1146" s="17">
        <v>0.247285469514229</v>
      </c>
      <c r="AG1146" s="17">
        <v>0.21030265449948299</v>
      </c>
      <c r="AH1146" s="17"/>
      <c r="AI1146" s="17">
        <v>0.17796702047128499</v>
      </c>
      <c r="AJ1146" s="17">
        <v>0.225355857783443</v>
      </c>
      <c r="AK1146" s="17">
        <v>0.27573481675288403</v>
      </c>
      <c r="AL1146" s="17">
        <v>0.161438876426891</v>
      </c>
      <c r="AM1146" s="17">
        <v>0.213457689353411</v>
      </c>
      <c r="AN1146" s="17"/>
      <c r="AO1146" s="17">
        <v>0.155045441427971</v>
      </c>
      <c r="AP1146" s="17">
        <v>0.24267295104467401</v>
      </c>
      <c r="AQ1146" s="17">
        <v>0.25868155779555302</v>
      </c>
      <c r="AR1146" s="17"/>
      <c r="AS1146" s="17">
        <v>0.18896451276808701</v>
      </c>
      <c r="AT1146" s="17">
        <v>0.227241071725161</v>
      </c>
      <c r="AU1146" s="17">
        <v>0.25867964700461399</v>
      </c>
      <c r="AV1146" s="17">
        <v>0.19710386781412201</v>
      </c>
      <c r="AW1146" s="17">
        <v>0.17890744506803</v>
      </c>
    </row>
    <row r="1147" spans="2:49" x14ac:dyDescent="0.25">
      <c r="B1147" t="s">
        <v>585</v>
      </c>
      <c r="C1147" s="17">
        <v>0.26154384423445998</v>
      </c>
      <c r="D1147" s="17">
        <v>0.28208239464860702</v>
      </c>
      <c r="E1147" s="17">
        <v>0.24370211723927199</v>
      </c>
      <c r="F1147" s="17"/>
      <c r="G1147" s="17">
        <v>0.26017338083135699</v>
      </c>
      <c r="H1147" s="17">
        <v>0.26657419313432701</v>
      </c>
      <c r="I1147" s="17">
        <v>0.25926205496842702</v>
      </c>
      <c r="J1147" s="17">
        <v>0.25344028428745802</v>
      </c>
      <c r="K1147" s="17">
        <v>0.25655012503935698</v>
      </c>
      <c r="L1147" s="17">
        <v>0.27017525811760401</v>
      </c>
      <c r="M1147" s="17"/>
      <c r="N1147" s="17">
        <v>0.254532191027046</v>
      </c>
      <c r="O1147" s="17">
        <v>0.27159429018470399</v>
      </c>
      <c r="P1147" s="17">
        <v>0.27143485942809897</v>
      </c>
      <c r="Q1147" s="17">
        <v>0.25063685651860101</v>
      </c>
      <c r="R1147" s="17"/>
      <c r="S1147" s="17">
        <v>0.271163679478647</v>
      </c>
      <c r="T1147" s="17">
        <v>0.256860641055282</v>
      </c>
      <c r="U1147" s="17">
        <v>0.22407620156375799</v>
      </c>
      <c r="V1147" s="17">
        <v>0.26612087425880698</v>
      </c>
      <c r="W1147" s="17">
        <v>0.247626250454826</v>
      </c>
      <c r="X1147" s="17">
        <v>0.302235848440775</v>
      </c>
      <c r="Y1147" s="17">
        <v>0.24378272159624301</v>
      </c>
      <c r="Z1147" s="17">
        <v>0.25519774328052303</v>
      </c>
      <c r="AA1147" s="17">
        <v>0.29147285657324801</v>
      </c>
      <c r="AB1147" s="17">
        <v>0.23181014855429599</v>
      </c>
      <c r="AC1147" s="17">
        <v>0.26588393298041002</v>
      </c>
      <c r="AD1147" s="17"/>
      <c r="AE1147" s="17">
        <v>0.310561151254865</v>
      </c>
      <c r="AF1147" s="17">
        <v>0.243014531317196</v>
      </c>
      <c r="AG1147" s="17">
        <v>0.23816639103753801</v>
      </c>
      <c r="AH1147" s="17"/>
      <c r="AI1147" s="17">
        <v>0.37663553543155198</v>
      </c>
      <c r="AJ1147" s="17">
        <v>0.198969558876671</v>
      </c>
      <c r="AK1147" s="17">
        <v>0.24696005537271801</v>
      </c>
      <c r="AL1147" s="17">
        <v>0.21842763513070701</v>
      </c>
      <c r="AM1147" s="17">
        <v>0.23152865506509099</v>
      </c>
      <c r="AN1147" s="17"/>
      <c r="AO1147" s="17">
        <v>0.45976288759316403</v>
      </c>
      <c r="AP1147" s="17">
        <v>0.21268749031432399</v>
      </c>
      <c r="AQ1147" s="17">
        <v>0.290632199458636</v>
      </c>
      <c r="AR1147" s="17"/>
      <c r="AS1147" s="17">
        <v>0.26615915676065</v>
      </c>
      <c r="AT1147" s="17">
        <v>0.26269310978971699</v>
      </c>
      <c r="AU1147" s="17">
        <v>0.24720742359811301</v>
      </c>
      <c r="AV1147" s="17">
        <v>0.25519352800877398</v>
      </c>
      <c r="AW1147" s="17">
        <v>0.237569371390598</v>
      </c>
    </row>
    <row r="1148" spans="2:49" x14ac:dyDescent="0.25">
      <c r="B1148" t="s">
        <v>89</v>
      </c>
      <c r="C1148" s="17">
        <v>6.5495873793395498E-2</v>
      </c>
      <c r="D1148" s="17">
        <v>7.4677966374177798E-2</v>
      </c>
      <c r="E1148" s="17">
        <v>5.6547279785550297E-2</v>
      </c>
      <c r="F1148" s="17"/>
      <c r="G1148" s="17">
        <v>8.38501209521611E-2</v>
      </c>
      <c r="H1148" s="17">
        <v>8.4600629517927003E-2</v>
      </c>
      <c r="I1148" s="17">
        <v>8.7584943977667001E-2</v>
      </c>
      <c r="J1148" s="17">
        <v>4.50856528482576E-2</v>
      </c>
      <c r="K1148" s="17">
        <v>4.0293097523825497E-2</v>
      </c>
      <c r="L1148" s="17">
        <v>5.3075599734314798E-2</v>
      </c>
      <c r="M1148" s="17"/>
      <c r="N1148" s="17">
        <v>6.8264600506520307E-2</v>
      </c>
      <c r="O1148" s="17">
        <v>5.9755075639916597E-2</v>
      </c>
      <c r="P1148" s="17">
        <v>6.87154786225459E-2</v>
      </c>
      <c r="Q1148" s="17">
        <v>6.4976720723062403E-2</v>
      </c>
      <c r="R1148" s="17"/>
      <c r="S1148" s="17">
        <v>6.6902002675017905E-2</v>
      </c>
      <c r="T1148" s="17">
        <v>5.9982709310051403E-2</v>
      </c>
      <c r="U1148" s="17">
        <v>6.4296490884806004E-2</v>
      </c>
      <c r="V1148" s="17">
        <v>6.2245189898823799E-2</v>
      </c>
      <c r="W1148" s="17">
        <v>7.3639011224560305E-2</v>
      </c>
      <c r="X1148" s="17">
        <v>7.1633485929150198E-2</v>
      </c>
      <c r="Y1148" s="17">
        <v>8.0471715529651003E-2</v>
      </c>
      <c r="Z1148" s="17">
        <v>8.1316769762546898E-2</v>
      </c>
      <c r="AA1148" s="17">
        <v>4.6591297443212901E-2</v>
      </c>
      <c r="AB1148" s="17">
        <v>5.1216343865179599E-2</v>
      </c>
      <c r="AC1148" s="17">
        <v>9.1882299820109301E-2</v>
      </c>
      <c r="AD1148" s="17"/>
      <c r="AE1148" s="17">
        <v>7.4103663910477097E-2</v>
      </c>
      <c r="AF1148" s="17">
        <v>6.0117453211234601E-2</v>
      </c>
      <c r="AG1148" s="17">
        <v>6.7601974448597293E-2</v>
      </c>
      <c r="AH1148" s="17"/>
      <c r="AI1148" s="17">
        <v>8.1640626543591804E-2</v>
      </c>
      <c r="AJ1148" s="17">
        <v>6.4980223713819701E-2</v>
      </c>
      <c r="AK1148" s="17">
        <v>4.3813637626611501E-2</v>
      </c>
      <c r="AL1148" s="17">
        <v>8.7995071072319603E-2</v>
      </c>
      <c r="AM1148" s="17">
        <v>6.0178262080042302E-2</v>
      </c>
      <c r="AN1148" s="17"/>
      <c r="AO1148" s="17">
        <v>9.0386568500186698E-2</v>
      </c>
      <c r="AP1148" s="17">
        <v>6.2169317944515801E-2</v>
      </c>
      <c r="AQ1148" s="17">
        <v>4.2918545255831102E-2</v>
      </c>
      <c r="AR1148" s="17"/>
      <c r="AS1148" s="17">
        <v>5.40908496518957E-2</v>
      </c>
      <c r="AT1148" s="17">
        <v>7.3121389563427203E-2</v>
      </c>
      <c r="AU1148" s="17">
        <v>6.4620151100561601E-2</v>
      </c>
      <c r="AV1148" s="17">
        <v>7.09236780315637E-2</v>
      </c>
      <c r="AW1148" s="17">
        <v>6.6003496084011903E-2</v>
      </c>
    </row>
    <row r="1149" spans="2:49" x14ac:dyDescent="0.25">
      <c r="B1149" t="s">
        <v>586</v>
      </c>
      <c r="C1149" s="17">
        <v>8.7096682844503698E-2</v>
      </c>
      <c r="D1149" s="17">
        <v>0.112912342106227</v>
      </c>
      <c r="E1149" s="17">
        <v>6.2638131671021405E-2</v>
      </c>
      <c r="F1149" s="17"/>
      <c r="G1149" s="17">
        <v>6.6398257509947906E-2</v>
      </c>
      <c r="H1149" s="17">
        <v>7.2501427377570801E-2</v>
      </c>
      <c r="I1149" s="17">
        <v>9.2148646566679496E-2</v>
      </c>
      <c r="J1149" s="17">
        <v>6.6966011311564294E-2</v>
      </c>
      <c r="K1149" s="17">
        <v>0.10599895105861699</v>
      </c>
      <c r="L1149" s="17">
        <v>0.112487898990208</v>
      </c>
      <c r="M1149" s="17"/>
      <c r="N1149" s="17">
        <v>8.1012582921596105E-2</v>
      </c>
      <c r="O1149" s="17">
        <v>8.5100525852051898E-2</v>
      </c>
      <c r="P1149" s="17">
        <v>0.10220068313143001</v>
      </c>
      <c r="Q1149" s="17">
        <v>8.2206005393185094E-2</v>
      </c>
      <c r="R1149" s="17"/>
      <c r="S1149" s="17">
        <v>0.114844371299568</v>
      </c>
      <c r="T1149" s="17">
        <v>6.4335131951858499E-2</v>
      </c>
      <c r="U1149" s="17">
        <v>9.4855162055384801E-2</v>
      </c>
      <c r="V1149" s="17">
        <v>9.2734116756692297E-2</v>
      </c>
      <c r="W1149" s="17">
        <v>8.6047021527500905E-2</v>
      </c>
      <c r="X1149" s="17">
        <v>9.6569215948470594E-2</v>
      </c>
      <c r="Y1149" s="17">
        <v>7.3639632390747001E-2</v>
      </c>
      <c r="Z1149" s="17">
        <v>0.12853416388094599</v>
      </c>
      <c r="AA1149" s="17">
        <v>7.6445097252092004E-2</v>
      </c>
      <c r="AB1149" s="17">
        <v>7.5494587269770305E-2</v>
      </c>
      <c r="AC1149" s="17">
        <v>6.3191622266524597E-2</v>
      </c>
      <c r="AD1149" s="17"/>
      <c r="AE1149" s="17">
        <v>0.140392487014142</v>
      </c>
      <c r="AF1149" s="17">
        <v>5.5869403064341197E-2</v>
      </c>
      <c r="AG1149" s="17">
        <v>7.4639813405471295E-2</v>
      </c>
      <c r="AH1149" s="17"/>
      <c r="AI1149" s="17">
        <v>0.13638336491720299</v>
      </c>
      <c r="AJ1149" s="17">
        <v>5.3263674065577499E-2</v>
      </c>
      <c r="AK1149" s="17">
        <v>5.6479273852798703E-2</v>
      </c>
      <c r="AL1149" s="17">
        <v>0.27450681497790402</v>
      </c>
      <c r="AM1149" s="17">
        <v>6.7159230225794703E-2</v>
      </c>
      <c r="AN1149" s="17"/>
      <c r="AO1149" s="17">
        <v>0.132419074096322</v>
      </c>
      <c r="AP1149" s="17">
        <v>5.0192363747980098E-2</v>
      </c>
      <c r="AQ1149" s="17">
        <v>4.78702476371686E-2</v>
      </c>
      <c r="AR1149" s="17"/>
      <c r="AS1149" s="17">
        <v>0.102499000591418</v>
      </c>
      <c r="AT1149" s="17">
        <v>7.0775538478108899E-2</v>
      </c>
      <c r="AU1149" s="17">
        <v>6.8744932389715699E-2</v>
      </c>
      <c r="AV1149" s="17">
        <v>0.12855566939660101</v>
      </c>
      <c r="AW1149" s="17">
        <v>6.6483501710634996E-2</v>
      </c>
    </row>
    <row r="1150" spans="2:49" x14ac:dyDescent="0.25">
      <c r="B1150" t="s">
        <v>74</v>
      </c>
      <c r="C1150" s="17">
        <v>0.11642028998178</v>
      </c>
      <c r="D1150" s="17">
        <v>8.7835456443852003E-2</v>
      </c>
      <c r="E1150" s="17">
        <v>0.14380016420015501</v>
      </c>
      <c r="F1150" s="17"/>
      <c r="G1150" s="17">
        <v>7.9262594790601201E-2</v>
      </c>
      <c r="H1150" s="17">
        <v>0.109508019386028</v>
      </c>
      <c r="I1150" s="17">
        <v>0.113659542722817</v>
      </c>
      <c r="J1150" s="17">
        <v>0.14343861713459799</v>
      </c>
      <c r="K1150" s="17">
        <v>0.12639416976719101</v>
      </c>
      <c r="L1150" s="17">
        <v>0.12070261224250201</v>
      </c>
      <c r="M1150" s="17"/>
      <c r="N1150" s="17">
        <v>7.2815469652287093E-2</v>
      </c>
      <c r="O1150" s="17">
        <v>0.107013345652742</v>
      </c>
      <c r="P1150" s="17">
        <v>0.124363839675479</v>
      </c>
      <c r="Q1150" s="17">
        <v>0.16651116630297</v>
      </c>
      <c r="R1150" s="17"/>
      <c r="S1150" s="17">
        <v>9.99951468368485E-2</v>
      </c>
      <c r="T1150" s="17">
        <v>0.10838699343925599</v>
      </c>
      <c r="U1150" s="17">
        <v>0.14201733082906101</v>
      </c>
      <c r="V1150" s="17">
        <v>0.113988247837327</v>
      </c>
      <c r="W1150" s="17">
        <v>9.3676042557799599E-2</v>
      </c>
      <c r="X1150" s="17">
        <v>0.116890661139445</v>
      </c>
      <c r="Y1150" s="17">
        <v>0.11181770261054</v>
      </c>
      <c r="Z1150" s="17">
        <v>0.11295019008445301</v>
      </c>
      <c r="AA1150" s="17">
        <v>0.140639701376748</v>
      </c>
      <c r="AB1150" s="17">
        <v>0.10913020744541201</v>
      </c>
      <c r="AC1150" s="17">
        <v>0.14754271027173799</v>
      </c>
      <c r="AD1150" s="17"/>
      <c r="AE1150" s="17">
        <v>0.11801549058657</v>
      </c>
      <c r="AF1150" s="17">
        <v>7.7676299954724706E-2</v>
      </c>
      <c r="AG1150" s="17">
        <v>0.209284926329424</v>
      </c>
      <c r="AH1150" s="17"/>
      <c r="AI1150" s="17">
        <v>8.9797249729209203E-2</v>
      </c>
      <c r="AJ1150" s="17">
        <v>9.0284394318818101E-2</v>
      </c>
      <c r="AK1150" s="17">
        <v>8.6337064217378301E-2</v>
      </c>
      <c r="AL1150" s="17">
        <v>0.13616793693926799</v>
      </c>
      <c r="AM1150" s="17">
        <v>0.21462353422727101</v>
      </c>
      <c r="AN1150" s="17"/>
      <c r="AO1150" s="17">
        <v>7.5967379171168303E-2</v>
      </c>
      <c r="AP1150" s="17">
        <v>8.3707098980832201E-2</v>
      </c>
      <c r="AQ1150" s="17">
        <v>6.6769814307792594E-2</v>
      </c>
      <c r="AR1150" s="17"/>
      <c r="AS1150" s="17">
        <v>0.15463521122528701</v>
      </c>
      <c r="AT1150" s="17">
        <v>0.109771858307675</v>
      </c>
      <c r="AU1150" s="17">
        <v>9.4414679337410101E-2</v>
      </c>
      <c r="AV1150" s="17">
        <v>5.6360524830815502E-2</v>
      </c>
      <c r="AW1150" s="17">
        <v>9.2591045723034102E-2</v>
      </c>
    </row>
    <row r="1151" spans="2:49" x14ac:dyDescent="0.25">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row>
    <row r="1152" spans="2:49" x14ac:dyDescent="0.25">
      <c r="B1152" s="6" t="s">
        <v>595</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row>
    <row r="1153" spans="2:49" x14ac:dyDescent="0.25">
      <c r="B1153" s="24" t="s">
        <v>76</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row>
    <row r="1154" spans="2:49" x14ac:dyDescent="0.25">
      <c r="B1154" t="s">
        <v>588</v>
      </c>
      <c r="C1154" s="17">
        <v>0.234138510575857</v>
      </c>
      <c r="D1154" s="17">
        <v>0.23864682677115101</v>
      </c>
      <c r="E1154" s="17">
        <v>0.229203681078612</v>
      </c>
      <c r="F1154" s="17"/>
      <c r="G1154" s="17">
        <v>0.23636798240642301</v>
      </c>
      <c r="H1154" s="17">
        <v>0.24059683962714201</v>
      </c>
      <c r="I1154" s="17">
        <v>0.19878367501834601</v>
      </c>
      <c r="J1154" s="17">
        <v>0.248612649038401</v>
      </c>
      <c r="K1154" s="17">
        <v>0.24192735364158799</v>
      </c>
      <c r="L1154" s="17">
        <v>0.23921325808691099</v>
      </c>
      <c r="M1154" s="17"/>
      <c r="N1154" s="17">
        <v>0.265105826795971</v>
      </c>
      <c r="O1154" s="17">
        <v>0.239826879310507</v>
      </c>
      <c r="P1154" s="17">
        <v>0.20482104315838401</v>
      </c>
      <c r="Q1154" s="17">
        <v>0.21748642840420701</v>
      </c>
      <c r="R1154" s="17"/>
      <c r="S1154" s="17">
        <v>0.24239294701368899</v>
      </c>
      <c r="T1154" s="17">
        <v>0.252678161004735</v>
      </c>
      <c r="U1154" s="17">
        <v>0.26174237573620102</v>
      </c>
      <c r="V1154" s="17">
        <v>0.27098646152635297</v>
      </c>
      <c r="W1154" s="17">
        <v>0.23329233623106299</v>
      </c>
      <c r="X1154" s="17">
        <v>0.187173153269966</v>
      </c>
      <c r="Y1154" s="17">
        <v>0.23753210502658301</v>
      </c>
      <c r="Z1154" s="17">
        <v>0.17543531121792499</v>
      </c>
      <c r="AA1154" s="17">
        <v>0.19188875120320301</v>
      </c>
      <c r="AB1154" s="17">
        <v>0.26157860484852502</v>
      </c>
      <c r="AC1154" s="17">
        <v>0.223101392329873</v>
      </c>
      <c r="AD1154" s="17"/>
      <c r="AE1154" s="17">
        <v>0.154152221471865</v>
      </c>
      <c r="AF1154" s="17">
        <v>0.297253721190049</v>
      </c>
      <c r="AG1154" s="17">
        <v>0.24115735427196999</v>
      </c>
      <c r="AH1154" s="17"/>
      <c r="AI1154" s="17">
        <v>0.14165115238658399</v>
      </c>
      <c r="AJ1154" s="17">
        <v>0.28573495847809</v>
      </c>
      <c r="AK1154" s="17">
        <v>0.33656408709202001</v>
      </c>
      <c r="AL1154" s="17">
        <v>0.11817331916304399</v>
      </c>
      <c r="AM1154" s="17">
        <v>0.25098223622894</v>
      </c>
      <c r="AN1154" s="17"/>
      <c r="AO1154" s="17">
        <v>0.13053138869807299</v>
      </c>
      <c r="AP1154" s="17">
        <v>0.27864880586482199</v>
      </c>
      <c r="AQ1154" s="17">
        <v>0.32248985245879203</v>
      </c>
      <c r="AR1154" s="17"/>
      <c r="AS1154" s="17">
        <v>0.209905367343347</v>
      </c>
      <c r="AT1154" s="17">
        <v>0.22360240194025099</v>
      </c>
      <c r="AU1154" s="17">
        <v>0.26549343772709399</v>
      </c>
      <c r="AV1154" s="17">
        <v>0.27152175248006</v>
      </c>
      <c r="AW1154" s="17">
        <v>0.304800394739902</v>
      </c>
    </row>
    <row r="1155" spans="2:49" x14ac:dyDescent="0.25">
      <c r="B1155" t="s">
        <v>589</v>
      </c>
      <c r="C1155" s="17">
        <v>0.13578385626774001</v>
      </c>
      <c r="D1155" s="17">
        <v>0.14347675271718399</v>
      </c>
      <c r="E1155" s="17">
        <v>0.128407218915042</v>
      </c>
      <c r="F1155" s="17"/>
      <c r="G1155" s="17">
        <v>0.193784305047948</v>
      </c>
      <c r="H1155" s="17">
        <v>0.13580785268412099</v>
      </c>
      <c r="I1155" s="17">
        <v>0.16373854903707399</v>
      </c>
      <c r="J1155" s="17">
        <v>0.104843737327088</v>
      </c>
      <c r="K1155" s="17">
        <v>0.111224375535491</v>
      </c>
      <c r="L1155" s="17">
        <v>0.11547752571187</v>
      </c>
      <c r="M1155" s="17"/>
      <c r="N1155" s="17">
        <v>0.16199470359981399</v>
      </c>
      <c r="O1155" s="17">
        <v>0.12759867460355001</v>
      </c>
      <c r="P1155" s="17">
        <v>0.127332876920173</v>
      </c>
      <c r="Q1155" s="17">
        <v>0.124147394757028</v>
      </c>
      <c r="R1155" s="17"/>
      <c r="S1155" s="17">
        <v>0.166403526667639</v>
      </c>
      <c r="T1155" s="17">
        <v>0.15173963696447401</v>
      </c>
      <c r="U1155" s="17">
        <v>0.13123486603491</v>
      </c>
      <c r="V1155" s="17">
        <v>0.12607758241036501</v>
      </c>
      <c r="W1155" s="17">
        <v>0.102277407822359</v>
      </c>
      <c r="X1155" s="17">
        <v>0.14662549647700501</v>
      </c>
      <c r="Y1155" s="17">
        <v>9.6369263263000896E-2</v>
      </c>
      <c r="Z1155" s="17">
        <v>0.15719139510059599</v>
      </c>
      <c r="AA1155" s="17">
        <v>0.14061106800949</v>
      </c>
      <c r="AB1155" s="17">
        <v>0.12169735554161699</v>
      </c>
      <c r="AC1155" s="17">
        <v>0.12142872201354001</v>
      </c>
      <c r="AD1155" s="17"/>
      <c r="AE1155" s="17">
        <v>0.11515475505973299</v>
      </c>
      <c r="AF1155" s="17">
        <v>0.15043772251273099</v>
      </c>
      <c r="AG1155" s="17">
        <v>0.112201846165476</v>
      </c>
      <c r="AH1155" s="17"/>
      <c r="AI1155" s="17">
        <v>0.12619730005949101</v>
      </c>
      <c r="AJ1155" s="17">
        <v>0.14748077201516799</v>
      </c>
      <c r="AK1155" s="17">
        <v>0.18676269426890299</v>
      </c>
      <c r="AL1155" s="17">
        <v>8.2433975978092502E-2</v>
      </c>
      <c r="AM1155" s="17">
        <v>0.10274034121877899</v>
      </c>
      <c r="AN1155" s="17"/>
      <c r="AO1155" s="17">
        <v>0.12722105407293</v>
      </c>
      <c r="AP1155" s="17">
        <v>0.16015911222501</v>
      </c>
      <c r="AQ1155" s="17">
        <v>0.17393090896547</v>
      </c>
      <c r="AR1155" s="17"/>
      <c r="AS1155" s="17">
        <v>0.10030401675867399</v>
      </c>
      <c r="AT1155" s="17">
        <v>0.153655691331616</v>
      </c>
      <c r="AU1155" s="17">
        <v>0.14529979167054599</v>
      </c>
      <c r="AV1155" s="17">
        <v>0.136000453727605</v>
      </c>
      <c r="AW1155" s="17">
        <v>0.235885707327015</v>
      </c>
    </row>
    <row r="1156" spans="2:49" x14ac:dyDescent="0.25">
      <c r="B1156" t="s">
        <v>590</v>
      </c>
      <c r="C1156" s="17">
        <v>0.111847368636926</v>
      </c>
      <c r="D1156" s="17">
        <v>0.11595416856226499</v>
      </c>
      <c r="E1156" s="17">
        <v>0.108241181884198</v>
      </c>
      <c r="F1156" s="17"/>
      <c r="G1156" s="17">
        <v>0.169458791864397</v>
      </c>
      <c r="H1156" s="17">
        <v>0.148019789512331</v>
      </c>
      <c r="I1156" s="17">
        <v>9.9108803744940896E-2</v>
      </c>
      <c r="J1156" s="17">
        <v>0.100454513300581</v>
      </c>
      <c r="K1156" s="17">
        <v>8.7212645878458103E-2</v>
      </c>
      <c r="L1156" s="17">
        <v>7.97506247537524E-2</v>
      </c>
      <c r="M1156" s="17"/>
      <c r="N1156" s="17">
        <v>0.114318301779606</v>
      </c>
      <c r="O1156" s="17">
        <v>0.119818437248962</v>
      </c>
      <c r="P1156" s="17">
        <v>0.103570159491541</v>
      </c>
      <c r="Q1156" s="17">
        <v>0.109118859390207</v>
      </c>
      <c r="R1156" s="17"/>
      <c r="S1156" s="17">
        <v>0.12418799767024701</v>
      </c>
      <c r="T1156" s="17">
        <v>0.111096703781755</v>
      </c>
      <c r="U1156" s="17">
        <v>9.4057648231019003E-2</v>
      </c>
      <c r="V1156" s="17">
        <v>8.9781163958979698E-2</v>
      </c>
      <c r="W1156" s="17">
        <v>0.12936414085165701</v>
      </c>
      <c r="X1156" s="17">
        <v>0.13106272094610999</v>
      </c>
      <c r="Y1156" s="17">
        <v>0.105535730786354</v>
      </c>
      <c r="Z1156" s="17">
        <v>0.120063407091685</v>
      </c>
      <c r="AA1156" s="17">
        <v>0.12340426051492299</v>
      </c>
      <c r="AB1156" s="17">
        <v>9.5301506110533493E-2</v>
      </c>
      <c r="AC1156" s="17">
        <v>9.6264993281016301E-2</v>
      </c>
      <c r="AD1156" s="17"/>
      <c r="AE1156" s="17">
        <v>9.5142415555201407E-2</v>
      </c>
      <c r="AF1156" s="17">
        <v>0.12699468437373901</v>
      </c>
      <c r="AG1156" s="17">
        <v>9.4264044395883997E-2</v>
      </c>
      <c r="AH1156" s="17"/>
      <c r="AI1156" s="17">
        <v>0.10893088611358</v>
      </c>
      <c r="AJ1156" s="17">
        <v>0.121230369559577</v>
      </c>
      <c r="AK1156" s="17">
        <v>0.13840317923526299</v>
      </c>
      <c r="AL1156" s="17">
        <v>0.106030040119775</v>
      </c>
      <c r="AM1156" s="17">
        <v>9.7668458471588199E-2</v>
      </c>
      <c r="AN1156" s="17"/>
      <c r="AO1156" s="17">
        <v>0.13587085317755199</v>
      </c>
      <c r="AP1156" s="17">
        <v>0.11678030006897799</v>
      </c>
      <c r="AQ1156" s="17">
        <v>0.13374264070568101</v>
      </c>
      <c r="AR1156" s="17"/>
      <c r="AS1156" s="17">
        <v>0.109298091787631</v>
      </c>
      <c r="AT1156" s="17">
        <v>0.122436834982418</v>
      </c>
      <c r="AU1156" s="17">
        <v>0.113240397972441</v>
      </c>
      <c r="AV1156" s="17">
        <v>0.13897072249265299</v>
      </c>
      <c r="AW1156" s="17">
        <v>1.67889413912343E-2</v>
      </c>
    </row>
    <row r="1157" spans="2:49" x14ac:dyDescent="0.25">
      <c r="B1157" t="s">
        <v>591</v>
      </c>
      <c r="C1157" s="17">
        <v>0.20621993828985399</v>
      </c>
      <c r="D1157" s="17">
        <v>0.21087724971344399</v>
      </c>
      <c r="E1157" s="17">
        <v>0.202000110338978</v>
      </c>
      <c r="F1157" s="17"/>
      <c r="G1157" s="17">
        <v>0.15341346390810501</v>
      </c>
      <c r="H1157" s="17">
        <v>0.16925755528901201</v>
      </c>
      <c r="I1157" s="17">
        <v>0.22188073599590899</v>
      </c>
      <c r="J1157" s="17">
        <v>0.19521424125770201</v>
      </c>
      <c r="K1157" s="17">
        <v>0.21460742619217099</v>
      </c>
      <c r="L1157" s="17">
        <v>0.26243938313141701</v>
      </c>
      <c r="M1157" s="17"/>
      <c r="N1157" s="17">
        <v>0.20570502376480801</v>
      </c>
      <c r="O1157" s="17">
        <v>0.205622200075081</v>
      </c>
      <c r="P1157" s="17">
        <v>0.19961853872065299</v>
      </c>
      <c r="Q1157" s="17">
        <v>0.215607212518347</v>
      </c>
      <c r="R1157" s="17"/>
      <c r="S1157" s="17">
        <v>0.18699274629389001</v>
      </c>
      <c r="T1157" s="17">
        <v>0.20167595019901</v>
      </c>
      <c r="U1157" s="17">
        <v>0.21856111936317599</v>
      </c>
      <c r="V1157" s="17">
        <v>0.20988252772448801</v>
      </c>
      <c r="W1157" s="17">
        <v>0.196751769670094</v>
      </c>
      <c r="X1157" s="17">
        <v>0.205572778403601</v>
      </c>
      <c r="Y1157" s="17">
        <v>0.21643532684844499</v>
      </c>
      <c r="Z1157" s="17">
        <v>0.14939892676231101</v>
      </c>
      <c r="AA1157" s="17">
        <v>0.23444781063275499</v>
      </c>
      <c r="AB1157" s="17">
        <v>0.197570622073589</v>
      </c>
      <c r="AC1157" s="17">
        <v>0.242306872258332</v>
      </c>
      <c r="AD1157" s="17"/>
      <c r="AE1157" s="17">
        <v>0.25361234012603601</v>
      </c>
      <c r="AF1157" s="17">
        <v>0.186072560663915</v>
      </c>
      <c r="AG1157" s="17">
        <v>0.198127898612148</v>
      </c>
      <c r="AH1157" s="17"/>
      <c r="AI1157" s="17">
        <v>0.27133583951354601</v>
      </c>
      <c r="AJ1157" s="17">
        <v>0.19616941067888699</v>
      </c>
      <c r="AK1157" s="17">
        <v>0.16116073878859699</v>
      </c>
      <c r="AL1157" s="17">
        <v>0.19760858070036899</v>
      </c>
      <c r="AM1157" s="17">
        <v>0.16411268727602901</v>
      </c>
      <c r="AN1157" s="17"/>
      <c r="AO1157" s="17">
        <v>0.28981528362473302</v>
      </c>
      <c r="AP1157" s="17">
        <v>0.202608353205422</v>
      </c>
      <c r="AQ1157" s="17">
        <v>0.15023579416565899</v>
      </c>
      <c r="AR1157" s="17"/>
      <c r="AS1157" s="17">
        <v>0.22027428762757501</v>
      </c>
      <c r="AT1157" s="17">
        <v>0.19231951045391901</v>
      </c>
      <c r="AU1157" s="17">
        <v>0.21516090861682899</v>
      </c>
      <c r="AV1157" s="17">
        <v>0.168487570294232</v>
      </c>
      <c r="AW1157" s="17">
        <v>0.211930898511663</v>
      </c>
    </row>
    <row r="1158" spans="2:49" x14ac:dyDescent="0.25">
      <c r="B1158" t="s">
        <v>592</v>
      </c>
      <c r="C1158" s="17">
        <v>7.4217547793212296E-2</v>
      </c>
      <c r="D1158" s="17">
        <v>8.2924288504312799E-2</v>
      </c>
      <c r="E1158" s="17">
        <v>6.6345710724963494E-2</v>
      </c>
      <c r="F1158" s="17"/>
      <c r="G1158" s="17">
        <v>7.3544851761789196E-2</v>
      </c>
      <c r="H1158" s="17">
        <v>7.2882748845150697E-2</v>
      </c>
      <c r="I1158" s="17">
        <v>7.4457936174304795E-2</v>
      </c>
      <c r="J1158" s="17">
        <v>6.6632977959033501E-2</v>
      </c>
      <c r="K1158" s="17">
        <v>8.8568800563405506E-2</v>
      </c>
      <c r="L1158" s="17">
        <v>7.2098889616439704E-2</v>
      </c>
      <c r="M1158" s="17"/>
      <c r="N1158" s="17">
        <v>7.9945518871560997E-2</v>
      </c>
      <c r="O1158" s="17">
        <v>7.1120258405900499E-2</v>
      </c>
      <c r="P1158" s="17">
        <v>8.4791588252553396E-2</v>
      </c>
      <c r="Q1158" s="17">
        <v>6.1329156245592299E-2</v>
      </c>
      <c r="R1158" s="17"/>
      <c r="S1158" s="17">
        <v>7.1586281633343199E-2</v>
      </c>
      <c r="T1158" s="17">
        <v>6.1579720731234501E-2</v>
      </c>
      <c r="U1158" s="17">
        <v>5.4452953883282099E-2</v>
      </c>
      <c r="V1158" s="17">
        <v>7.6876176835073598E-2</v>
      </c>
      <c r="W1158" s="17">
        <v>9.0018076762173493E-2</v>
      </c>
      <c r="X1158" s="17">
        <v>7.4945680067053794E-2</v>
      </c>
      <c r="Y1158" s="17">
        <v>8.7616289390861399E-2</v>
      </c>
      <c r="Z1158" s="17">
        <v>9.5732350211456596E-2</v>
      </c>
      <c r="AA1158" s="17">
        <v>7.85443341777457E-2</v>
      </c>
      <c r="AB1158" s="17">
        <v>8.3694413304698706E-2</v>
      </c>
      <c r="AC1158" s="17">
        <v>5.2703755184283399E-2</v>
      </c>
      <c r="AD1158" s="17"/>
      <c r="AE1158" s="17">
        <v>9.2799081726420499E-2</v>
      </c>
      <c r="AF1158" s="17">
        <v>6.9089564432459297E-2</v>
      </c>
      <c r="AG1158" s="17">
        <v>5.2192823177681501E-2</v>
      </c>
      <c r="AH1158" s="17"/>
      <c r="AI1158" s="17">
        <v>0.10107470193866</v>
      </c>
      <c r="AJ1158" s="17">
        <v>7.0968846539416194E-2</v>
      </c>
      <c r="AK1158" s="17">
        <v>6.5132927794809101E-2</v>
      </c>
      <c r="AL1158" s="17">
        <v>9.1803036731999396E-2</v>
      </c>
      <c r="AM1158" s="17">
        <v>3.84787267032261E-2</v>
      </c>
      <c r="AN1158" s="17"/>
      <c r="AO1158" s="17">
        <v>0.103994047261714</v>
      </c>
      <c r="AP1158" s="17">
        <v>6.7587411652577797E-2</v>
      </c>
      <c r="AQ1158" s="17">
        <v>6.8081042323902094E-2</v>
      </c>
      <c r="AR1158" s="17"/>
      <c r="AS1158" s="17">
        <v>6.9693506469452396E-2</v>
      </c>
      <c r="AT1158" s="17">
        <v>7.1505081165117002E-2</v>
      </c>
      <c r="AU1158" s="17">
        <v>8.2621867736206403E-2</v>
      </c>
      <c r="AV1158" s="17">
        <v>8.2944677968663394E-2</v>
      </c>
      <c r="AW1158" s="17">
        <v>9.2098928590479495E-2</v>
      </c>
    </row>
    <row r="1159" spans="2:49" x14ac:dyDescent="0.25">
      <c r="B1159" t="s">
        <v>593</v>
      </c>
      <c r="C1159" s="17">
        <v>4.83095948861385E-2</v>
      </c>
      <c r="D1159" s="17">
        <v>5.9111096744381399E-2</v>
      </c>
      <c r="E1159" s="17">
        <v>3.6729117346951397E-2</v>
      </c>
      <c r="F1159" s="17"/>
      <c r="G1159" s="17">
        <v>3.3734379404322203E-2</v>
      </c>
      <c r="H1159" s="17">
        <v>3.263183182255E-2</v>
      </c>
      <c r="I1159" s="17">
        <v>4.17630639201447E-2</v>
      </c>
      <c r="J1159" s="17">
        <v>5.61068586574884E-2</v>
      </c>
      <c r="K1159" s="17">
        <v>6.2330873452636402E-2</v>
      </c>
      <c r="L1159" s="17">
        <v>6.04784413551415E-2</v>
      </c>
      <c r="M1159" s="17"/>
      <c r="N1159" s="17">
        <v>4.6465748799724503E-2</v>
      </c>
      <c r="O1159" s="17">
        <v>4.99534274198115E-2</v>
      </c>
      <c r="P1159" s="17">
        <v>5.8121883874783301E-2</v>
      </c>
      <c r="Q1159" s="17">
        <v>4.00272933750263E-2</v>
      </c>
      <c r="R1159" s="17"/>
      <c r="S1159" s="17">
        <v>4.0736618420459302E-2</v>
      </c>
      <c r="T1159" s="17">
        <v>3.6358100290891503E-2</v>
      </c>
      <c r="U1159" s="17">
        <v>2.95754306858525E-2</v>
      </c>
      <c r="V1159" s="17">
        <v>5.77014411074393E-2</v>
      </c>
      <c r="W1159" s="17">
        <v>7.2986566621971102E-2</v>
      </c>
      <c r="X1159" s="17">
        <v>5.1695606035782202E-2</v>
      </c>
      <c r="Y1159" s="17">
        <v>5.3365743478422697E-2</v>
      </c>
      <c r="Z1159" s="17">
        <v>7.5716610586572503E-2</v>
      </c>
      <c r="AA1159" s="17">
        <v>3.4122216999030099E-2</v>
      </c>
      <c r="AB1159" s="17">
        <v>5.0856758021452897E-2</v>
      </c>
      <c r="AC1159" s="17">
        <v>6.9711718237634404E-2</v>
      </c>
      <c r="AD1159" s="17"/>
      <c r="AE1159" s="17">
        <v>7.8598129718875004E-2</v>
      </c>
      <c r="AF1159" s="17">
        <v>3.2904641936105199E-2</v>
      </c>
      <c r="AG1159" s="17">
        <v>3.3144629625646502E-2</v>
      </c>
      <c r="AH1159" s="17"/>
      <c r="AI1159" s="17">
        <v>7.5777315406122994E-2</v>
      </c>
      <c r="AJ1159" s="17">
        <v>3.1375871001402801E-2</v>
      </c>
      <c r="AK1159" s="17">
        <v>3.13688032333376E-2</v>
      </c>
      <c r="AL1159" s="17">
        <v>0.14095498358726799</v>
      </c>
      <c r="AM1159" s="17">
        <v>2.89416729203744E-2</v>
      </c>
      <c r="AN1159" s="17"/>
      <c r="AO1159" s="17">
        <v>7.5784896289099901E-2</v>
      </c>
      <c r="AP1159" s="17">
        <v>2.95402460225332E-2</v>
      </c>
      <c r="AQ1159" s="17">
        <v>4.8543711008903097E-2</v>
      </c>
      <c r="AR1159" s="17"/>
      <c r="AS1159" s="17">
        <v>5.2932694456947801E-2</v>
      </c>
      <c r="AT1159" s="17">
        <v>4.4623247444691601E-2</v>
      </c>
      <c r="AU1159" s="17">
        <v>3.2476371000607497E-2</v>
      </c>
      <c r="AV1159" s="17">
        <v>5.8925167075631099E-2</v>
      </c>
      <c r="AW1159" s="17">
        <v>3.4641403232954303E-2</v>
      </c>
    </row>
    <row r="1160" spans="2:49" x14ac:dyDescent="0.25">
      <c r="B1160" t="s">
        <v>594</v>
      </c>
      <c r="C1160" s="17">
        <v>3.5189947641616599E-2</v>
      </c>
      <c r="D1160" s="17">
        <v>4.7707833439839697E-2</v>
      </c>
      <c r="E1160" s="17">
        <v>2.3270875980302801E-2</v>
      </c>
      <c r="F1160" s="17"/>
      <c r="G1160" s="17">
        <v>1.84892129293284E-2</v>
      </c>
      <c r="H1160" s="17">
        <v>2.4857152354170998E-2</v>
      </c>
      <c r="I1160" s="17">
        <v>3.5280330193928899E-2</v>
      </c>
      <c r="J1160" s="17">
        <v>3.2399909466921797E-2</v>
      </c>
      <c r="K1160" s="17">
        <v>4.1931489032911599E-2</v>
      </c>
      <c r="L1160" s="17">
        <v>5.2526374654753301E-2</v>
      </c>
      <c r="M1160" s="17"/>
      <c r="N1160" s="17">
        <v>3.3948189513803601E-2</v>
      </c>
      <c r="O1160" s="17">
        <v>2.9530755856602899E-2</v>
      </c>
      <c r="P1160" s="17">
        <v>4.3302921294011198E-2</v>
      </c>
      <c r="Q1160" s="17">
        <v>3.4899128593946803E-2</v>
      </c>
      <c r="R1160" s="17"/>
      <c r="S1160" s="17">
        <v>3.1282862802686301E-2</v>
      </c>
      <c r="T1160" s="17">
        <v>3.6322044710776602E-2</v>
      </c>
      <c r="U1160" s="17">
        <v>3.18836655473963E-2</v>
      </c>
      <c r="V1160" s="17">
        <v>4.6398152182154401E-2</v>
      </c>
      <c r="W1160" s="17">
        <v>3.0668426347894899E-2</v>
      </c>
      <c r="X1160" s="17">
        <v>3.55347770543923E-2</v>
      </c>
      <c r="Y1160" s="17">
        <v>4.5154680173229697E-2</v>
      </c>
      <c r="Z1160" s="17">
        <v>3.2499702568611198E-2</v>
      </c>
      <c r="AA1160" s="17">
        <v>2.90643366761845E-2</v>
      </c>
      <c r="AB1160" s="17">
        <v>3.9864568041032902E-2</v>
      </c>
      <c r="AC1160" s="17">
        <v>2.5293410958384999E-2</v>
      </c>
      <c r="AD1160" s="17"/>
      <c r="AE1160" s="17">
        <v>6.2329782484799597E-2</v>
      </c>
      <c r="AF1160" s="17">
        <v>1.8983222373210699E-2</v>
      </c>
      <c r="AG1160" s="17">
        <v>2.2285070388591999E-2</v>
      </c>
      <c r="AH1160" s="17"/>
      <c r="AI1160" s="17">
        <v>5.6817840178645197E-2</v>
      </c>
      <c r="AJ1160" s="17">
        <v>1.3597344775652101E-2</v>
      </c>
      <c r="AK1160" s="17">
        <v>9.2626389965781604E-3</v>
      </c>
      <c r="AL1160" s="17">
        <v>0.135159100364243</v>
      </c>
      <c r="AM1160" s="17">
        <v>3.28659158399916E-2</v>
      </c>
      <c r="AN1160" s="17"/>
      <c r="AO1160" s="17">
        <v>4.9479752571140498E-2</v>
      </c>
      <c r="AP1160" s="17">
        <v>1.4625659659337899E-2</v>
      </c>
      <c r="AQ1160" s="17">
        <v>8.9984301228713207E-3</v>
      </c>
      <c r="AR1160" s="17"/>
      <c r="AS1160" s="17">
        <v>4.0342275302498801E-2</v>
      </c>
      <c r="AT1160" s="17">
        <v>3.9588315070601503E-2</v>
      </c>
      <c r="AU1160" s="17">
        <v>2.3072648539345899E-2</v>
      </c>
      <c r="AV1160" s="17">
        <v>4.3651814268486203E-2</v>
      </c>
      <c r="AW1160" s="17">
        <v>3.7436345126247203E-2</v>
      </c>
    </row>
    <row r="1161" spans="2:49" x14ac:dyDescent="0.25">
      <c r="B1161" t="s">
        <v>150</v>
      </c>
      <c r="C1161" s="17">
        <v>0.15429323590865501</v>
      </c>
      <c r="D1161" s="17">
        <v>0.101301783547422</v>
      </c>
      <c r="E1161" s="17">
        <v>0.20580210373095201</v>
      </c>
      <c r="F1161" s="17"/>
      <c r="G1161" s="17">
        <v>0.121207012677689</v>
      </c>
      <c r="H1161" s="17">
        <v>0.175946229865523</v>
      </c>
      <c r="I1161" s="17">
        <v>0.16498690591535101</v>
      </c>
      <c r="J1161" s="17">
        <v>0.19573511299278401</v>
      </c>
      <c r="K1161" s="17">
        <v>0.15219703570333901</v>
      </c>
      <c r="L1161" s="17">
        <v>0.118015502689715</v>
      </c>
      <c r="M1161" s="17"/>
      <c r="N1161" s="17">
        <v>9.2516686874711707E-2</v>
      </c>
      <c r="O1161" s="17">
        <v>0.15652936707958401</v>
      </c>
      <c r="P1161" s="17">
        <v>0.178440988287901</v>
      </c>
      <c r="Q1161" s="17">
        <v>0.19738452671564599</v>
      </c>
      <c r="R1161" s="17"/>
      <c r="S1161" s="17">
        <v>0.13641701949804599</v>
      </c>
      <c r="T1161" s="17">
        <v>0.14854968231712301</v>
      </c>
      <c r="U1161" s="17">
        <v>0.178491940518163</v>
      </c>
      <c r="V1161" s="17">
        <v>0.12229649425514701</v>
      </c>
      <c r="W1161" s="17">
        <v>0.14464127569278601</v>
      </c>
      <c r="X1161" s="17">
        <v>0.16738978774608901</v>
      </c>
      <c r="Y1161" s="17">
        <v>0.157990861033103</v>
      </c>
      <c r="Z1161" s="17">
        <v>0.19396229646084301</v>
      </c>
      <c r="AA1161" s="17">
        <v>0.16791722178666901</v>
      </c>
      <c r="AB1161" s="17">
        <v>0.149436172058551</v>
      </c>
      <c r="AC1161" s="17">
        <v>0.169189135736936</v>
      </c>
      <c r="AD1161" s="17"/>
      <c r="AE1161" s="17">
        <v>0.148211273857069</v>
      </c>
      <c r="AF1161" s="17">
        <v>0.11826388251779001</v>
      </c>
      <c r="AG1161" s="17">
        <v>0.24662633336260101</v>
      </c>
      <c r="AH1161" s="17"/>
      <c r="AI1161" s="17">
        <v>0.118214964403371</v>
      </c>
      <c r="AJ1161" s="17">
        <v>0.133442426951806</v>
      </c>
      <c r="AK1161" s="17">
        <v>7.1344930590492198E-2</v>
      </c>
      <c r="AL1161" s="17">
        <v>0.127836963355208</v>
      </c>
      <c r="AM1161" s="17">
        <v>0.28420996134107201</v>
      </c>
      <c r="AN1161" s="17"/>
      <c r="AO1161" s="17">
        <v>8.7302724304758605E-2</v>
      </c>
      <c r="AP1161" s="17">
        <v>0.13005011130131999</v>
      </c>
      <c r="AQ1161" s="17">
        <v>9.3977620248721694E-2</v>
      </c>
      <c r="AR1161" s="17"/>
      <c r="AS1161" s="17">
        <v>0.197249760253874</v>
      </c>
      <c r="AT1161" s="17">
        <v>0.152268917611386</v>
      </c>
      <c r="AU1161" s="17">
        <v>0.12263457673693</v>
      </c>
      <c r="AV1161" s="17">
        <v>9.9497841692669398E-2</v>
      </c>
      <c r="AW1161" s="17">
        <v>6.6417381080504698E-2</v>
      </c>
    </row>
    <row r="1162" spans="2:49" x14ac:dyDescent="0.25">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row>
    <row r="1163" spans="2:49" x14ac:dyDescent="0.25">
      <c r="B1163" s="6" t="s">
        <v>607</v>
      </c>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row>
    <row r="1164" spans="2:49" x14ac:dyDescent="0.25">
      <c r="B1164" s="24" t="s">
        <v>76</v>
      </c>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row>
    <row r="1165" spans="2:49" x14ac:dyDescent="0.25">
      <c r="B1165" t="s">
        <v>604</v>
      </c>
      <c r="C1165" s="17">
        <v>8.6402004514874106E-2</v>
      </c>
      <c r="D1165" s="17">
        <v>0.10502451908357401</v>
      </c>
      <c r="E1165" s="17">
        <v>6.7984549955575999E-2</v>
      </c>
      <c r="F1165" s="17"/>
      <c r="G1165" s="17">
        <v>6.4494784866509197E-2</v>
      </c>
      <c r="H1165" s="17">
        <v>6.4496590105737994E-2</v>
      </c>
      <c r="I1165" s="17">
        <v>8.1596916977210304E-2</v>
      </c>
      <c r="J1165" s="17">
        <v>8.9146454756484403E-2</v>
      </c>
      <c r="K1165" s="17">
        <v>0.114356966224887</v>
      </c>
      <c r="L1165" s="17">
        <v>0.101920104587545</v>
      </c>
      <c r="M1165" s="17"/>
      <c r="N1165" s="17">
        <v>7.9672170506183401E-2</v>
      </c>
      <c r="O1165" s="17">
        <v>7.7846927666157306E-2</v>
      </c>
      <c r="P1165" s="17">
        <v>0.101099206539913</v>
      </c>
      <c r="Q1165" s="17">
        <v>8.9392026711861194E-2</v>
      </c>
      <c r="R1165" s="17"/>
      <c r="S1165" s="17">
        <v>8.8069361522566295E-2</v>
      </c>
      <c r="T1165" s="17">
        <v>8.2027726641028198E-2</v>
      </c>
      <c r="U1165" s="17">
        <v>8.9194155183381599E-2</v>
      </c>
      <c r="V1165" s="17">
        <v>7.84118520906745E-2</v>
      </c>
      <c r="W1165" s="17">
        <v>7.3733653439281802E-2</v>
      </c>
      <c r="X1165" s="17">
        <v>7.9330794887565406E-2</v>
      </c>
      <c r="Y1165" s="17">
        <v>7.4885850005200497E-2</v>
      </c>
      <c r="Z1165" s="17">
        <v>0.116888408803001</v>
      </c>
      <c r="AA1165" s="17">
        <v>8.3244879254859794E-2</v>
      </c>
      <c r="AB1165" s="17">
        <v>9.8297747128083798E-2</v>
      </c>
      <c r="AC1165" s="17">
        <v>0.11305215671831299</v>
      </c>
      <c r="AD1165" s="17"/>
      <c r="AE1165" s="17">
        <v>0.13347267844919899</v>
      </c>
      <c r="AF1165" s="17">
        <v>5.8528234671495399E-2</v>
      </c>
      <c r="AG1165" s="17">
        <v>6.8906921192722501E-2</v>
      </c>
      <c r="AH1165" s="17"/>
      <c r="AI1165" s="17">
        <v>0.12521160541208901</v>
      </c>
      <c r="AJ1165" s="17">
        <v>5.4888555651766299E-2</v>
      </c>
      <c r="AK1165" s="17">
        <v>5.2207667718709702E-2</v>
      </c>
      <c r="AL1165" s="17">
        <v>0.25349817754273302</v>
      </c>
      <c r="AM1165" s="17">
        <v>6.7520108718499394E-2</v>
      </c>
      <c r="AN1165" s="17"/>
      <c r="AO1165" s="17">
        <v>0.119998823586034</v>
      </c>
      <c r="AP1165" s="17">
        <v>5.3004227881242198E-2</v>
      </c>
      <c r="AQ1165" s="17">
        <v>5.2888674299365099E-2</v>
      </c>
      <c r="AR1165" s="17"/>
      <c r="AS1165" s="17">
        <v>9.4648466538746895E-2</v>
      </c>
      <c r="AT1165" s="17">
        <v>8.1458730150544903E-2</v>
      </c>
      <c r="AU1165" s="17">
        <v>5.84420022795396E-2</v>
      </c>
      <c r="AV1165" s="17">
        <v>0.106039506627607</v>
      </c>
      <c r="AW1165" s="17">
        <v>7.57306008637193E-2</v>
      </c>
    </row>
    <row r="1166" spans="2:49" x14ac:dyDescent="0.25">
      <c r="B1166" t="s">
        <v>605</v>
      </c>
      <c r="C1166" s="17">
        <v>0.18256823767614699</v>
      </c>
      <c r="D1166" s="17">
        <v>0.200067291930832</v>
      </c>
      <c r="E1166" s="17">
        <v>0.16646353163577299</v>
      </c>
      <c r="F1166" s="17"/>
      <c r="G1166" s="17">
        <v>0.19732842697734801</v>
      </c>
      <c r="H1166" s="17">
        <v>0.18656110493815001</v>
      </c>
      <c r="I1166" s="17">
        <v>0.19129656508707499</v>
      </c>
      <c r="J1166" s="17">
        <v>0.185564938675709</v>
      </c>
      <c r="K1166" s="17">
        <v>0.17631543599236699</v>
      </c>
      <c r="L1166" s="17">
        <v>0.16401044854434399</v>
      </c>
      <c r="M1166" s="17"/>
      <c r="N1166" s="17">
        <v>0.17164870454749101</v>
      </c>
      <c r="O1166" s="17">
        <v>0.19785170695874801</v>
      </c>
      <c r="P1166" s="17">
        <v>0.186569065670317</v>
      </c>
      <c r="Q1166" s="17">
        <v>0.174596393016554</v>
      </c>
      <c r="R1166" s="17"/>
      <c r="S1166" s="17">
        <v>0.18414429039639901</v>
      </c>
      <c r="T1166" s="17">
        <v>0.18687144329539801</v>
      </c>
      <c r="U1166" s="17">
        <v>0.13649043898192101</v>
      </c>
      <c r="V1166" s="17">
        <v>0.15962314515133799</v>
      </c>
      <c r="W1166" s="17">
        <v>0.198764493911436</v>
      </c>
      <c r="X1166" s="17">
        <v>0.20738634523909599</v>
      </c>
      <c r="Y1166" s="17">
        <v>0.198215452643517</v>
      </c>
      <c r="Z1166" s="17">
        <v>0.235023538687122</v>
      </c>
      <c r="AA1166" s="17">
        <v>0.177922463551416</v>
      </c>
      <c r="AB1166" s="17">
        <v>0.195524189450032</v>
      </c>
      <c r="AC1166" s="17">
        <v>0.13479310653729301</v>
      </c>
      <c r="AD1166" s="17"/>
      <c r="AE1166" s="17">
        <v>0.22642482411668299</v>
      </c>
      <c r="AF1166" s="17">
        <v>0.15391792482473299</v>
      </c>
      <c r="AG1166" s="17">
        <v>0.18015764809916399</v>
      </c>
      <c r="AH1166" s="17"/>
      <c r="AI1166" s="17">
        <v>0.224990069189129</v>
      </c>
      <c r="AJ1166" s="17">
        <v>0.15905642588056099</v>
      </c>
      <c r="AK1166" s="17">
        <v>0.13506115352019599</v>
      </c>
      <c r="AL1166" s="17">
        <v>0.252931081967325</v>
      </c>
      <c r="AM1166" s="17">
        <v>0.16772506126313499</v>
      </c>
      <c r="AN1166" s="17"/>
      <c r="AO1166" s="17">
        <v>0.23524966099250999</v>
      </c>
      <c r="AP1166" s="17">
        <v>0.171868120679259</v>
      </c>
      <c r="AQ1166" s="17">
        <v>0.173570335123715</v>
      </c>
      <c r="AR1166" s="17"/>
      <c r="AS1166" s="17">
        <v>0.19259785182999301</v>
      </c>
      <c r="AT1166" s="17">
        <v>0.171170386086368</v>
      </c>
      <c r="AU1166" s="17">
        <v>0.20492461180386101</v>
      </c>
      <c r="AV1166" s="17">
        <v>0.17369792860057301</v>
      </c>
      <c r="AW1166" s="17">
        <v>0.15279416257415901</v>
      </c>
    </row>
    <row r="1167" spans="2:49" x14ac:dyDescent="0.25">
      <c r="B1167" t="s">
        <v>187</v>
      </c>
      <c r="C1167" s="17">
        <v>0.23621032782458201</v>
      </c>
      <c r="D1167" s="17">
        <v>0.20807727207357099</v>
      </c>
      <c r="E1167" s="17">
        <v>0.26474415543485202</v>
      </c>
      <c r="F1167" s="17"/>
      <c r="G1167" s="17">
        <v>0.169192083213316</v>
      </c>
      <c r="H1167" s="17">
        <v>0.20219566672716899</v>
      </c>
      <c r="I1167" s="17">
        <v>0.25642725412419898</v>
      </c>
      <c r="J1167" s="17">
        <v>0.25889838493223299</v>
      </c>
      <c r="K1167" s="17">
        <v>0.25516196836414901</v>
      </c>
      <c r="L1167" s="17">
        <v>0.26143394480291599</v>
      </c>
      <c r="M1167" s="17"/>
      <c r="N1167" s="17">
        <v>0.201210030673278</v>
      </c>
      <c r="O1167" s="17">
        <v>0.23770859598354699</v>
      </c>
      <c r="P1167" s="17">
        <v>0.24141372105742101</v>
      </c>
      <c r="Q1167" s="17">
        <v>0.26734639684668299</v>
      </c>
      <c r="R1167" s="17"/>
      <c r="S1167" s="17">
        <v>0.221518550085719</v>
      </c>
      <c r="T1167" s="17">
        <v>0.19635006868892699</v>
      </c>
      <c r="U1167" s="17">
        <v>0.26173614937068201</v>
      </c>
      <c r="V1167" s="17">
        <v>0.25014591428130301</v>
      </c>
      <c r="W1167" s="17">
        <v>0.24522705422768301</v>
      </c>
      <c r="X1167" s="17">
        <v>0.284152776446088</v>
      </c>
      <c r="Y1167" s="17">
        <v>0.21310284996535001</v>
      </c>
      <c r="Z1167" s="17">
        <v>0.18225640049226299</v>
      </c>
      <c r="AA1167" s="17">
        <v>0.264320915160495</v>
      </c>
      <c r="AB1167" s="17">
        <v>0.20565810007433799</v>
      </c>
      <c r="AC1167" s="17">
        <v>0.28917575265978102</v>
      </c>
      <c r="AD1167" s="17"/>
      <c r="AE1167" s="17">
        <v>0.24939285840771999</v>
      </c>
      <c r="AF1167" s="17">
        <v>0.20017591899548501</v>
      </c>
      <c r="AG1167" s="17">
        <v>0.30442781022147702</v>
      </c>
      <c r="AH1167" s="17"/>
      <c r="AI1167" s="17">
        <v>0.27414192610849603</v>
      </c>
      <c r="AJ1167" s="17">
        <v>0.19631055366647401</v>
      </c>
      <c r="AK1167" s="17">
        <v>0.15031447934432901</v>
      </c>
      <c r="AL1167" s="17">
        <v>0.17096749383972701</v>
      </c>
      <c r="AM1167" s="17">
        <v>0.32382661518308498</v>
      </c>
      <c r="AN1167" s="17"/>
      <c r="AO1167" s="17">
        <v>0.271860105050312</v>
      </c>
      <c r="AP1167" s="17">
        <v>0.19869316223002501</v>
      </c>
      <c r="AQ1167" s="17">
        <v>0.14761931430435399</v>
      </c>
      <c r="AR1167" s="17"/>
      <c r="AS1167" s="17">
        <v>0.29249172170453303</v>
      </c>
      <c r="AT1167" s="17">
        <v>0.22558840925506901</v>
      </c>
      <c r="AU1167" s="17">
        <v>0.20322710736024999</v>
      </c>
      <c r="AV1167" s="17">
        <v>0.19381545873800099</v>
      </c>
      <c r="AW1167" s="17">
        <v>0.158230900898717</v>
      </c>
    </row>
    <row r="1168" spans="2:49" x14ac:dyDescent="0.25">
      <c r="B1168" t="s">
        <v>86</v>
      </c>
      <c r="C1168" s="17">
        <v>0.24976622008059601</v>
      </c>
      <c r="D1168" s="17">
        <v>0.22980268236325699</v>
      </c>
      <c r="E1168" s="17">
        <v>0.269875148123358</v>
      </c>
      <c r="F1168" s="17"/>
      <c r="G1168" s="17">
        <v>0.32901823803653601</v>
      </c>
      <c r="H1168" s="17">
        <v>0.28520839161967598</v>
      </c>
      <c r="I1168" s="17">
        <v>0.240040920062876</v>
      </c>
      <c r="J1168" s="17">
        <v>0.22920852837005901</v>
      </c>
      <c r="K1168" s="17">
        <v>0.215272883528773</v>
      </c>
      <c r="L1168" s="17">
        <v>0.21527176419574101</v>
      </c>
      <c r="M1168" s="17"/>
      <c r="N1168" s="17">
        <v>0.25647495686438998</v>
      </c>
      <c r="O1168" s="17">
        <v>0.23856807777453001</v>
      </c>
      <c r="P1168" s="17">
        <v>0.26940133920242099</v>
      </c>
      <c r="Q1168" s="17">
        <v>0.23883494673258901</v>
      </c>
      <c r="R1168" s="17"/>
      <c r="S1168" s="17">
        <v>0.22836108130449601</v>
      </c>
      <c r="T1168" s="17">
        <v>0.26937296533851202</v>
      </c>
      <c r="U1168" s="17">
        <v>0.23883862953212301</v>
      </c>
      <c r="V1168" s="17">
        <v>0.22796972318456901</v>
      </c>
      <c r="W1168" s="17">
        <v>0.24824014788691001</v>
      </c>
      <c r="X1168" s="17">
        <v>0.221967249798175</v>
      </c>
      <c r="Y1168" s="17">
        <v>0.29823466062611698</v>
      </c>
      <c r="Z1168" s="17">
        <v>0.28110263897064403</v>
      </c>
      <c r="AA1168" s="17">
        <v>0.26787943175267898</v>
      </c>
      <c r="AB1168" s="17">
        <v>0.22741599624789299</v>
      </c>
      <c r="AC1168" s="17">
        <v>0.26537220998539401</v>
      </c>
      <c r="AD1168" s="17"/>
      <c r="AE1168" s="17">
        <v>0.21556393039462299</v>
      </c>
      <c r="AF1168" s="17">
        <v>0.27423139321294698</v>
      </c>
      <c r="AG1168" s="17">
        <v>0.243448695981964</v>
      </c>
      <c r="AH1168" s="17"/>
      <c r="AI1168" s="17">
        <v>0.22255420816350099</v>
      </c>
      <c r="AJ1168" s="17">
        <v>0.28074073854074899</v>
      </c>
      <c r="AK1168" s="17">
        <v>0.316349609284371</v>
      </c>
      <c r="AL1168" s="17">
        <v>0.136433881022649</v>
      </c>
      <c r="AM1168" s="17">
        <v>0.23064260456702099</v>
      </c>
      <c r="AN1168" s="17"/>
      <c r="AO1168" s="17">
        <v>0.23856984060983599</v>
      </c>
      <c r="AP1168" s="17">
        <v>0.269279419656274</v>
      </c>
      <c r="AQ1168" s="17">
        <v>0.27580737721809501</v>
      </c>
      <c r="AR1168" s="17"/>
      <c r="AS1168" s="17">
        <v>0.22154001501953899</v>
      </c>
      <c r="AT1168" s="17">
        <v>0.28619240659546602</v>
      </c>
      <c r="AU1168" s="17">
        <v>0.24706069294886801</v>
      </c>
      <c r="AV1168" s="17">
        <v>0.22915855406864399</v>
      </c>
      <c r="AW1168" s="17">
        <v>0.22067168190075601</v>
      </c>
    </row>
    <row r="1169" spans="2:49" x14ac:dyDescent="0.25">
      <c r="B1169" t="s">
        <v>87</v>
      </c>
      <c r="C1169" s="17">
        <v>0.245053209903801</v>
      </c>
      <c r="D1169" s="17">
        <v>0.257028234548765</v>
      </c>
      <c r="E1169" s="17">
        <v>0.230932614850441</v>
      </c>
      <c r="F1169" s="17"/>
      <c r="G1169" s="17">
        <v>0.239966466906291</v>
      </c>
      <c r="H1169" s="17">
        <v>0.261538246609267</v>
      </c>
      <c r="I1169" s="17">
        <v>0.23063834374863901</v>
      </c>
      <c r="J1169" s="17">
        <v>0.237181693265515</v>
      </c>
      <c r="K1169" s="17">
        <v>0.23889274588982401</v>
      </c>
      <c r="L1169" s="17">
        <v>0.25736373786945399</v>
      </c>
      <c r="M1169" s="17"/>
      <c r="N1169" s="17">
        <v>0.29099413740865698</v>
      </c>
      <c r="O1169" s="17">
        <v>0.24802469161701701</v>
      </c>
      <c r="P1169" s="17">
        <v>0.201516667529928</v>
      </c>
      <c r="Q1169" s="17">
        <v>0.229830236692314</v>
      </c>
      <c r="R1169" s="17"/>
      <c r="S1169" s="17">
        <v>0.27790671669082001</v>
      </c>
      <c r="T1169" s="17">
        <v>0.26537779603613498</v>
      </c>
      <c r="U1169" s="17">
        <v>0.27374062693189199</v>
      </c>
      <c r="V1169" s="17">
        <v>0.28384936529211602</v>
      </c>
      <c r="W1169" s="17">
        <v>0.234034650534689</v>
      </c>
      <c r="X1169" s="17">
        <v>0.207162833629076</v>
      </c>
      <c r="Y1169" s="17">
        <v>0.215561186759815</v>
      </c>
      <c r="Z1169" s="17">
        <v>0.18472901304697001</v>
      </c>
      <c r="AA1169" s="17">
        <v>0.20663231028055001</v>
      </c>
      <c r="AB1169" s="17">
        <v>0.27310396709965301</v>
      </c>
      <c r="AC1169" s="17">
        <v>0.19760677409921901</v>
      </c>
      <c r="AD1169" s="17"/>
      <c r="AE1169" s="17">
        <v>0.175145708631776</v>
      </c>
      <c r="AF1169" s="17">
        <v>0.31314652829534001</v>
      </c>
      <c r="AG1169" s="17">
        <v>0.203058924504673</v>
      </c>
      <c r="AH1169" s="17"/>
      <c r="AI1169" s="17">
        <v>0.153102191126785</v>
      </c>
      <c r="AJ1169" s="17">
        <v>0.30900372626044897</v>
      </c>
      <c r="AK1169" s="17">
        <v>0.34606709013239501</v>
      </c>
      <c r="AL1169" s="17">
        <v>0.186169365627566</v>
      </c>
      <c r="AM1169" s="17">
        <v>0.21028561026825901</v>
      </c>
      <c r="AN1169" s="17"/>
      <c r="AO1169" s="17">
        <v>0.13432156976130799</v>
      </c>
      <c r="AP1169" s="17">
        <v>0.30715506955319899</v>
      </c>
      <c r="AQ1169" s="17">
        <v>0.35011429905447</v>
      </c>
      <c r="AR1169" s="17"/>
      <c r="AS1169" s="17">
        <v>0.198721944907188</v>
      </c>
      <c r="AT1169" s="17">
        <v>0.23559006791255199</v>
      </c>
      <c r="AU1169" s="17">
        <v>0.28634558560748102</v>
      </c>
      <c r="AV1169" s="17">
        <v>0.29728855196517501</v>
      </c>
      <c r="AW1169" s="17">
        <v>0.39257265376264899</v>
      </c>
    </row>
    <row r="1170" spans="2:49" x14ac:dyDescent="0.25">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row>
    <row r="1171" spans="2:49" x14ac:dyDescent="0.25">
      <c r="B1171" s="6" t="s">
        <v>608</v>
      </c>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row>
    <row r="1172" spans="2:49" x14ac:dyDescent="0.25">
      <c r="B1172" s="24" t="s">
        <v>76</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row>
    <row r="1173" spans="2:49" x14ac:dyDescent="0.25">
      <c r="B1173" t="s">
        <v>604</v>
      </c>
      <c r="C1173" s="17">
        <v>8.5881540026002401E-2</v>
      </c>
      <c r="D1173" s="17">
        <v>0.105852817529949</v>
      </c>
      <c r="E1173" s="17">
        <v>6.6576230414777296E-2</v>
      </c>
      <c r="F1173" s="17"/>
      <c r="G1173" s="17">
        <v>4.2768971584560597E-2</v>
      </c>
      <c r="H1173" s="17">
        <v>7.19203299833511E-2</v>
      </c>
      <c r="I1173" s="17">
        <v>8.7557552583197404E-2</v>
      </c>
      <c r="J1173" s="17">
        <v>9.2072309507843994E-2</v>
      </c>
      <c r="K1173" s="17">
        <v>0.102036707400155</v>
      </c>
      <c r="L1173" s="17">
        <v>0.10907657516269099</v>
      </c>
      <c r="M1173" s="17"/>
      <c r="N1173" s="17">
        <v>8.5935139126280799E-2</v>
      </c>
      <c r="O1173" s="17">
        <v>7.0554330416477198E-2</v>
      </c>
      <c r="P1173" s="17">
        <v>0.101981718251929</v>
      </c>
      <c r="Q1173" s="17">
        <v>8.8415885399248897E-2</v>
      </c>
      <c r="R1173" s="17"/>
      <c r="S1173" s="17">
        <v>8.7334487707520198E-2</v>
      </c>
      <c r="T1173" s="17">
        <v>7.2647551309936206E-2</v>
      </c>
      <c r="U1173" s="17">
        <v>7.5168295289802498E-2</v>
      </c>
      <c r="V1173" s="17">
        <v>8.2491590635940096E-2</v>
      </c>
      <c r="W1173" s="17">
        <v>8.40769825407124E-2</v>
      </c>
      <c r="X1173" s="17">
        <v>9.84441766356174E-2</v>
      </c>
      <c r="Y1173" s="17">
        <v>7.42830931969575E-2</v>
      </c>
      <c r="Z1173" s="17">
        <v>0.100578610818187</v>
      </c>
      <c r="AA1173" s="17">
        <v>8.1198660883179993E-2</v>
      </c>
      <c r="AB1173" s="17">
        <v>0.100524905234739</v>
      </c>
      <c r="AC1173" s="17">
        <v>0.11012559931942099</v>
      </c>
      <c r="AD1173" s="17"/>
      <c r="AE1173" s="17">
        <v>0.12993941006206999</v>
      </c>
      <c r="AF1173" s="17">
        <v>6.7442325969584702E-2</v>
      </c>
      <c r="AG1173" s="17">
        <v>5.9010613165865103E-2</v>
      </c>
      <c r="AH1173" s="17"/>
      <c r="AI1173" s="17">
        <v>0.13532834859149601</v>
      </c>
      <c r="AJ1173" s="17">
        <v>5.2467427125039198E-2</v>
      </c>
      <c r="AK1173" s="17">
        <v>3.4192227318007799E-2</v>
      </c>
      <c r="AL1173" s="17">
        <v>0.21961144420353701</v>
      </c>
      <c r="AM1173" s="17">
        <v>6.2821303090041899E-2</v>
      </c>
      <c r="AN1173" s="17"/>
      <c r="AO1173" s="17">
        <v>0.13459075239104901</v>
      </c>
      <c r="AP1173" s="17">
        <v>5.3456154013298098E-2</v>
      </c>
      <c r="AQ1173" s="17">
        <v>4.9610020594532199E-2</v>
      </c>
      <c r="AR1173" s="17"/>
      <c r="AS1173" s="17">
        <v>9.5968203919943401E-2</v>
      </c>
      <c r="AT1173" s="17">
        <v>8.5082849018525794E-2</v>
      </c>
      <c r="AU1173" s="17">
        <v>6.0601776786388999E-2</v>
      </c>
      <c r="AV1173" s="17">
        <v>0.116285209462033</v>
      </c>
      <c r="AW1173" s="17">
        <v>5.9784323898364099E-2</v>
      </c>
    </row>
    <row r="1174" spans="2:49" x14ac:dyDescent="0.25">
      <c r="B1174" t="s">
        <v>605</v>
      </c>
      <c r="C1174" s="17">
        <v>0.18631489490699099</v>
      </c>
      <c r="D1174" s="17">
        <v>0.19196802780420599</v>
      </c>
      <c r="E1174" s="17">
        <v>0.18077543629707599</v>
      </c>
      <c r="F1174" s="17"/>
      <c r="G1174" s="17">
        <v>0.22563225822799199</v>
      </c>
      <c r="H1174" s="17">
        <v>0.195023636534366</v>
      </c>
      <c r="I1174" s="17">
        <v>0.17250480697419501</v>
      </c>
      <c r="J1174" s="17">
        <v>0.17102745882190501</v>
      </c>
      <c r="K1174" s="17">
        <v>0.17215906264078201</v>
      </c>
      <c r="L1174" s="17">
        <v>0.18589245939020199</v>
      </c>
      <c r="M1174" s="17"/>
      <c r="N1174" s="17">
        <v>0.180376286690173</v>
      </c>
      <c r="O1174" s="17">
        <v>0.194876953986822</v>
      </c>
      <c r="P1174" s="17">
        <v>0.17570898357147399</v>
      </c>
      <c r="Q1174" s="17">
        <v>0.190698519119053</v>
      </c>
      <c r="R1174" s="17"/>
      <c r="S1174" s="17">
        <v>0.18066278183260001</v>
      </c>
      <c r="T1174" s="17">
        <v>0.19457417741977301</v>
      </c>
      <c r="U1174" s="17">
        <v>0.16497119590277901</v>
      </c>
      <c r="V1174" s="17">
        <v>0.14639117760707099</v>
      </c>
      <c r="W1174" s="17">
        <v>0.20518811680976301</v>
      </c>
      <c r="X1174" s="17">
        <v>0.20803157785552701</v>
      </c>
      <c r="Y1174" s="17">
        <v>0.208578282995209</v>
      </c>
      <c r="Z1174" s="17">
        <v>0.20091187005435199</v>
      </c>
      <c r="AA1174" s="17">
        <v>0.194029581044567</v>
      </c>
      <c r="AB1174" s="17">
        <v>0.19138660324985399</v>
      </c>
      <c r="AC1174" s="17">
        <v>0.14788818884913399</v>
      </c>
      <c r="AD1174" s="17"/>
      <c r="AE1174" s="17">
        <v>0.22637696351566</v>
      </c>
      <c r="AF1174" s="17">
        <v>0.15365464751914301</v>
      </c>
      <c r="AG1174" s="17">
        <v>0.19062028564929101</v>
      </c>
      <c r="AH1174" s="17"/>
      <c r="AI1174" s="17">
        <v>0.22653481094800401</v>
      </c>
      <c r="AJ1174" s="17">
        <v>0.15645071684284001</v>
      </c>
      <c r="AK1174" s="17">
        <v>0.16623460623153799</v>
      </c>
      <c r="AL1174" s="17">
        <v>0.34027110397473098</v>
      </c>
      <c r="AM1174" s="17">
        <v>0.17486112918639499</v>
      </c>
      <c r="AN1174" s="17"/>
      <c r="AO1174" s="17">
        <v>0.244717777551899</v>
      </c>
      <c r="AP1174" s="17">
        <v>0.164410828297859</v>
      </c>
      <c r="AQ1174" s="17">
        <v>0.17867390288941801</v>
      </c>
      <c r="AR1174" s="17"/>
      <c r="AS1174" s="17">
        <v>0.19091699009717999</v>
      </c>
      <c r="AT1174" s="17">
        <v>0.176109304085763</v>
      </c>
      <c r="AU1174" s="17">
        <v>0.18785657106068801</v>
      </c>
      <c r="AV1174" s="17">
        <v>0.18445404417627201</v>
      </c>
      <c r="AW1174" s="17">
        <v>0.16080605594163699</v>
      </c>
    </row>
    <row r="1175" spans="2:49" x14ac:dyDescent="0.25">
      <c r="B1175" t="s">
        <v>187</v>
      </c>
      <c r="C1175" s="17">
        <v>0.23930017475949</v>
      </c>
      <c r="D1175" s="17">
        <v>0.245221564942112</v>
      </c>
      <c r="E1175" s="17">
        <v>0.234629336324608</v>
      </c>
      <c r="F1175" s="17"/>
      <c r="G1175" s="17">
        <v>0.20778131553070001</v>
      </c>
      <c r="H1175" s="17">
        <v>0.228880627959758</v>
      </c>
      <c r="I1175" s="17">
        <v>0.26205425055510501</v>
      </c>
      <c r="J1175" s="17">
        <v>0.243139739988637</v>
      </c>
      <c r="K1175" s="17">
        <v>0.241154660514313</v>
      </c>
      <c r="L1175" s="17">
        <v>0.246118880059436</v>
      </c>
      <c r="M1175" s="17"/>
      <c r="N1175" s="17">
        <v>0.214038353310715</v>
      </c>
      <c r="O1175" s="17">
        <v>0.246942748570434</v>
      </c>
      <c r="P1175" s="17">
        <v>0.267717925734412</v>
      </c>
      <c r="Q1175" s="17">
        <v>0.23333303470831801</v>
      </c>
      <c r="R1175" s="17"/>
      <c r="S1175" s="17">
        <v>0.24736806736720199</v>
      </c>
      <c r="T1175" s="17">
        <v>0.21404479083969899</v>
      </c>
      <c r="U1175" s="17">
        <v>0.292936940706432</v>
      </c>
      <c r="V1175" s="17">
        <v>0.24674738706891799</v>
      </c>
      <c r="W1175" s="17">
        <v>0.21404418377290399</v>
      </c>
      <c r="X1175" s="17">
        <v>0.26208688687855702</v>
      </c>
      <c r="Y1175" s="17">
        <v>0.21270161279962699</v>
      </c>
      <c r="Z1175" s="17">
        <v>0.21420406249931301</v>
      </c>
      <c r="AA1175" s="17">
        <v>0.23255379582397601</v>
      </c>
      <c r="AB1175" s="17">
        <v>0.241295733962648</v>
      </c>
      <c r="AC1175" s="17">
        <v>0.251194986177179</v>
      </c>
      <c r="AD1175" s="17"/>
      <c r="AE1175" s="17">
        <v>0.237037413028448</v>
      </c>
      <c r="AF1175" s="17">
        <v>0.22781193337887701</v>
      </c>
      <c r="AG1175" s="17">
        <v>0.26965830210505298</v>
      </c>
      <c r="AH1175" s="17"/>
      <c r="AI1175" s="17">
        <v>0.25259034706305</v>
      </c>
      <c r="AJ1175" s="17">
        <v>0.219392950845577</v>
      </c>
      <c r="AK1175" s="17">
        <v>0.19735376930121701</v>
      </c>
      <c r="AL1175" s="17">
        <v>8.5499163323436198E-2</v>
      </c>
      <c r="AM1175" s="17">
        <v>0.27128595976272701</v>
      </c>
      <c r="AN1175" s="17"/>
      <c r="AO1175" s="17">
        <v>0.26474282091273199</v>
      </c>
      <c r="AP1175" s="17">
        <v>0.211974660369255</v>
      </c>
      <c r="AQ1175" s="17">
        <v>0.18913109883347301</v>
      </c>
      <c r="AR1175" s="17"/>
      <c r="AS1175" s="17">
        <v>0.25243399054924898</v>
      </c>
      <c r="AT1175" s="17">
        <v>0.25151793634747699</v>
      </c>
      <c r="AU1175" s="17">
        <v>0.23034108205814399</v>
      </c>
      <c r="AV1175" s="17">
        <v>0.180520165567783</v>
      </c>
      <c r="AW1175" s="17">
        <v>0.243523399162972</v>
      </c>
    </row>
    <row r="1176" spans="2:49" x14ac:dyDescent="0.25">
      <c r="B1176" t="s">
        <v>86</v>
      </c>
      <c r="C1176" s="17">
        <v>0.27636966086097398</v>
      </c>
      <c r="D1176" s="17">
        <v>0.25014559078566401</v>
      </c>
      <c r="E1176" s="17">
        <v>0.30273072787421401</v>
      </c>
      <c r="F1176" s="17"/>
      <c r="G1176" s="17">
        <v>0.31365973978804002</v>
      </c>
      <c r="H1176" s="17">
        <v>0.287827536543868</v>
      </c>
      <c r="I1176" s="17">
        <v>0.270658311299599</v>
      </c>
      <c r="J1176" s="17">
        <v>0.28087968060483098</v>
      </c>
      <c r="K1176" s="17">
        <v>0.26451135161811101</v>
      </c>
      <c r="L1176" s="17">
        <v>0.25084634127331401</v>
      </c>
      <c r="M1176" s="17"/>
      <c r="N1176" s="17">
        <v>0.29317464815738697</v>
      </c>
      <c r="O1176" s="17">
        <v>0.26652021781146501</v>
      </c>
      <c r="P1176" s="17">
        <v>0.275254052333882</v>
      </c>
      <c r="Q1176" s="17">
        <v>0.26906830639416701</v>
      </c>
      <c r="R1176" s="17"/>
      <c r="S1176" s="17">
        <v>0.26134791850693501</v>
      </c>
      <c r="T1176" s="17">
        <v>0.30663357313906098</v>
      </c>
      <c r="U1176" s="17">
        <v>0.22066775939073999</v>
      </c>
      <c r="V1176" s="17">
        <v>0.26451635592418199</v>
      </c>
      <c r="W1176" s="17">
        <v>0.28290626631890697</v>
      </c>
      <c r="X1176" s="17">
        <v>0.24972527312794901</v>
      </c>
      <c r="Y1176" s="17">
        <v>0.31658325797720599</v>
      </c>
      <c r="Z1176" s="17">
        <v>0.313051801290117</v>
      </c>
      <c r="AA1176" s="17">
        <v>0.30598660685793899</v>
      </c>
      <c r="AB1176" s="17">
        <v>0.22735171940823801</v>
      </c>
      <c r="AC1176" s="17">
        <v>0.31844471691937898</v>
      </c>
      <c r="AD1176" s="17"/>
      <c r="AE1176" s="17">
        <v>0.24493233431474901</v>
      </c>
      <c r="AF1176" s="17">
        <v>0.29357366634187698</v>
      </c>
      <c r="AG1176" s="17">
        <v>0.29187019519268798</v>
      </c>
      <c r="AH1176" s="17"/>
      <c r="AI1176" s="17">
        <v>0.25025295689972099</v>
      </c>
      <c r="AJ1176" s="17">
        <v>0.31238827404122999</v>
      </c>
      <c r="AK1176" s="17">
        <v>0.32916210230405801</v>
      </c>
      <c r="AL1176" s="17">
        <v>0.16488565576678599</v>
      </c>
      <c r="AM1176" s="17">
        <v>0.292503304066484</v>
      </c>
      <c r="AN1176" s="17"/>
      <c r="AO1176" s="17">
        <v>0.232368568686247</v>
      </c>
      <c r="AP1176" s="17">
        <v>0.305942919010671</v>
      </c>
      <c r="AQ1176" s="17">
        <v>0.324109344657661</v>
      </c>
      <c r="AR1176" s="17"/>
      <c r="AS1176" s="17">
        <v>0.26635647766242998</v>
      </c>
      <c r="AT1176" s="17">
        <v>0.27274297011488002</v>
      </c>
      <c r="AU1176" s="17">
        <v>0.29831777724333502</v>
      </c>
      <c r="AV1176" s="17">
        <v>0.29987122120986298</v>
      </c>
      <c r="AW1176" s="17">
        <v>0.26323779444523399</v>
      </c>
    </row>
    <row r="1177" spans="2:49" x14ac:dyDescent="0.25">
      <c r="B1177" t="s">
        <v>87</v>
      </c>
      <c r="C1177" s="17">
        <v>0.21213372944654299</v>
      </c>
      <c r="D1177" s="17">
        <v>0.20681199893806901</v>
      </c>
      <c r="E1177" s="17">
        <v>0.215288269089325</v>
      </c>
      <c r="F1177" s="17"/>
      <c r="G1177" s="17">
        <v>0.21015771486870799</v>
      </c>
      <c r="H1177" s="17">
        <v>0.21634786897865699</v>
      </c>
      <c r="I1177" s="17">
        <v>0.20722507858790401</v>
      </c>
      <c r="J1177" s="17">
        <v>0.212880811076783</v>
      </c>
      <c r="K1177" s="17">
        <v>0.220138217826639</v>
      </c>
      <c r="L1177" s="17">
        <v>0.20806574411435599</v>
      </c>
      <c r="M1177" s="17"/>
      <c r="N1177" s="17">
        <v>0.226475572715444</v>
      </c>
      <c r="O1177" s="17">
        <v>0.221105749214801</v>
      </c>
      <c r="P1177" s="17">
        <v>0.179337320108303</v>
      </c>
      <c r="Q1177" s="17">
        <v>0.21848425437921301</v>
      </c>
      <c r="R1177" s="17"/>
      <c r="S1177" s="17">
        <v>0.22328674458574299</v>
      </c>
      <c r="T1177" s="17">
        <v>0.212099907291531</v>
      </c>
      <c r="U1177" s="17">
        <v>0.24625580871024699</v>
      </c>
      <c r="V1177" s="17">
        <v>0.25985348876388897</v>
      </c>
      <c r="W1177" s="17">
        <v>0.213784450557714</v>
      </c>
      <c r="X1177" s="17">
        <v>0.18171208550234899</v>
      </c>
      <c r="Y1177" s="17">
        <v>0.18785375303100099</v>
      </c>
      <c r="Z1177" s="17">
        <v>0.171253655338032</v>
      </c>
      <c r="AA1177" s="17">
        <v>0.186231355390338</v>
      </c>
      <c r="AB1177" s="17">
        <v>0.239441038144521</v>
      </c>
      <c r="AC1177" s="17">
        <v>0.17234650873488599</v>
      </c>
      <c r="AD1177" s="17"/>
      <c r="AE1177" s="17">
        <v>0.161713879079072</v>
      </c>
      <c r="AF1177" s="17">
        <v>0.25751742679051898</v>
      </c>
      <c r="AG1177" s="17">
        <v>0.188840603887103</v>
      </c>
      <c r="AH1177" s="17"/>
      <c r="AI1177" s="17">
        <v>0.13529353649772899</v>
      </c>
      <c r="AJ1177" s="17">
        <v>0.25930063114531299</v>
      </c>
      <c r="AK1177" s="17">
        <v>0.27305729484517799</v>
      </c>
      <c r="AL1177" s="17">
        <v>0.18973263273151</v>
      </c>
      <c r="AM1177" s="17">
        <v>0.198528303894352</v>
      </c>
      <c r="AN1177" s="17"/>
      <c r="AO1177" s="17">
        <v>0.123580080458074</v>
      </c>
      <c r="AP1177" s="17">
        <v>0.26421543830891703</v>
      </c>
      <c r="AQ1177" s="17">
        <v>0.258475633024915</v>
      </c>
      <c r="AR1177" s="17"/>
      <c r="AS1177" s="17">
        <v>0.19432433777119801</v>
      </c>
      <c r="AT1177" s="17">
        <v>0.21454694043335501</v>
      </c>
      <c r="AU1177" s="17">
        <v>0.22288279285144399</v>
      </c>
      <c r="AV1177" s="17">
        <v>0.21886935958404899</v>
      </c>
      <c r="AW1177" s="17">
        <v>0.272648426551792</v>
      </c>
    </row>
    <row r="1178" spans="2:49" x14ac:dyDescent="0.25">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row>
    <row r="1179" spans="2:49" x14ac:dyDescent="0.25">
      <c r="B1179" s="6" t="s">
        <v>609</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row>
    <row r="1180" spans="2:49" x14ac:dyDescent="0.25">
      <c r="B1180" s="24" t="s">
        <v>76</v>
      </c>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row>
    <row r="1181" spans="2:49" x14ac:dyDescent="0.25">
      <c r="B1181" t="s">
        <v>604</v>
      </c>
      <c r="C1181" s="17">
        <v>0.184452732232915</v>
      </c>
      <c r="D1181" s="17">
        <v>0.19189091277502801</v>
      </c>
      <c r="E1181" s="17">
        <v>0.174249489590101</v>
      </c>
      <c r="F1181" s="17"/>
      <c r="G1181" s="17">
        <v>0.162902583314328</v>
      </c>
      <c r="H1181" s="17">
        <v>0.190104405738032</v>
      </c>
      <c r="I1181" s="17">
        <v>0.18972975507345799</v>
      </c>
      <c r="J1181" s="17">
        <v>0.17192796836473401</v>
      </c>
      <c r="K1181" s="17">
        <v>0.184646086321547</v>
      </c>
      <c r="L1181" s="17">
        <v>0.20014399095115701</v>
      </c>
      <c r="M1181" s="17"/>
      <c r="N1181" s="17">
        <v>0.22609415615606099</v>
      </c>
      <c r="O1181" s="17">
        <v>0.19805536208368199</v>
      </c>
      <c r="P1181" s="17">
        <v>0.13309101666033499</v>
      </c>
      <c r="Q1181" s="17">
        <v>0.17032622226601399</v>
      </c>
      <c r="R1181" s="17"/>
      <c r="S1181" s="17">
        <v>0.21248906781468499</v>
      </c>
      <c r="T1181" s="17">
        <v>0.199748579144473</v>
      </c>
      <c r="U1181" s="17">
        <v>0.190884784063688</v>
      </c>
      <c r="V1181" s="17">
        <v>0.19482956000478499</v>
      </c>
      <c r="W1181" s="17">
        <v>0.194379807213135</v>
      </c>
      <c r="X1181" s="17">
        <v>0.16745499898809099</v>
      </c>
      <c r="Y1181" s="17">
        <v>0.13196590795032301</v>
      </c>
      <c r="Z1181" s="17">
        <v>0.12699057441174899</v>
      </c>
      <c r="AA1181" s="17">
        <v>0.142374912156913</v>
      </c>
      <c r="AB1181" s="17">
        <v>0.261193106155863</v>
      </c>
      <c r="AC1181" s="17">
        <v>0.138423156747388</v>
      </c>
      <c r="AD1181" s="17"/>
      <c r="AE1181" s="17">
        <v>0.13104464526513099</v>
      </c>
      <c r="AF1181" s="17">
        <v>0.23839133319199901</v>
      </c>
      <c r="AG1181" s="17">
        <v>0.15416721211711801</v>
      </c>
      <c r="AH1181" s="17"/>
      <c r="AI1181" s="17">
        <v>0.11981457163607601</v>
      </c>
      <c r="AJ1181" s="17">
        <v>0.226864413743006</v>
      </c>
      <c r="AK1181" s="17">
        <v>0.25599530365491502</v>
      </c>
      <c r="AL1181" s="17">
        <v>0.14274918016538199</v>
      </c>
      <c r="AM1181" s="17">
        <v>0.159635846313672</v>
      </c>
      <c r="AN1181" s="17"/>
      <c r="AO1181" s="17">
        <v>0.101363211135563</v>
      </c>
      <c r="AP1181" s="17">
        <v>0.222633324364541</v>
      </c>
      <c r="AQ1181" s="17">
        <v>0.26729605666779799</v>
      </c>
      <c r="AR1181" s="17"/>
      <c r="AS1181" s="17">
        <v>0.13299799414702401</v>
      </c>
      <c r="AT1181" s="17">
        <v>0.187934468266027</v>
      </c>
      <c r="AU1181" s="17">
        <v>0.21610841429702399</v>
      </c>
      <c r="AV1181" s="17">
        <v>0.26046372076750102</v>
      </c>
      <c r="AW1181" s="17">
        <v>0.26068744398122701</v>
      </c>
    </row>
    <row r="1182" spans="2:49" x14ac:dyDescent="0.25">
      <c r="B1182" t="s">
        <v>605</v>
      </c>
      <c r="C1182" s="17">
        <v>0.213372456058951</v>
      </c>
      <c r="D1182" s="17">
        <v>0.20760776012533499</v>
      </c>
      <c r="E1182" s="17">
        <v>0.21973239658573701</v>
      </c>
      <c r="F1182" s="17"/>
      <c r="G1182" s="17">
        <v>0.28133832861214803</v>
      </c>
      <c r="H1182" s="17">
        <v>0.23055249279148199</v>
      </c>
      <c r="I1182" s="17">
        <v>0.205163339557973</v>
      </c>
      <c r="J1182" s="17">
        <v>0.20042687543752499</v>
      </c>
      <c r="K1182" s="17">
        <v>0.18359060818155901</v>
      </c>
      <c r="L1182" s="17">
        <v>0.19075231347362001</v>
      </c>
      <c r="M1182" s="17"/>
      <c r="N1182" s="17">
        <v>0.23579462849593699</v>
      </c>
      <c r="O1182" s="17">
        <v>0.21678316351591401</v>
      </c>
      <c r="P1182" s="17">
        <v>0.20190936461761699</v>
      </c>
      <c r="Q1182" s="17">
        <v>0.19723210117814299</v>
      </c>
      <c r="R1182" s="17"/>
      <c r="S1182" s="17">
        <v>0.192240207839463</v>
      </c>
      <c r="T1182" s="17">
        <v>0.23947098668772099</v>
      </c>
      <c r="U1182" s="17">
        <v>0.15956664207221699</v>
      </c>
      <c r="V1182" s="17">
        <v>0.21917267706649601</v>
      </c>
      <c r="W1182" s="17">
        <v>0.22006039627339599</v>
      </c>
      <c r="X1182" s="17">
        <v>0.230056010693174</v>
      </c>
      <c r="Y1182" s="17">
        <v>0.237511241117488</v>
      </c>
      <c r="Z1182" s="17">
        <v>0.176268313507149</v>
      </c>
      <c r="AA1182" s="17">
        <v>0.249723801271347</v>
      </c>
      <c r="AB1182" s="17">
        <v>0.18519527581179601</v>
      </c>
      <c r="AC1182" s="17">
        <v>0.20277746813754699</v>
      </c>
      <c r="AD1182" s="17"/>
      <c r="AE1182" s="17">
        <v>0.19125399081310199</v>
      </c>
      <c r="AF1182" s="17">
        <v>0.227954791729957</v>
      </c>
      <c r="AG1182" s="17">
        <v>0.20359080938697299</v>
      </c>
      <c r="AH1182" s="17"/>
      <c r="AI1182" s="17">
        <v>0.202444159297482</v>
      </c>
      <c r="AJ1182" s="17">
        <v>0.23607955918939</v>
      </c>
      <c r="AK1182" s="17">
        <v>0.26580411309836399</v>
      </c>
      <c r="AL1182" s="17">
        <v>0.134582680253551</v>
      </c>
      <c r="AM1182" s="17">
        <v>0.184020841932512</v>
      </c>
      <c r="AN1182" s="17"/>
      <c r="AO1182" s="17">
        <v>0.21622750971398999</v>
      </c>
      <c r="AP1182" s="17">
        <v>0.23134247231537899</v>
      </c>
      <c r="AQ1182" s="17">
        <v>0.24718995473484501</v>
      </c>
      <c r="AR1182" s="17"/>
      <c r="AS1182" s="17">
        <v>0.182072146805144</v>
      </c>
      <c r="AT1182" s="17">
        <v>0.24442497387921</v>
      </c>
      <c r="AU1182" s="17">
        <v>0.234996556465662</v>
      </c>
      <c r="AV1182" s="17">
        <v>0.19860501008086601</v>
      </c>
      <c r="AW1182" s="17">
        <v>0.23924606891033401</v>
      </c>
    </row>
    <row r="1183" spans="2:49" x14ac:dyDescent="0.25">
      <c r="B1183" t="s">
        <v>187</v>
      </c>
      <c r="C1183" s="17">
        <v>0.30460276434335198</v>
      </c>
      <c r="D1183" s="17">
        <v>0.28973732160356402</v>
      </c>
      <c r="E1183" s="17">
        <v>0.32076521355523901</v>
      </c>
      <c r="F1183" s="17"/>
      <c r="G1183" s="17">
        <v>0.21579526031926299</v>
      </c>
      <c r="H1183" s="17">
        <v>0.26621349286994</v>
      </c>
      <c r="I1183" s="17">
        <v>0.31068685865726497</v>
      </c>
      <c r="J1183" s="17">
        <v>0.33642447871709302</v>
      </c>
      <c r="K1183" s="17">
        <v>0.321850396349526</v>
      </c>
      <c r="L1183" s="17">
        <v>0.35331847466763</v>
      </c>
      <c r="M1183" s="17"/>
      <c r="N1183" s="17">
        <v>0.27431840642595101</v>
      </c>
      <c r="O1183" s="17">
        <v>0.31906452987165801</v>
      </c>
      <c r="P1183" s="17">
        <v>0.31318199717080702</v>
      </c>
      <c r="Q1183" s="17">
        <v>0.31260408959917801</v>
      </c>
      <c r="R1183" s="17"/>
      <c r="S1183" s="17">
        <v>0.27175676992938302</v>
      </c>
      <c r="T1183" s="17">
        <v>0.26758274764755302</v>
      </c>
      <c r="U1183" s="17">
        <v>0.37258152302430902</v>
      </c>
      <c r="V1183" s="17">
        <v>0.32186496207079401</v>
      </c>
      <c r="W1183" s="17">
        <v>0.30855327636512597</v>
      </c>
      <c r="X1183" s="17">
        <v>0.32462290512088599</v>
      </c>
      <c r="Y1183" s="17">
        <v>0.29626908310550298</v>
      </c>
      <c r="Z1183" s="17">
        <v>0.29449533924717702</v>
      </c>
      <c r="AA1183" s="17">
        <v>0.32401512608469402</v>
      </c>
      <c r="AB1183" s="17">
        <v>0.26634956390630798</v>
      </c>
      <c r="AC1183" s="17">
        <v>0.35875224888262902</v>
      </c>
      <c r="AD1183" s="17"/>
      <c r="AE1183" s="17">
        <v>0.32996546944298699</v>
      </c>
      <c r="AF1183" s="17">
        <v>0.26324965767750103</v>
      </c>
      <c r="AG1183" s="17">
        <v>0.36605300457941398</v>
      </c>
      <c r="AH1183" s="17"/>
      <c r="AI1183" s="17">
        <v>0.341816194105513</v>
      </c>
      <c r="AJ1183" s="17">
        <v>0.2542523051285</v>
      </c>
      <c r="AK1183" s="17">
        <v>0.247693517105604</v>
      </c>
      <c r="AL1183" s="17">
        <v>0.35195261171893699</v>
      </c>
      <c r="AM1183" s="17">
        <v>0.36081498494813702</v>
      </c>
      <c r="AN1183" s="17"/>
      <c r="AO1183" s="17">
        <v>0.32134282355441102</v>
      </c>
      <c r="AP1183" s="17">
        <v>0.25943128028621198</v>
      </c>
      <c r="AQ1183" s="17">
        <v>0.233807781568067</v>
      </c>
      <c r="AR1183" s="17"/>
      <c r="AS1183" s="17">
        <v>0.35406223570164502</v>
      </c>
      <c r="AT1183" s="17">
        <v>0.29312051180122001</v>
      </c>
      <c r="AU1183" s="17">
        <v>0.27068420902599399</v>
      </c>
      <c r="AV1183" s="17">
        <v>0.241696932503559</v>
      </c>
      <c r="AW1183" s="17">
        <v>0.23977448673083801</v>
      </c>
    </row>
    <row r="1184" spans="2:49" x14ac:dyDescent="0.25">
      <c r="B1184" t="s">
        <v>86</v>
      </c>
      <c r="C1184" s="17">
        <v>0.22810327637984101</v>
      </c>
      <c r="D1184" s="17">
        <v>0.22722648137517301</v>
      </c>
      <c r="E1184" s="17">
        <v>0.22988026248660001</v>
      </c>
      <c r="F1184" s="17"/>
      <c r="G1184" s="17">
        <v>0.267072213193221</v>
      </c>
      <c r="H1184" s="17">
        <v>0.24074991802759199</v>
      </c>
      <c r="I1184" s="17">
        <v>0.225414233501083</v>
      </c>
      <c r="J1184" s="17">
        <v>0.22593501428424201</v>
      </c>
      <c r="K1184" s="17">
        <v>0.22463353216088999</v>
      </c>
      <c r="L1184" s="17">
        <v>0.19781916386668499</v>
      </c>
      <c r="M1184" s="17"/>
      <c r="N1184" s="17">
        <v>0.207273633330642</v>
      </c>
      <c r="O1184" s="17">
        <v>0.21302290804971499</v>
      </c>
      <c r="P1184" s="17">
        <v>0.26485653091794997</v>
      </c>
      <c r="Q1184" s="17">
        <v>0.23421971489921101</v>
      </c>
      <c r="R1184" s="17"/>
      <c r="S1184" s="17">
        <v>0.24774652833512201</v>
      </c>
      <c r="T1184" s="17">
        <v>0.23759021844021899</v>
      </c>
      <c r="U1184" s="17">
        <v>0.19296079908068201</v>
      </c>
      <c r="V1184" s="17">
        <v>0.17325564936087301</v>
      </c>
      <c r="W1184" s="17">
        <v>0.20096259407196701</v>
      </c>
      <c r="X1184" s="17">
        <v>0.22158065981130401</v>
      </c>
      <c r="Y1184" s="17">
        <v>0.26937747429404602</v>
      </c>
      <c r="Z1184" s="17">
        <v>0.314269716054693</v>
      </c>
      <c r="AA1184" s="17">
        <v>0.21940599121055701</v>
      </c>
      <c r="AB1184" s="17">
        <v>0.229637211071999</v>
      </c>
      <c r="AC1184" s="17">
        <v>0.234602699961483</v>
      </c>
      <c r="AD1184" s="17"/>
      <c r="AE1184" s="17">
        <v>0.249950203664732</v>
      </c>
      <c r="AF1184" s="17">
        <v>0.216535024443196</v>
      </c>
      <c r="AG1184" s="17">
        <v>0.215506460014213</v>
      </c>
      <c r="AH1184" s="17"/>
      <c r="AI1184" s="17">
        <v>0.25808983638310101</v>
      </c>
      <c r="AJ1184" s="17">
        <v>0.223407345620456</v>
      </c>
      <c r="AK1184" s="17">
        <v>0.186724587059241</v>
      </c>
      <c r="AL1184" s="17">
        <v>0.19683303040891001</v>
      </c>
      <c r="AM1184" s="17">
        <v>0.239412824672499</v>
      </c>
      <c r="AN1184" s="17"/>
      <c r="AO1184" s="17">
        <v>0.27830750324972298</v>
      </c>
      <c r="AP1184" s="17">
        <v>0.22136412478523099</v>
      </c>
      <c r="AQ1184" s="17">
        <v>0.212136017192012</v>
      </c>
      <c r="AR1184" s="17"/>
      <c r="AS1184" s="17">
        <v>0.24616189656489501</v>
      </c>
      <c r="AT1184" s="17">
        <v>0.206235069290892</v>
      </c>
      <c r="AU1184" s="17">
        <v>0.234383592215613</v>
      </c>
      <c r="AV1184" s="17">
        <v>0.21630560776892499</v>
      </c>
      <c r="AW1184" s="17">
        <v>0.21628124370718299</v>
      </c>
    </row>
    <row r="1185" spans="2:49" x14ac:dyDescent="0.25">
      <c r="B1185" t="s">
        <v>87</v>
      </c>
      <c r="C1185" s="17">
        <v>6.9468770984940406E-2</v>
      </c>
      <c r="D1185" s="17">
        <v>8.35375241209005E-2</v>
      </c>
      <c r="E1185" s="17">
        <v>5.5372637782323E-2</v>
      </c>
      <c r="F1185" s="17"/>
      <c r="G1185" s="17">
        <v>7.28916145610395E-2</v>
      </c>
      <c r="H1185" s="17">
        <v>7.2379690572953306E-2</v>
      </c>
      <c r="I1185" s="17">
        <v>6.9005813210221797E-2</v>
      </c>
      <c r="J1185" s="17">
        <v>6.5285663196406302E-2</v>
      </c>
      <c r="K1185" s="17">
        <v>8.5279376986478403E-2</v>
      </c>
      <c r="L1185" s="17">
        <v>5.7966057040908403E-2</v>
      </c>
      <c r="M1185" s="17"/>
      <c r="N1185" s="17">
        <v>5.6519175591408101E-2</v>
      </c>
      <c r="O1185" s="17">
        <v>5.3074036479030598E-2</v>
      </c>
      <c r="P1185" s="17">
        <v>8.69610906332908E-2</v>
      </c>
      <c r="Q1185" s="17">
        <v>8.56178720574544E-2</v>
      </c>
      <c r="R1185" s="17"/>
      <c r="S1185" s="17">
        <v>7.5767426081346498E-2</v>
      </c>
      <c r="T1185" s="17">
        <v>5.5607468080033202E-2</v>
      </c>
      <c r="U1185" s="17">
        <v>8.4006251759104894E-2</v>
      </c>
      <c r="V1185" s="17">
        <v>9.0877151497052305E-2</v>
      </c>
      <c r="W1185" s="17">
        <v>7.6043926076374904E-2</v>
      </c>
      <c r="X1185" s="17">
        <v>5.6285425386544699E-2</v>
      </c>
      <c r="Y1185" s="17">
        <v>6.4876293532640003E-2</v>
      </c>
      <c r="Z1185" s="17">
        <v>8.7976056779231399E-2</v>
      </c>
      <c r="AA1185" s="17">
        <v>6.4480169276489405E-2</v>
      </c>
      <c r="AB1185" s="17">
        <v>5.7624843054034598E-2</v>
      </c>
      <c r="AC1185" s="17">
        <v>6.5444426270953301E-2</v>
      </c>
      <c r="AD1185" s="17"/>
      <c r="AE1185" s="17">
        <v>9.7785690814048198E-2</v>
      </c>
      <c r="AF1185" s="17">
        <v>5.3869192957347697E-2</v>
      </c>
      <c r="AG1185" s="17">
        <v>6.0682513902281E-2</v>
      </c>
      <c r="AH1185" s="17"/>
      <c r="AI1185" s="17">
        <v>7.7835238577828494E-2</v>
      </c>
      <c r="AJ1185" s="17">
        <v>5.9396376318647699E-2</v>
      </c>
      <c r="AK1185" s="17">
        <v>4.3782479081876699E-2</v>
      </c>
      <c r="AL1185" s="17">
        <v>0.17388249745322101</v>
      </c>
      <c r="AM1185" s="17">
        <v>5.6115502133179902E-2</v>
      </c>
      <c r="AN1185" s="17"/>
      <c r="AO1185" s="17">
        <v>8.2758952346313003E-2</v>
      </c>
      <c r="AP1185" s="17">
        <v>6.5228798248637296E-2</v>
      </c>
      <c r="AQ1185" s="17">
        <v>3.95701898372781E-2</v>
      </c>
      <c r="AR1185" s="17"/>
      <c r="AS1185" s="17">
        <v>8.4705726781291193E-2</v>
      </c>
      <c r="AT1185" s="17">
        <v>6.8284976762650704E-2</v>
      </c>
      <c r="AU1185" s="17">
        <v>4.3827227995706403E-2</v>
      </c>
      <c r="AV1185" s="17">
        <v>8.2928728879150496E-2</v>
      </c>
      <c r="AW1185" s="17">
        <v>4.4010756670417102E-2</v>
      </c>
    </row>
    <row r="1186" spans="2:49" x14ac:dyDescent="0.25">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row>
    <row r="1187" spans="2:49" x14ac:dyDescent="0.25">
      <c r="B1187" s="6" t="s">
        <v>610</v>
      </c>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row>
    <row r="1188" spans="2:49" x14ac:dyDescent="0.25">
      <c r="B1188" s="24" t="s">
        <v>76</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row>
    <row r="1189" spans="2:49" x14ac:dyDescent="0.25">
      <c r="B1189" t="s">
        <v>604</v>
      </c>
      <c r="C1189" s="17">
        <v>0.252947147225345</v>
      </c>
      <c r="D1189" s="17">
        <v>0.26282795217039401</v>
      </c>
      <c r="E1189" s="17">
        <v>0.24093651215780101</v>
      </c>
      <c r="F1189" s="17"/>
      <c r="G1189" s="17">
        <v>0.24501734101832701</v>
      </c>
      <c r="H1189" s="17">
        <v>0.242955218413414</v>
      </c>
      <c r="I1189" s="17">
        <v>0.245217060020403</v>
      </c>
      <c r="J1189" s="17">
        <v>0.227107646412503</v>
      </c>
      <c r="K1189" s="17">
        <v>0.27416800107475697</v>
      </c>
      <c r="L1189" s="17">
        <v>0.27948713519074297</v>
      </c>
      <c r="M1189" s="17"/>
      <c r="N1189" s="17">
        <v>0.29702656965241597</v>
      </c>
      <c r="O1189" s="17">
        <v>0.27246298919435402</v>
      </c>
      <c r="P1189" s="17">
        <v>0.19889070383569701</v>
      </c>
      <c r="Q1189" s="17">
        <v>0.23259560575542701</v>
      </c>
      <c r="R1189" s="17"/>
      <c r="S1189" s="17">
        <v>0.27007327335005099</v>
      </c>
      <c r="T1189" s="17">
        <v>0.26000499040773001</v>
      </c>
      <c r="U1189" s="17">
        <v>0.29529235667513198</v>
      </c>
      <c r="V1189" s="17">
        <v>0.27938301343106797</v>
      </c>
      <c r="W1189" s="17">
        <v>0.26102614649850903</v>
      </c>
      <c r="X1189" s="17">
        <v>0.223835597278843</v>
      </c>
      <c r="Y1189" s="17">
        <v>0.23601389247433299</v>
      </c>
      <c r="Z1189" s="17">
        <v>0.214801404719141</v>
      </c>
      <c r="AA1189" s="17">
        <v>0.21526358847242699</v>
      </c>
      <c r="AB1189" s="17">
        <v>0.27890102265038402</v>
      </c>
      <c r="AC1189" s="17">
        <v>0.20622699087410701</v>
      </c>
      <c r="AD1189" s="17"/>
      <c r="AE1189" s="17">
        <v>0.179130008572087</v>
      </c>
      <c r="AF1189" s="17">
        <v>0.32478881794672898</v>
      </c>
      <c r="AG1189" s="17">
        <v>0.200472748925627</v>
      </c>
      <c r="AH1189" s="17"/>
      <c r="AI1189" s="17">
        <v>0.16053116310679599</v>
      </c>
      <c r="AJ1189" s="17">
        <v>0.32066402371035602</v>
      </c>
      <c r="AK1189" s="17">
        <v>0.37647495483905102</v>
      </c>
      <c r="AL1189" s="17">
        <v>0.166667700230031</v>
      </c>
      <c r="AM1189" s="17">
        <v>0.20623155572497201</v>
      </c>
      <c r="AN1189" s="17"/>
      <c r="AO1189" s="17">
        <v>0.13113153082533799</v>
      </c>
      <c r="AP1189" s="17">
        <v>0.31757707808570801</v>
      </c>
      <c r="AQ1189" s="17">
        <v>0.37064916028713801</v>
      </c>
      <c r="AR1189" s="17"/>
      <c r="AS1189" s="17">
        <v>0.20216349782938001</v>
      </c>
      <c r="AT1189" s="17">
        <v>0.25656118920545301</v>
      </c>
      <c r="AU1189" s="17">
        <v>0.29651035687237998</v>
      </c>
      <c r="AV1189" s="17">
        <v>0.28839050299355801</v>
      </c>
      <c r="AW1189" s="17">
        <v>0.38157184234508801</v>
      </c>
    </row>
    <row r="1190" spans="2:49" x14ac:dyDescent="0.25">
      <c r="B1190" t="s">
        <v>605</v>
      </c>
      <c r="C1190" s="17">
        <v>0.243655808389527</v>
      </c>
      <c r="D1190" s="17">
        <v>0.22243032044083799</v>
      </c>
      <c r="E1190" s="17">
        <v>0.26440522037687603</v>
      </c>
      <c r="F1190" s="17"/>
      <c r="G1190" s="17">
        <v>0.268353056524054</v>
      </c>
      <c r="H1190" s="17">
        <v>0.26134593191146899</v>
      </c>
      <c r="I1190" s="17">
        <v>0.22780455196732</v>
      </c>
      <c r="J1190" s="17">
        <v>0.26117158382082001</v>
      </c>
      <c r="K1190" s="17">
        <v>0.21645622451802701</v>
      </c>
      <c r="L1190" s="17">
        <v>0.22954483586423199</v>
      </c>
      <c r="M1190" s="17"/>
      <c r="N1190" s="17">
        <v>0.25934368299351401</v>
      </c>
      <c r="O1190" s="17">
        <v>0.246118520746991</v>
      </c>
      <c r="P1190" s="17">
        <v>0.24275189179798401</v>
      </c>
      <c r="Q1190" s="17">
        <v>0.22616165847450401</v>
      </c>
      <c r="R1190" s="17"/>
      <c r="S1190" s="17">
        <v>0.210363084194819</v>
      </c>
      <c r="T1190" s="17">
        <v>0.28058219932661999</v>
      </c>
      <c r="U1190" s="17">
        <v>0.19184475547638499</v>
      </c>
      <c r="V1190" s="17">
        <v>0.25322267728631898</v>
      </c>
      <c r="W1190" s="17">
        <v>0.21051269501255501</v>
      </c>
      <c r="X1190" s="17">
        <v>0.26549002252744902</v>
      </c>
      <c r="Y1190" s="17">
        <v>0.243365829582016</v>
      </c>
      <c r="Z1190" s="17">
        <v>0.26204290845644601</v>
      </c>
      <c r="AA1190" s="17">
        <v>0.25826989926271998</v>
      </c>
      <c r="AB1190" s="17">
        <v>0.223982559645167</v>
      </c>
      <c r="AC1190" s="17">
        <v>0.30270993490776799</v>
      </c>
      <c r="AD1190" s="17"/>
      <c r="AE1190" s="17">
        <v>0.224189807334157</v>
      </c>
      <c r="AF1190" s="17">
        <v>0.25329252931058299</v>
      </c>
      <c r="AG1190" s="17">
        <v>0.23535615732937201</v>
      </c>
      <c r="AH1190" s="17"/>
      <c r="AI1190" s="17">
        <v>0.24556529246219</v>
      </c>
      <c r="AJ1190" s="17">
        <v>0.24632112950561799</v>
      </c>
      <c r="AK1190" s="17">
        <v>0.24889359527347699</v>
      </c>
      <c r="AL1190" s="17">
        <v>0.191896792098428</v>
      </c>
      <c r="AM1190" s="17">
        <v>0.25258449652656201</v>
      </c>
      <c r="AN1190" s="17"/>
      <c r="AO1190" s="17">
        <v>0.24204277222137</v>
      </c>
      <c r="AP1190" s="17">
        <v>0.265839158936022</v>
      </c>
      <c r="AQ1190" s="17">
        <v>0.219051409343297</v>
      </c>
      <c r="AR1190" s="17"/>
      <c r="AS1190" s="17">
        <v>0.22062530622742199</v>
      </c>
      <c r="AT1190" s="17">
        <v>0.26836115213651002</v>
      </c>
      <c r="AU1190" s="17">
        <v>0.26579496492701898</v>
      </c>
      <c r="AV1190" s="17">
        <v>0.20586059243764601</v>
      </c>
      <c r="AW1190" s="17">
        <v>0.17723243624371701</v>
      </c>
    </row>
    <row r="1191" spans="2:49" x14ac:dyDescent="0.25">
      <c r="B1191" t="s">
        <v>187</v>
      </c>
      <c r="C1191" s="17">
        <v>0.25837049270433798</v>
      </c>
      <c r="D1191" s="17">
        <v>0.25278757621593201</v>
      </c>
      <c r="E1191" s="17">
        <v>0.26452143679190199</v>
      </c>
      <c r="F1191" s="17"/>
      <c r="G1191" s="17">
        <v>0.19015529712947499</v>
      </c>
      <c r="H1191" s="17">
        <v>0.219707055754054</v>
      </c>
      <c r="I1191" s="17">
        <v>0.27521968884491599</v>
      </c>
      <c r="J1191" s="17">
        <v>0.287596996051594</v>
      </c>
      <c r="K1191" s="17">
        <v>0.27076455803668498</v>
      </c>
      <c r="L1191" s="17">
        <v>0.290009437053319</v>
      </c>
      <c r="M1191" s="17"/>
      <c r="N1191" s="17">
        <v>0.233015299765129</v>
      </c>
      <c r="O1191" s="17">
        <v>0.258400751208123</v>
      </c>
      <c r="P1191" s="17">
        <v>0.25985742937522899</v>
      </c>
      <c r="Q1191" s="17">
        <v>0.28259328986995302</v>
      </c>
      <c r="R1191" s="17"/>
      <c r="S1191" s="17">
        <v>0.248419530900444</v>
      </c>
      <c r="T1191" s="17">
        <v>0.22115059508051299</v>
      </c>
      <c r="U1191" s="17">
        <v>0.301771091656381</v>
      </c>
      <c r="V1191" s="17">
        <v>0.26330461944477002</v>
      </c>
      <c r="W1191" s="17">
        <v>0.27191840186197402</v>
      </c>
      <c r="X1191" s="17">
        <v>0.28212369479668298</v>
      </c>
      <c r="Y1191" s="17">
        <v>0.25979465768815801</v>
      </c>
      <c r="Z1191" s="17">
        <v>0.27251496338486297</v>
      </c>
      <c r="AA1191" s="17">
        <v>0.27485640013990897</v>
      </c>
      <c r="AB1191" s="17">
        <v>0.24532943205875901</v>
      </c>
      <c r="AC1191" s="17">
        <v>0.21653860880664499</v>
      </c>
      <c r="AD1191" s="17"/>
      <c r="AE1191" s="17">
        <v>0.30054647636951898</v>
      </c>
      <c r="AF1191" s="17">
        <v>0.20935945380111901</v>
      </c>
      <c r="AG1191" s="17">
        <v>0.31542984224694398</v>
      </c>
      <c r="AH1191" s="17"/>
      <c r="AI1191" s="17">
        <v>0.31010018191449601</v>
      </c>
      <c r="AJ1191" s="17">
        <v>0.19839133374784801</v>
      </c>
      <c r="AK1191" s="17">
        <v>0.17899094417897399</v>
      </c>
      <c r="AL1191" s="17">
        <v>0.34235199011331602</v>
      </c>
      <c r="AM1191" s="17">
        <v>0.329315473888591</v>
      </c>
      <c r="AN1191" s="17"/>
      <c r="AO1191" s="17">
        <v>0.32419912734515199</v>
      </c>
      <c r="AP1191" s="17">
        <v>0.20173598557292999</v>
      </c>
      <c r="AQ1191" s="17">
        <v>0.18972728369378</v>
      </c>
      <c r="AR1191" s="17"/>
      <c r="AS1191" s="17">
        <v>0.30062082937807499</v>
      </c>
      <c r="AT1191" s="17">
        <v>0.251666329534046</v>
      </c>
      <c r="AU1191" s="17">
        <v>0.21964506072472101</v>
      </c>
      <c r="AV1191" s="17">
        <v>0.21708124364602999</v>
      </c>
      <c r="AW1191" s="17">
        <v>0.247400589723342</v>
      </c>
    </row>
    <row r="1192" spans="2:49" x14ac:dyDescent="0.25">
      <c r="B1192" t="s">
        <v>86</v>
      </c>
      <c r="C1192" s="17">
        <v>0.16500253078959501</v>
      </c>
      <c r="D1192" s="17">
        <v>0.17687066371676699</v>
      </c>
      <c r="E1192" s="17">
        <v>0.15437676017683799</v>
      </c>
      <c r="F1192" s="17"/>
      <c r="G1192" s="17">
        <v>0.219338212358028</v>
      </c>
      <c r="H1192" s="17">
        <v>0.19129154434476101</v>
      </c>
      <c r="I1192" s="17">
        <v>0.16990756250922701</v>
      </c>
      <c r="J1192" s="17">
        <v>0.140405881506006</v>
      </c>
      <c r="K1192" s="17">
        <v>0.15175289043725301</v>
      </c>
      <c r="L1192" s="17">
        <v>0.13186356088651399</v>
      </c>
      <c r="M1192" s="17"/>
      <c r="N1192" s="17">
        <v>0.14429377431026</v>
      </c>
      <c r="O1192" s="17">
        <v>0.164470568595219</v>
      </c>
      <c r="P1192" s="17">
        <v>0.193843876258841</v>
      </c>
      <c r="Q1192" s="17">
        <v>0.162451151796213</v>
      </c>
      <c r="R1192" s="17"/>
      <c r="S1192" s="17">
        <v>0.19434704235931999</v>
      </c>
      <c r="T1192" s="17">
        <v>0.168083544595238</v>
      </c>
      <c r="U1192" s="17">
        <v>0.110199727062831</v>
      </c>
      <c r="V1192" s="17">
        <v>0.116752762426237</v>
      </c>
      <c r="W1192" s="17">
        <v>0.18183539840701901</v>
      </c>
      <c r="X1192" s="17">
        <v>0.16512666745618501</v>
      </c>
      <c r="Y1192" s="17">
        <v>0.171246047343907</v>
      </c>
      <c r="Z1192" s="17">
        <v>0.180813113798106</v>
      </c>
      <c r="AA1192" s="17">
        <v>0.188865024047837</v>
      </c>
      <c r="AB1192" s="17">
        <v>0.154765066718594</v>
      </c>
      <c r="AC1192" s="17">
        <v>0.16890731477712501</v>
      </c>
      <c r="AD1192" s="17"/>
      <c r="AE1192" s="17">
        <v>0.19037313244055801</v>
      </c>
      <c r="AF1192" s="17">
        <v>0.147845231753781</v>
      </c>
      <c r="AG1192" s="17">
        <v>0.175503187353998</v>
      </c>
      <c r="AH1192" s="17"/>
      <c r="AI1192" s="17">
        <v>0.18649989927056501</v>
      </c>
      <c r="AJ1192" s="17">
        <v>0.17124832137663601</v>
      </c>
      <c r="AK1192" s="17">
        <v>0.14131246398050901</v>
      </c>
      <c r="AL1192" s="17">
        <v>0.15820682252096699</v>
      </c>
      <c r="AM1192" s="17">
        <v>0.13264260204711401</v>
      </c>
      <c r="AN1192" s="17"/>
      <c r="AO1192" s="17">
        <v>0.20656113761239001</v>
      </c>
      <c r="AP1192" s="17">
        <v>0.155495380753117</v>
      </c>
      <c r="AQ1192" s="17">
        <v>0.16685265648289499</v>
      </c>
      <c r="AR1192" s="17"/>
      <c r="AS1192" s="17">
        <v>0.18222802851320399</v>
      </c>
      <c r="AT1192" s="17">
        <v>0.143374157778733</v>
      </c>
      <c r="AU1192" s="17">
        <v>0.155610713901145</v>
      </c>
      <c r="AV1192" s="17">
        <v>0.18444328263763099</v>
      </c>
      <c r="AW1192" s="17">
        <v>0.15964292875067199</v>
      </c>
    </row>
    <row r="1193" spans="2:49" x14ac:dyDescent="0.25">
      <c r="B1193" t="s">
        <v>87</v>
      </c>
      <c r="C1193" s="17">
        <v>8.0024020891195202E-2</v>
      </c>
      <c r="D1193" s="17">
        <v>8.5083487456069501E-2</v>
      </c>
      <c r="E1193" s="17">
        <v>7.5760070496582593E-2</v>
      </c>
      <c r="F1193" s="17"/>
      <c r="G1193" s="17">
        <v>7.71360929701152E-2</v>
      </c>
      <c r="H1193" s="17">
        <v>8.47002495763024E-2</v>
      </c>
      <c r="I1193" s="17">
        <v>8.1851136658134094E-2</v>
      </c>
      <c r="J1193" s="17">
        <v>8.3717892209076702E-2</v>
      </c>
      <c r="K1193" s="17">
        <v>8.68583259332774E-2</v>
      </c>
      <c r="L1193" s="17">
        <v>6.9095031005193097E-2</v>
      </c>
      <c r="M1193" s="17"/>
      <c r="N1193" s="17">
        <v>6.6320673278682199E-2</v>
      </c>
      <c r="O1193" s="17">
        <v>5.85471702553138E-2</v>
      </c>
      <c r="P1193" s="17">
        <v>0.10465609873225</v>
      </c>
      <c r="Q1193" s="17">
        <v>9.6198294103902501E-2</v>
      </c>
      <c r="R1193" s="17"/>
      <c r="S1193" s="17">
        <v>7.6797069195366399E-2</v>
      </c>
      <c r="T1193" s="17">
        <v>7.0178670589899003E-2</v>
      </c>
      <c r="U1193" s="17">
        <v>0.100892069129271</v>
      </c>
      <c r="V1193" s="17">
        <v>8.7336927411606202E-2</v>
      </c>
      <c r="W1193" s="17">
        <v>7.4707358219942899E-2</v>
      </c>
      <c r="X1193" s="17">
        <v>6.3424017940840099E-2</v>
      </c>
      <c r="Y1193" s="17">
        <v>8.9579572911586303E-2</v>
      </c>
      <c r="Z1193" s="17">
        <v>6.9827609641443897E-2</v>
      </c>
      <c r="AA1193" s="17">
        <v>6.2745088077106895E-2</v>
      </c>
      <c r="AB1193" s="17">
        <v>9.7021918927096204E-2</v>
      </c>
      <c r="AC1193" s="17">
        <v>0.10561715063435501</v>
      </c>
      <c r="AD1193" s="17"/>
      <c r="AE1193" s="17">
        <v>0.10576057528368001</v>
      </c>
      <c r="AF1193" s="17">
        <v>6.4713967187787005E-2</v>
      </c>
      <c r="AG1193" s="17">
        <v>7.3238064144057993E-2</v>
      </c>
      <c r="AH1193" s="17"/>
      <c r="AI1193" s="17">
        <v>9.7303463245952404E-2</v>
      </c>
      <c r="AJ1193" s="17">
        <v>6.3375191659541794E-2</v>
      </c>
      <c r="AK1193" s="17">
        <v>5.4328041727988698E-2</v>
      </c>
      <c r="AL1193" s="17">
        <v>0.140876695037258</v>
      </c>
      <c r="AM1193" s="17">
        <v>7.9225871812760695E-2</v>
      </c>
      <c r="AN1193" s="17"/>
      <c r="AO1193" s="17">
        <v>9.6065431995750003E-2</v>
      </c>
      <c r="AP1193" s="17">
        <v>5.9352396652223499E-2</v>
      </c>
      <c r="AQ1193" s="17">
        <v>5.3719490192889199E-2</v>
      </c>
      <c r="AR1193" s="17"/>
      <c r="AS1193" s="17">
        <v>9.4362338051918501E-2</v>
      </c>
      <c r="AT1193" s="17">
        <v>8.0037171345257702E-2</v>
      </c>
      <c r="AU1193" s="17">
        <v>6.2438903574734798E-2</v>
      </c>
      <c r="AV1193" s="17">
        <v>0.10422437828513501</v>
      </c>
      <c r="AW1193" s="17">
        <v>3.4152202937180298E-2</v>
      </c>
    </row>
    <row r="1194" spans="2:49" x14ac:dyDescent="0.25">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row>
    <row r="1195" spans="2:49" x14ac:dyDescent="0.25">
      <c r="B1195" s="6" t="s">
        <v>611</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row>
    <row r="1196" spans="2:49" x14ac:dyDescent="0.25">
      <c r="B1196" s="24" t="s">
        <v>76</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row>
    <row r="1197" spans="2:49" x14ac:dyDescent="0.25">
      <c r="B1197" t="s">
        <v>604</v>
      </c>
      <c r="C1197" s="17">
        <v>9.3790037804467305E-2</v>
      </c>
      <c r="D1197" s="17">
        <v>0.11332164113084101</v>
      </c>
      <c r="E1197" s="17">
        <v>7.5107323470299706E-2</v>
      </c>
      <c r="F1197" s="17"/>
      <c r="G1197" s="17">
        <v>7.6355651760043497E-2</v>
      </c>
      <c r="H1197" s="17">
        <v>8.2018766474229204E-2</v>
      </c>
      <c r="I1197" s="17">
        <v>8.8213002631356396E-2</v>
      </c>
      <c r="J1197" s="17">
        <v>9.7409416795193896E-2</v>
      </c>
      <c r="K1197" s="17">
        <v>0.10024465413612201</v>
      </c>
      <c r="L1197" s="17">
        <v>0.11239296483141201</v>
      </c>
      <c r="M1197" s="17"/>
      <c r="N1197" s="17">
        <v>9.5619731642583902E-2</v>
      </c>
      <c r="O1197" s="17">
        <v>7.81152759678167E-2</v>
      </c>
      <c r="P1197" s="17">
        <v>9.6866338619692599E-2</v>
      </c>
      <c r="Q1197" s="17">
        <v>0.106393506401691</v>
      </c>
      <c r="R1197" s="17"/>
      <c r="S1197" s="17">
        <v>7.9993091114918799E-2</v>
      </c>
      <c r="T1197" s="17">
        <v>8.2790633598515795E-2</v>
      </c>
      <c r="U1197" s="17">
        <v>9.3914671337701497E-2</v>
      </c>
      <c r="V1197" s="17">
        <v>0.11043294635837</v>
      </c>
      <c r="W1197" s="17">
        <v>9.0640406048523997E-2</v>
      </c>
      <c r="X1197" s="17">
        <v>0.105272862341103</v>
      </c>
      <c r="Y1197" s="17">
        <v>7.8910208019542294E-2</v>
      </c>
      <c r="Z1197" s="17">
        <v>0.12517474111242399</v>
      </c>
      <c r="AA1197" s="17">
        <v>8.0481224210049301E-2</v>
      </c>
      <c r="AB1197" s="17">
        <v>0.113421199082034</v>
      </c>
      <c r="AC1197" s="17">
        <v>0.107321196927952</v>
      </c>
      <c r="AD1197" s="17"/>
      <c r="AE1197" s="17">
        <v>0.13024736719082899</v>
      </c>
      <c r="AF1197" s="17">
        <v>7.1363750949272095E-2</v>
      </c>
      <c r="AG1197" s="17">
        <v>7.5388100209207998E-2</v>
      </c>
      <c r="AH1197" s="17"/>
      <c r="AI1197" s="17">
        <v>0.135544948686106</v>
      </c>
      <c r="AJ1197" s="17">
        <v>6.2599017821156996E-2</v>
      </c>
      <c r="AK1197" s="17">
        <v>4.5395849527084697E-2</v>
      </c>
      <c r="AL1197" s="17">
        <v>0.18472014298738201</v>
      </c>
      <c r="AM1197" s="17">
        <v>8.4877786920364906E-2</v>
      </c>
      <c r="AN1197" s="17"/>
      <c r="AO1197" s="17">
        <v>0.130408324854699</v>
      </c>
      <c r="AP1197" s="17">
        <v>6.5175665215909701E-2</v>
      </c>
      <c r="AQ1197" s="17">
        <v>7.7250650093178205E-2</v>
      </c>
      <c r="AR1197" s="17"/>
      <c r="AS1197" s="17">
        <v>0.101251166703172</v>
      </c>
      <c r="AT1197" s="17">
        <v>8.7295280948003595E-2</v>
      </c>
      <c r="AU1197" s="17">
        <v>8.4921564505546401E-2</v>
      </c>
      <c r="AV1197" s="17">
        <v>0.118019233057596</v>
      </c>
      <c r="AW1197" s="17">
        <v>7.6383906880273994E-2</v>
      </c>
    </row>
    <row r="1198" spans="2:49" x14ac:dyDescent="0.25">
      <c r="B1198" t="s">
        <v>605</v>
      </c>
      <c r="C1198" s="17">
        <v>0.21762433301626199</v>
      </c>
      <c r="D1198" s="17">
        <v>0.23027241784928401</v>
      </c>
      <c r="E1198" s="17">
        <v>0.20507060078735001</v>
      </c>
      <c r="F1198" s="17"/>
      <c r="G1198" s="17">
        <v>0.21505755271979701</v>
      </c>
      <c r="H1198" s="17">
        <v>0.24820247563846801</v>
      </c>
      <c r="I1198" s="17">
        <v>0.21693508685080901</v>
      </c>
      <c r="J1198" s="17">
        <v>0.201522711528698</v>
      </c>
      <c r="K1198" s="17">
        <v>0.20156589336558201</v>
      </c>
      <c r="L1198" s="17">
        <v>0.21892018970317101</v>
      </c>
      <c r="M1198" s="17"/>
      <c r="N1198" s="17">
        <v>0.19562743090649901</v>
      </c>
      <c r="O1198" s="17">
        <v>0.24281339159160001</v>
      </c>
      <c r="P1198" s="17">
        <v>0.23251053629504601</v>
      </c>
      <c r="Q1198" s="17">
        <v>0.20243685058995201</v>
      </c>
      <c r="R1198" s="17"/>
      <c r="S1198" s="17">
        <v>0.19909173012665099</v>
      </c>
      <c r="T1198" s="17">
        <v>0.23121573330485901</v>
      </c>
      <c r="U1198" s="17">
        <v>0.179440184395257</v>
      </c>
      <c r="V1198" s="17">
        <v>0.22174389156792401</v>
      </c>
      <c r="W1198" s="17">
        <v>0.25945925606255799</v>
      </c>
      <c r="X1198" s="17">
        <v>0.20990298356147299</v>
      </c>
      <c r="Y1198" s="17">
        <v>0.22262685339784699</v>
      </c>
      <c r="Z1198" s="17">
        <v>0.23341010576707699</v>
      </c>
      <c r="AA1198" s="17">
        <v>0.232716401327457</v>
      </c>
      <c r="AB1198" s="17">
        <v>0.196330875897061</v>
      </c>
      <c r="AC1198" s="17">
        <v>0.227830824261092</v>
      </c>
      <c r="AD1198" s="17"/>
      <c r="AE1198" s="17">
        <v>0.25040672010188297</v>
      </c>
      <c r="AF1198" s="17">
        <v>0.19511942904972401</v>
      </c>
      <c r="AG1198" s="17">
        <v>0.21891172637381301</v>
      </c>
      <c r="AH1198" s="17"/>
      <c r="AI1198" s="17">
        <v>0.270418474079691</v>
      </c>
      <c r="AJ1198" s="17">
        <v>0.18755951647337099</v>
      </c>
      <c r="AK1198" s="17">
        <v>0.19811475574870599</v>
      </c>
      <c r="AL1198" s="17">
        <v>0.25701275967120002</v>
      </c>
      <c r="AM1198" s="17">
        <v>0.20012101885392999</v>
      </c>
      <c r="AN1198" s="17"/>
      <c r="AO1198" s="17">
        <v>0.307797519261237</v>
      </c>
      <c r="AP1198" s="17">
        <v>0.18823925513742101</v>
      </c>
      <c r="AQ1198" s="17">
        <v>0.227751576549477</v>
      </c>
      <c r="AR1198" s="17"/>
      <c r="AS1198" s="17">
        <v>0.227344876157518</v>
      </c>
      <c r="AT1198" s="17">
        <v>0.19782586186273901</v>
      </c>
      <c r="AU1198" s="17">
        <v>0.23086688975470401</v>
      </c>
      <c r="AV1198" s="17">
        <v>0.18880079420662099</v>
      </c>
      <c r="AW1198" s="17">
        <v>0.228406380573631</v>
      </c>
    </row>
    <row r="1199" spans="2:49" x14ac:dyDescent="0.25">
      <c r="B1199" t="s">
        <v>187</v>
      </c>
      <c r="C1199" s="17">
        <v>0.314157443360012</v>
      </c>
      <c r="D1199" s="17">
        <v>0.30109650029944202</v>
      </c>
      <c r="E1199" s="17">
        <v>0.32755320894143303</v>
      </c>
      <c r="F1199" s="17"/>
      <c r="G1199" s="17">
        <v>0.27852981471772398</v>
      </c>
      <c r="H1199" s="17">
        <v>0.241028146812101</v>
      </c>
      <c r="I1199" s="17">
        <v>0.31385364010817501</v>
      </c>
      <c r="J1199" s="17">
        <v>0.31642777494479302</v>
      </c>
      <c r="K1199" s="17">
        <v>0.343996285276019</v>
      </c>
      <c r="L1199" s="17">
        <v>0.37602142955176998</v>
      </c>
      <c r="M1199" s="17"/>
      <c r="N1199" s="17">
        <v>0.32083240937486202</v>
      </c>
      <c r="O1199" s="17">
        <v>0.33712206938066003</v>
      </c>
      <c r="P1199" s="17">
        <v>0.28428793247065198</v>
      </c>
      <c r="Q1199" s="17">
        <v>0.30653897404368202</v>
      </c>
      <c r="R1199" s="17"/>
      <c r="S1199" s="17">
        <v>0.33806156737891402</v>
      </c>
      <c r="T1199" s="17">
        <v>0.29339365847865201</v>
      </c>
      <c r="U1199" s="17">
        <v>0.33329151014229702</v>
      </c>
      <c r="V1199" s="17">
        <v>0.30216664775614199</v>
      </c>
      <c r="W1199" s="17">
        <v>0.28647095028289199</v>
      </c>
      <c r="X1199" s="17">
        <v>0.33678142536271899</v>
      </c>
      <c r="Y1199" s="17">
        <v>0.309771834994165</v>
      </c>
      <c r="Z1199" s="17">
        <v>0.22457188081141399</v>
      </c>
      <c r="AA1199" s="17">
        <v>0.34338232032500499</v>
      </c>
      <c r="AB1199" s="17">
        <v>0.30387408337139299</v>
      </c>
      <c r="AC1199" s="17">
        <v>0.32277795001387</v>
      </c>
      <c r="AD1199" s="17"/>
      <c r="AE1199" s="17">
        <v>0.29844023359823402</v>
      </c>
      <c r="AF1199" s="17">
        <v>0.31746394547929502</v>
      </c>
      <c r="AG1199" s="17">
        <v>0.32196337421318</v>
      </c>
      <c r="AH1199" s="17"/>
      <c r="AI1199" s="17">
        <v>0.30263279015192501</v>
      </c>
      <c r="AJ1199" s="17">
        <v>0.28864499457878201</v>
      </c>
      <c r="AK1199" s="17">
        <v>0.31844230390049699</v>
      </c>
      <c r="AL1199" s="17">
        <v>0.24353851658514</v>
      </c>
      <c r="AM1199" s="17">
        <v>0.37761682784578299</v>
      </c>
      <c r="AN1199" s="17"/>
      <c r="AO1199" s="17">
        <v>0.27812837157002901</v>
      </c>
      <c r="AP1199" s="17">
        <v>0.293371955860045</v>
      </c>
      <c r="AQ1199" s="17">
        <v>0.32723725689884597</v>
      </c>
      <c r="AR1199" s="17"/>
      <c r="AS1199" s="17">
        <v>0.32516326008229601</v>
      </c>
      <c r="AT1199" s="17">
        <v>0.30985107214904001</v>
      </c>
      <c r="AU1199" s="17">
        <v>0.307650521538051</v>
      </c>
      <c r="AV1199" s="17">
        <v>0.27283554801286097</v>
      </c>
      <c r="AW1199" s="17">
        <v>0.41851550438171597</v>
      </c>
    </row>
    <row r="1200" spans="2:49" x14ac:dyDescent="0.25">
      <c r="B1200" t="s">
        <v>86</v>
      </c>
      <c r="C1200" s="17">
        <v>0.21582219429201699</v>
      </c>
      <c r="D1200" s="17">
        <v>0.200081688673026</v>
      </c>
      <c r="E1200" s="17">
        <v>0.23142115779848299</v>
      </c>
      <c r="F1200" s="17"/>
      <c r="G1200" s="17">
        <v>0.263454121213472</v>
      </c>
      <c r="H1200" s="17">
        <v>0.23625076134672099</v>
      </c>
      <c r="I1200" s="17">
        <v>0.23304952359942599</v>
      </c>
      <c r="J1200" s="17">
        <v>0.220614009300761</v>
      </c>
      <c r="K1200" s="17">
        <v>0.18658066131853199</v>
      </c>
      <c r="L1200" s="17">
        <v>0.168764838469012</v>
      </c>
      <c r="M1200" s="17"/>
      <c r="N1200" s="17">
        <v>0.229828816661965</v>
      </c>
      <c r="O1200" s="17">
        <v>0.18801697943596801</v>
      </c>
      <c r="P1200" s="17">
        <v>0.232236148379694</v>
      </c>
      <c r="Q1200" s="17">
        <v>0.21540441733269799</v>
      </c>
      <c r="R1200" s="17"/>
      <c r="S1200" s="17">
        <v>0.20641239656725499</v>
      </c>
      <c r="T1200" s="17">
        <v>0.22354294681347001</v>
      </c>
      <c r="U1200" s="17">
        <v>0.218391594330412</v>
      </c>
      <c r="V1200" s="17">
        <v>0.20112516533920699</v>
      </c>
      <c r="W1200" s="17">
        <v>0.24361701506164399</v>
      </c>
      <c r="X1200" s="17">
        <v>0.223686567643157</v>
      </c>
      <c r="Y1200" s="17">
        <v>0.220377221750964</v>
      </c>
      <c r="Z1200" s="17">
        <v>0.28133963391838601</v>
      </c>
      <c r="AA1200" s="17">
        <v>0.19742841675807701</v>
      </c>
      <c r="AB1200" s="17">
        <v>0.19547829092201999</v>
      </c>
      <c r="AC1200" s="17">
        <v>0.208957259884862</v>
      </c>
      <c r="AD1200" s="17"/>
      <c r="AE1200" s="17">
        <v>0.19360201189847701</v>
      </c>
      <c r="AF1200" s="17">
        <v>0.23335151352568501</v>
      </c>
      <c r="AG1200" s="17">
        <v>0.22722232106388501</v>
      </c>
      <c r="AH1200" s="17"/>
      <c r="AI1200" s="17">
        <v>0.18765060150274801</v>
      </c>
      <c r="AJ1200" s="17">
        <v>0.25473519626650798</v>
      </c>
      <c r="AK1200" s="17">
        <v>0.27173847476832402</v>
      </c>
      <c r="AL1200" s="17">
        <v>0.136177042538106</v>
      </c>
      <c r="AM1200" s="17">
        <v>0.195836106643175</v>
      </c>
      <c r="AN1200" s="17"/>
      <c r="AO1200" s="17">
        <v>0.194706892911193</v>
      </c>
      <c r="AP1200" s="17">
        <v>0.258871594178746</v>
      </c>
      <c r="AQ1200" s="17">
        <v>0.20768059022714899</v>
      </c>
      <c r="AR1200" s="17"/>
      <c r="AS1200" s="17">
        <v>0.20121187408246</v>
      </c>
      <c r="AT1200" s="17">
        <v>0.22257819710930599</v>
      </c>
      <c r="AU1200" s="17">
        <v>0.22271963763307101</v>
      </c>
      <c r="AV1200" s="17">
        <v>0.25367781353386398</v>
      </c>
      <c r="AW1200" s="17">
        <v>0.15066013838038</v>
      </c>
    </row>
    <row r="1201" spans="2:49" x14ac:dyDescent="0.25">
      <c r="B1201" t="s">
        <v>87</v>
      </c>
      <c r="C1201" s="17">
        <v>0.158605991527242</v>
      </c>
      <c r="D1201" s="17">
        <v>0.15522775204740799</v>
      </c>
      <c r="E1201" s="17">
        <v>0.160847709002434</v>
      </c>
      <c r="F1201" s="17"/>
      <c r="G1201" s="17">
        <v>0.16660285958896301</v>
      </c>
      <c r="H1201" s="17">
        <v>0.192499849728481</v>
      </c>
      <c r="I1201" s="17">
        <v>0.14794874681023301</v>
      </c>
      <c r="J1201" s="17">
        <v>0.164026087430554</v>
      </c>
      <c r="K1201" s="17">
        <v>0.16761250590374599</v>
      </c>
      <c r="L1201" s="17">
        <v>0.12390057744463499</v>
      </c>
      <c r="M1201" s="17"/>
      <c r="N1201" s="17">
        <v>0.15809161141409001</v>
      </c>
      <c r="O1201" s="17">
        <v>0.153932283623955</v>
      </c>
      <c r="P1201" s="17">
        <v>0.15409904423491599</v>
      </c>
      <c r="Q1201" s="17">
        <v>0.16922625163197799</v>
      </c>
      <c r="R1201" s="17"/>
      <c r="S1201" s="17">
        <v>0.17644121481226199</v>
      </c>
      <c r="T1201" s="17">
        <v>0.16905702780450399</v>
      </c>
      <c r="U1201" s="17">
        <v>0.174962039794333</v>
      </c>
      <c r="V1201" s="17">
        <v>0.164531348978357</v>
      </c>
      <c r="W1201" s="17">
        <v>0.119812372544382</v>
      </c>
      <c r="X1201" s="17">
        <v>0.124356161091547</v>
      </c>
      <c r="Y1201" s="17">
        <v>0.168313881837482</v>
      </c>
      <c r="Z1201" s="17">
        <v>0.13550363839070001</v>
      </c>
      <c r="AA1201" s="17">
        <v>0.14599163737941101</v>
      </c>
      <c r="AB1201" s="17">
        <v>0.19089555072749101</v>
      </c>
      <c r="AC1201" s="17">
        <v>0.13311276891222401</v>
      </c>
      <c r="AD1201" s="17"/>
      <c r="AE1201" s="17">
        <v>0.12730366721057701</v>
      </c>
      <c r="AF1201" s="17">
        <v>0.18270136099602399</v>
      </c>
      <c r="AG1201" s="17">
        <v>0.15651447813991301</v>
      </c>
      <c r="AH1201" s="17"/>
      <c r="AI1201" s="17">
        <v>0.103753185579531</v>
      </c>
      <c r="AJ1201" s="17">
        <v>0.20646127486018201</v>
      </c>
      <c r="AK1201" s="17">
        <v>0.16630861605538799</v>
      </c>
      <c r="AL1201" s="17">
        <v>0.17855153821817199</v>
      </c>
      <c r="AM1201" s="17">
        <v>0.14154825973674701</v>
      </c>
      <c r="AN1201" s="17"/>
      <c r="AO1201" s="17">
        <v>8.8958891402843202E-2</v>
      </c>
      <c r="AP1201" s="17">
        <v>0.19434152960787901</v>
      </c>
      <c r="AQ1201" s="17">
        <v>0.16007992623135001</v>
      </c>
      <c r="AR1201" s="17"/>
      <c r="AS1201" s="17">
        <v>0.14502882297455499</v>
      </c>
      <c r="AT1201" s="17">
        <v>0.18244958793091201</v>
      </c>
      <c r="AU1201" s="17">
        <v>0.153841386568627</v>
      </c>
      <c r="AV1201" s="17">
        <v>0.16666661118905801</v>
      </c>
      <c r="AW1201" s="17">
        <v>0.126034069783998</v>
      </c>
    </row>
    <row r="1202" spans="2:49" x14ac:dyDescent="0.2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row>
    <row r="1203" spans="2:49" x14ac:dyDescent="0.25">
      <c r="B1203" s="6" t="s">
        <v>612</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row>
    <row r="1204" spans="2:49" x14ac:dyDescent="0.25">
      <c r="B1204" s="24" t="s">
        <v>76</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row>
    <row r="1205" spans="2:49" x14ac:dyDescent="0.25">
      <c r="B1205" t="s">
        <v>604</v>
      </c>
      <c r="C1205" s="17">
        <v>7.1403912639908598E-2</v>
      </c>
      <c r="D1205" s="17">
        <v>8.1860880522338295E-2</v>
      </c>
      <c r="E1205" s="17">
        <v>6.0955354327432702E-2</v>
      </c>
      <c r="F1205" s="17"/>
      <c r="G1205" s="17">
        <v>7.2481665597492598E-2</v>
      </c>
      <c r="H1205" s="17">
        <v>7.6139003265394301E-2</v>
      </c>
      <c r="I1205" s="17">
        <v>8.2132237174960002E-2</v>
      </c>
      <c r="J1205" s="17">
        <v>5.7026984296673501E-2</v>
      </c>
      <c r="K1205" s="17">
        <v>7.1044709407024606E-2</v>
      </c>
      <c r="L1205" s="17">
        <v>7.0009883560741795E-2</v>
      </c>
      <c r="M1205" s="17"/>
      <c r="N1205" s="17">
        <v>7.3168933481114695E-2</v>
      </c>
      <c r="O1205" s="17">
        <v>5.1787343835459597E-2</v>
      </c>
      <c r="P1205" s="17">
        <v>8.1331444697782307E-2</v>
      </c>
      <c r="Q1205" s="17">
        <v>8.0613716204576205E-2</v>
      </c>
      <c r="R1205" s="17"/>
      <c r="S1205" s="17">
        <v>7.3197104573035701E-2</v>
      </c>
      <c r="T1205" s="17">
        <v>5.15813421205343E-2</v>
      </c>
      <c r="U1205" s="17">
        <v>6.9570130494175E-2</v>
      </c>
      <c r="V1205" s="17">
        <v>8.2243544822148906E-2</v>
      </c>
      <c r="W1205" s="17">
        <v>5.7042596529409101E-2</v>
      </c>
      <c r="X1205" s="17">
        <v>7.4949372173994402E-2</v>
      </c>
      <c r="Y1205" s="17">
        <v>6.4481311421026505E-2</v>
      </c>
      <c r="Z1205" s="17">
        <v>8.5804450563257695E-2</v>
      </c>
      <c r="AA1205" s="17">
        <v>7.6402185098192105E-2</v>
      </c>
      <c r="AB1205" s="17">
        <v>8.1814803209445994E-2</v>
      </c>
      <c r="AC1205" s="17">
        <v>8.4840272807749598E-2</v>
      </c>
      <c r="AD1205" s="17"/>
      <c r="AE1205" s="17">
        <v>8.6296024574498503E-2</v>
      </c>
      <c r="AF1205" s="17">
        <v>6.3114152210254404E-2</v>
      </c>
      <c r="AG1205" s="17">
        <v>6.3150321698644402E-2</v>
      </c>
      <c r="AH1205" s="17"/>
      <c r="AI1205" s="17">
        <v>9.1509210234876098E-2</v>
      </c>
      <c r="AJ1205" s="17">
        <v>5.7776782303926397E-2</v>
      </c>
      <c r="AK1205" s="17">
        <v>5.7774327466988198E-2</v>
      </c>
      <c r="AL1205" s="17">
        <v>8.0264558917570505E-2</v>
      </c>
      <c r="AM1205" s="17">
        <v>6.6767645517483001E-2</v>
      </c>
      <c r="AN1205" s="17"/>
      <c r="AO1205" s="17">
        <v>9.3136127008867794E-2</v>
      </c>
      <c r="AP1205" s="17">
        <v>5.6944558984287699E-2</v>
      </c>
      <c r="AQ1205" s="17">
        <v>6.4898859711101903E-2</v>
      </c>
      <c r="AR1205" s="17"/>
      <c r="AS1205" s="17">
        <v>7.5886827507897298E-2</v>
      </c>
      <c r="AT1205" s="17">
        <v>5.9590868972222301E-2</v>
      </c>
      <c r="AU1205" s="17">
        <v>7.1774783377028403E-2</v>
      </c>
      <c r="AV1205" s="17">
        <v>9.6597906185879601E-2</v>
      </c>
      <c r="AW1205" s="17">
        <v>6.7586548901970495E-2</v>
      </c>
    </row>
    <row r="1206" spans="2:49" x14ac:dyDescent="0.25">
      <c r="B1206" t="s">
        <v>605</v>
      </c>
      <c r="C1206" s="17">
        <v>0.15652923174246</v>
      </c>
      <c r="D1206" s="17">
        <v>0.16208758532557699</v>
      </c>
      <c r="E1206" s="17">
        <v>0.15190042632935299</v>
      </c>
      <c r="F1206" s="17"/>
      <c r="G1206" s="17">
        <v>0.176830871728096</v>
      </c>
      <c r="H1206" s="17">
        <v>0.167194125523704</v>
      </c>
      <c r="I1206" s="17">
        <v>0.152655129251486</v>
      </c>
      <c r="J1206" s="17">
        <v>0.16189412198609099</v>
      </c>
      <c r="K1206" s="17">
        <v>0.12565512839086501</v>
      </c>
      <c r="L1206" s="17">
        <v>0.153672302073842</v>
      </c>
      <c r="M1206" s="17"/>
      <c r="N1206" s="17">
        <v>0.138511274786458</v>
      </c>
      <c r="O1206" s="17">
        <v>0.16329862292490499</v>
      </c>
      <c r="P1206" s="17">
        <v>0.17324279072381699</v>
      </c>
      <c r="Q1206" s="17">
        <v>0.153152569757734</v>
      </c>
      <c r="R1206" s="17"/>
      <c r="S1206" s="17">
        <v>0.15098967125252399</v>
      </c>
      <c r="T1206" s="17">
        <v>0.169363158108436</v>
      </c>
      <c r="U1206" s="17">
        <v>0.12955837081416999</v>
      </c>
      <c r="V1206" s="17">
        <v>0.14267620990084401</v>
      </c>
      <c r="W1206" s="17">
        <v>0.21170598031864701</v>
      </c>
      <c r="X1206" s="17">
        <v>0.158559731129333</v>
      </c>
      <c r="Y1206" s="17">
        <v>0.145258128782734</v>
      </c>
      <c r="Z1206" s="17">
        <v>0.20415052739270101</v>
      </c>
      <c r="AA1206" s="17">
        <v>0.17190970633882999</v>
      </c>
      <c r="AB1206" s="17">
        <v>0.12209895909632799</v>
      </c>
      <c r="AC1206" s="17">
        <v>0.134194157320698</v>
      </c>
      <c r="AD1206" s="17"/>
      <c r="AE1206" s="17">
        <v>0.184038411092312</v>
      </c>
      <c r="AF1206" s="17">
        <v>0.136497246065517</v>
      </c>
      <c r="AG1206" s="17">
        <v>0.16447735446044601</v>
      </c>
      <c r="AH1206" s="17"/>
      <c r="AI1206" s="17">
        <v>0.20213300881801299</v>
      </c>
      <c r="AJ1206" s="17">
        <v>0.13381335400916899</v>
      </c>
      <c r="AK1206" s="17">
        <v>0.10766318636387</v>
      </c>
      <c r="AL1206" s="17">
        <v>0.109445542742396</v>
      </c>
      <c r="AM1206" s="17">
        <v>0.14991502860650199</v>
      </c>
      <c r="AN1206" s="17"/>
      <c r="AO1206" s="17">
        <v>0.220932331530136</v>
      </c>
      <c r="AP1206" s="17">
        <v>0.13921398688113601</v>
      </c>
      <c r="AQ1206" s="17">
        <v>0.14795679715216201</v>
      </c>
      <c r="AR1206" s="17"/>
      <c r="AS1206" s="17">
        <v>0.13894092632281299</v>
      </c>
      <c r="AT1206" s="17">
        <v>0.155492877287151</v>
      </c>
      <c r="AU1206" s="17">
        <v>0.16734218375490201</v>
      </c>
      <c r="AV1206" s="17">
        <v>0.17214999262238001</v>
      </c>
      <c r="AW1206" s="17">
        <v>9.5248415467283506E-2</v>
      </c>
    </row>
    <row r="1207" spans="2:49" x14ac:dyDescent="0.25">
      <c r="B1207" t="s">
        <v>187</v>
      </c>
      <c r="C1207" s="17">
        <v>0.24325667632825601</v>
      </c>
      <c r="D1207" s="17">
        <v>0.25219216583808801</v>
      </c>
      <c r="E1207" s="17">
        <v>0.23513838979679</v>
      </c>
      <c r="F1207" s="17"/>
      <c r="G1207" s="17">
        <v>0.16964748263438501</v>
      </c>
      <c r="H1207" s="17">
        <v>0.19731508695693101</v>
      </c>
      <c r="I1207" s="17">
        <v>0.261819751288147</v>
      </c>
      <c r="J1207" s="17">
        <v>0.25138184284497</v>
      </c>
      <c r="K1207" s="17">
        <v>0.275798710704664</v>
      </c>
      <c r="L1207" s="17">
        <v>0.28668997798221002</v>
      </c>
      <c r="M1207" s="17"/>
      <c r="N1207" s="17">
        <v>0.21162665379208701</v>
      </c>
      <c r="O1207" s="17">
        <v>0.25909903551288199</v>
      </c>
      <c r="P1207" s="17">
        <v>0.24099268782524899</v>
      </c>
      <c r="Q1207" s="17">
        <v>0.26402593065405799</v>
      </c>
      <c r="R1207" s="17"/>
      <c r="S1207" s="17">
        <v>0.22666003706385199</v>
      </c>
      <c r="T1207" s="17">
        <v>0.23042524543807399</v>
      </c>
      <c r="U1207" s="17">
        <v>0.27236798372420901</v>
      </c>
      <c r="V1207" s="17">
        <v>0.236867792703818</v>
      </c>
      <c r="W1207" s="17">
        <v>0.22734498544387799</v>
      </c>
      <c r="X1207" s="17">
        <v>0.27535485565248702</v>
      </c>
      <c r="Y1207" s="17">
        <v>0.24853878724057701</v>
      </c>
      <c r="Z1207" s="17">
        <v>0.238841726956491</v>
      </c>
      <c r="AA1207" s="17">
        <v>0.237962707857512</v>
      </c>
      <c r="AB1207" s="17">
        <v>0.24668555009117499</v>
      </c>
      <c r="AC1207" s="17">
        <v>0.25297708041471201</v>
      </c>
      <c r="AD1207" s="17"/>
      <c r="AE1207" s="17">
        <v>0.29528986543065699</v>
      </c>
      <c r="AF1207" s="17">
        <v>0.19283052859896799</v>
      </c>
      <c r="AG1207" s="17">
        <v>0.273271371480724</v>
      </c>
      <c r="AH1207" s="17"/>
      <c r="AI1207" s="17">
        <v>0.28207190008643601</v>
      </c>
      <c r="AJ1207" s="17">
        <v>0.19464007707204301</v>
      </c>
      <c r="AK1207" s="17">
        <v>0.16449504746362001</v>
      </c>
      <c r="AL1207" s="17">
        <v>0.41161655540623998</v>
      </c>
      <c r="AM1207" s="17">
        <v>0.30714161891667302</v>
      </c>
      <c r="AN1207" s="17"/>
      <c r="AO1207" s="17">
        <v>0.29768577352679398</v>
      </c>
      <c r="AP1207" s="17">
        <v>0.188583276353428</v>
      </c>
      <c r="AQ1207" s="17">
        <v>0.17294137059589901</v>
      </c>
      <c r="AR1207" s="17"/>
      <c r="AS1207" s="17">
        <v>0.30691806171728298</v>
      </c>
      <c r="AT1207" s="17">
        <v>0.23880518331603001</v>
      </c>
      <c r="AU1207" s="17">
        <v>0.18875506460722899</v>
      </c>
      <c r="AV1207" s="17">
        <v>0.18783100281069801</v>
      </c>
      <c r="AW1207" s="17">
        <v>0.173098784888149</v>
      </c>
    </row>
    <row r="1208" spans="2:49" x14ac:dyDescent="0.25">
      <c r="B1208" t="s">
        <v>86</v>
      </c>
      <c r="C1208" s="17">
        <v>0.24316992260070699</v>
      </c>
      <c r="D1208" s="17">
        <v>0.229143987271165</v>
      </c>
      <c r="E1208" s="17">
        <v>0.25774438583618597</v>
      </c>
      <c r="F1208" s="17"/>
      <c r="G1208" s="17">
        <v>0.268052405301062</v>
      </c>
      <c r="H1208" s="17">
        <v>0.24897630957332201</v>
      </c>
      <c r="I1208" s="17">
        <v>0.24078458363656199</v>
      </c>
      <c r="J1208" s="17">
        <v>0.25430054031225802</v>
      </c>
      <c r="K1208" s="17">
        <v>0.24082514881596501</v>
      </c>
      <c r="L1208" s="17">
        <v>0.21613627255710399</v>
      </c>
      <c r="M1208" s="17"/>
      <c r="N1208" s="17">
        <v>0.24398831632960699</v>
      </c>
      <c r="O1208" s="17">
        <v>0.21783734618484299</v>
      </c>
      <c r="P1208" s="17">
        <v>0.26205728720194199</v>
      </c>
      <c r="Q1208" s="17">
        <v>0.25187006449961102</v>
      </c>
      <c r="R1208" s="17"/>
      <c r="S1208" s="17">
        <v>0.24134630767408599</v>
      </c>
      <c r="T1208" s="17">
        <v>0.243425180542794</v>
      </c>
      <c r="U1208" s="17">
        <v>0.21223424752671799</v>
      </c>
      <c r="V1208" s="17">
        <v>0.21878375342517201</v>
      </c>
      <c r="W1208" s="17">
        <v>0.235743163649618</v>
      </c>
      <c r="X1208" s="17">
        <v>0.25297044865627899</v>
      </c>
      <c r="Y1208" s="17">
        <v>0.25146901660228499</v>
      </c>
      <c r="Z1208" s="17">
        <v>0.264440206986224</v>
      </c>
      <c r="AA1208" s="17">
        <v>0.27221078929286202</v>
      </c>
      <c r="AB1208" s="17">
        <v>0.22313588691071001</v>
      </c>
      <c r="AC1208" s="17">
        <v>0.27559929912700598</v>
      </c>
      <c r="AD1208" s="17"/>
      <c r="AE1208" s="17">
        <v>0.23071057283726401</v>
      </c>
      <c r="AF1208" s="17">
        <v>0.24986829127410101</v>
      </c>
      <c r="AG1208" s="17">
        <v>0.26652417579658</v>
      </c>
      <c r="AH1208" s="17"/>
      <c r="AI1208" s="17">
        <v>0.23936221168541</v>
      </c>
      <c r="AJ1208" s="17">
        <v>0.25482629017485198</v>
      </c>
      <c r="AK1208" s="17">
        <v>0.289115338976281</v>
      </c>
      <c r="AL1208" s="17">
        <v>0.20422452218613299</v>
      </c>
      <c r="AM1208" s="17">
        <v>0.248975791833841</v>
      </c>
      <c r="AN1208" s="17"/>
      <c r="AO1208" s="17">
        <v>0.22977652955488501</v>
      </c>
      <c r="AP1208" s="17">
        <v>0.25644758959943598</v>
      </c>
      <c r="AQ1208" s="17">
        <v>0.24294687723961</v>
      </c>
      <c r="AR1208" s="17"/>
      <c r="AS1208" s="17">
        <v>0.254860828921394</v>
      </c>
      <c r="AT1208" s="17">
        <v>0.22952590975706799</v>
      </c>
      <c r="AU1208" s="17">
        <v>0.25326677366986899</v>
      </c>
      <c r="AV1208" s="17">
        <v>0.22051561164163899</v>
      </c>
      <c r="AW1208" s="17">
        <v>0.29793793407029001</v>
      </c>
    </row>
    <row r="1209" spans="2:49" x14ac:dyDescent="0.25">
      <c r="B1209" t="s">
        <v>87</v>
      </c>
      <c r="C1209" s="17">
        <v>0.28564025668866799</v>
      </c>
      <c r="D1209" s="17">
        <v>0.274715381042832</v>
      </c>
      <c r="E1209" s="17">
        <v>0.29426144371023799</v>
      </c>
      <c r="F1209" s="17"/>
      <c r="G1209" s="17">
        <v>0.31298757473896399</v>
      </c>
      <c r="H1209" s="17">
        <v>0.31037547468064902</v>
      </c>
      <c r="I1209" s="17">
        <v>0.262608298648844</v>
      </c>
      <c r="J1209" s="17">
        <v>0.27539651056000702</v>
      </c>
      <c r="K1209" s="17">
        <v>0.28667630268147998</v>
      </c>
      <c r="L1209" s="17">
        <v>0.27349156382610201</v>
      </c>
      <c r="M1209" s="17"/>
      <c r="N1209" s="17">
        <v>0.332704821610733</v>
      </c>
      <c r="O1209" s="17">
        <v>0.30797765154190998</v>
      </c>
      <c r="P1209" s="17">
        <v>0.24237578955121</v>
      </c>
      <c r="Q1209" s="17">
        <v>0.25033771888402101</v>
      </c>
      <c r="R1209" s="17"/>
      <c r="S1209" s="17">
        <v>0.30780687943650098</v>
      </c>
      <c r="T1209" s="17">
        <v>0.30520507379016198</v>
      </c>
      <c r="U1209" s="17">
        <v>0.31626926744072797</v>
      </c>
      <c r="V1209" s="17">
        <v>0.31942869914801802</v>
      </c>
      <c r="W1209" s="17">
        <v>0.26816327405844798</v>
      </c>
      <c r="X1209" s="17">
        <v>0.23816559238790599</v>
      </c>
      <c r="Y1209" s="17">
        <v>0.29025275595337802</v>
      </c>
      <c r="Z1209" s="17">
        <v>0.20676308810132599</v>
      </c>
      <c r="AA1209" s="17">
        <v>0.241514611412604</v>
      </c>
      <c r="AB1209" s="17">
        <v>0.32626480069234098</v>
      </c>
      <c r="AC1209" s="17">
        <v>0.25238919032983398</v>
      </c>
      <c r="AD1209" s="17"/>
      <c r="AE1209" s="17">
        <v>0.20366512606526799</v>
      </c>
      <c r="AF1209" s="17">
        <v>0.35768978185116002</v>
      </c>
      <c r="AG1209" s="17">
        <v>0.23257677656360501</v>
      </c>
      <c r="AH1209" s="17"/>
      <c r="AI1209" s="17">
        <v>0.18492366917526501</v>
      </c>
      <c r="AJ1209" s="17">
        <v>0.35894349644001</v>
      </c>
      <c r="AK1209" s="17">
        <v>0.38095209972924099</v>
      </c>
      <c r="AL1209" s="17">
        <v>0.19444882074766001</v>
      </c>
      <c r="AM1209" s="17">
        <v>0.227199915125501</v>
      </c>
      <c r="AN1209" s="17"/>
      <c r="AO1209" s="17">
        <v>0.15846923837931801</v>
      </c>
      <c r="AP1209" s="17">
        <v>0.35881058818171302</v>
      </c>
      <c r="AQ1209" s="17">
        <v>0.371256095301226</v>
      </c>
      <c r="AR1209" s="17"/>
      <c r="AS1209" s="17">
        <v>0.22339335553061301</v>
      </c>
      <c r="AT1209" s="17">
        <v>0.31658516066752801</v>
      </c>
      <c r="AU1209" s="17">
        <v>0.31886119459097201</v>
      </c>
      <c r="AV1209" s="17">
        <v>0.322905486739403</v>
      </c>
      <c r="AW1209" s="17">
        <v>0.366128316672307</v>
      </c>
    </row>
    <row r="1210" spans="2:49" x14ac:dyDescent="0.25">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row>
    <row r="1211" spans="2:49" x14ac:dyDescent="0.25">
      <c r="B1211" s="6" t="s">
        <v>613</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row>
    <row r="1212" spans="2:49" x14ac:dyDescent="0.25">
      <c r="B1212" s="24" t="s">
        <v>76</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row>
    <row r="1213" spans="2:49" x14ac:dyDescent="0.25">
      <c r="B1213" t="s">
        <v>604</v>
      </c>
      <c r="C1213" s="17">
        <v>0.23882568240558799</v>
      </c>
      <c r="D1213" s="17">
        <v>0.233398870701889</v>
      </c>
      <c r="E1213" s="17">
        <v>0.240753952258388</v>
      </c>
      <c r="F1213" s="17"/>
      <c r="G1213" s="17">
        <v>0.26277181088838902</v>
      </c>
      <c r="H1213" s="17">
        <v>0.23173036390604901</v>
      </c>
      <c r="I1213" s="17">
        <v>0.22218157139374101</v>
      </c>
      <c r="J1213" s="17">
        <v>0.23474114753164499</v>
      </c>
      <c r="K1213" s="17">
        <v>0.245302768251904</v>
      </c>
      <c r="L1213" s="17">
        <v>0.240982748555022</v>
      </c>
      <c r="M1213" s="17"/>
      <c r="N1213" s="17">
        <v>0.28948346577765699</v>
      </c>
      <c r="O1213" s="17">
        <v>0.25550375041324802</v>
      </c>
      <c r="P1213" s="17">
        <v>0.18269832063717101</v>
      </c>
      <c r="Q1213" s="17">
        <v>0.21785283995687399</v>
      </c>
      <c r="R1213" s="17"/>
      <c r="S1213" s="17">
        <v>0.25310642775880199</v>
      </c>
      <c r="T1213" s="17">
        <v>0.263420442667123</v>
      </c>
      <c r="U1213" s="17">
        <v>0.25623018174700801</v>
      </c>
      <c r="V1213" s="17">
        <v>0.23630309972161001</v>
      </c>
      <c r="W1213" s="17">
        <v>0.23092022114115801</v>
      </c>
      <c r="X1213" s="17">
        <v>0.21672140613722399</v>
      </c>
      <c r="Y1213" s="17">
        <v>0.23274414038701099</v>
      </c>
      <c r="Z1213" s="17">
        <v>0.20705267570338901</v>
      </c>
      <c r="AA1213" s="17">
        <v>0.208569476319938</v>
      </c>
      <c r="AB1213" s="17">
        <v>0.27619988724002498</v>
      </c>
      <c r="AC1213" s="17">
        <v>0.19693498060644399</v>
      </c>
      <c r="AD1213" s="17"/>
      <c r="AE1213" s="17">
        <v>0.149626246336276</v>
      </c>
      <c r="AF1213" s="17">
        <v>0.31664173421758501</v>
      </c>
      <c r="AG1213" s="17">
        <v>0.196209238773107</v>
      </c>
      <c r="AH1213" s="17"/>
      <c r="AI1213" s="17">
        <v>0.13475937415602701</v>
      </c>
      <c r="AJ1213" s="17">
        <v>0.31000984786652702</v>
      </c>
      <c r="AK1213" s="17">
        <v>0.33581722795935398</v>
      </c>
      <c r="AL1213" s="17">
        <v>0.17079335420157399</v>
      </c>
      <c r="AM1213" s="17">
        <v>0.209723676502412</v>
      </c>
      <c r="AN1213" s="17"/>
      <c r="AO1213" s="17">
        <v>0.109685569585026</v>
      </c>
      <c r="AP1213" s="17">
        <v>0.30292328048700101</v>
      </c>
      <c r="AQ1213" s="17">
        <v>0.34483434106963601</v>
      </c>
      <c r="AR1213" s="17"/>
      <c r="AS1213" s="17">
        <v>0.19323893434317899</v>
      </c>
      <c r="AT1213" s="17">
        <v>0.24963593479902399</v>
      </c>
      <c r="AU1213" s="17">
        <v>0.27565870538971998</v>
      </c>
      <c r="AV1213" s="17">
        <v>0.27492246516322899</v>
      </c>
      <c r="AW1213" s="17">
        <v>0.339899429798938</v>
      </c>
    </row>
    <row r="1214" spans="2:49" x14ac:dyDescent="0.25">
      <c r="B1214" t="s">
        <v>605</v>
      </c>
      <c r="C1214" s="17">
        <v>0.21412090965503999</v>
      </c>
      <c r="D1214" s="17">
        <v>0.19174033346349201</v>
      </c>
      <c r="E1214" s="17">
        <v>0.23776117965433299</v>
      </c>
      <c r="F1214" s="17"/>
      <c r="G1214" s="17">
        <v>0.23551333986495099</v>
      </c>
      <c r="H1214" s="17">
        <v>0.23999906093900999</v>
      </c>
      <c r="I1214" s="17">
        <v>0.20609892332555199</v>
      </c>
      <c r="J1214" s="17">
        <v>0.217880387538673</v>
      </c>
      <c r="K1214" s="17">
        <v>0.18003356005704799</v>
      </c>
      <c r="L1214" s="17">
        <v>0.20500291268765</v>
      </c>
      <c r="M1214" s="17"/>
      <c r="N1214" s="17">
        <v>0.21784476296299701</v>
      </c>
      <c r="O1214" s="17">
        <v>0.21234327170717701</v>
      </c>
      <c r="P1214" s="17">
        <v>0.199046593911475</v>
      </c>
      <c r="Q1214" s="17">
        <v>0.22453198829516699</v>
      </c>
      <c r="R1214" s="17"/>
      <c r="S1214" s="17">
        <v>0.19499066032387</v>
      </c>
      <c r="T1214" s="17">
        <v>0.23992013332815099</v>
      </c>
      <c r="U1214" s="17">
        <v>0.19652142374359399</v>
      </c>
      <c r="V1214" s="17">
        <v>0.229420326680913</v>
      </c>
      <c r="W1214" s="17">
        <v>0.19669880251544899</v>
      </c>
      <c r="X1214" s="17">
        <v>0.20465095995639701</v>
      </c>
      <c r="Y1214" s="17">
        <v>0.23298643324592599</v>
      </c>
      <c r="Z1214" s="17">
        <v>0.22666285773710401</v>
      </c>
      <c r="AA1214" s="17">
        <v>0.21595055825190301</v>
      </c>
      <c r="AB1214" s="17">
        <v>0.20389126724026599</v>
      </c>
      <c r="AC1214" s="17">
        <v>0.216887396434261</v>
      </c>
      <c r="AD1214" s="17"/>
      <c r="AE1214" s="17">
        <v>0.20435942564750201</v>
      </c>
      <c r="AF1214" s="17">
        <v>0.21468105172612401</v>
      </c>
      <c r="AG1214" s="17">
        <v>0.21719020673359599</v>
      </c>
      <c r="AH1214" s="17"/>
      <c r="AI1214" s="17">
        <v>0.207394454349797</v>
      </c>
      <c r="AJ1214" s="17">
        <v>0.21628197589342901</v>
      </c>
      <c r="AK1214" s="17">
        <v>0.251998992858117</v>
      </c>
      <c r="AL1214" s="17">
        <v>0.13985207470646899</v>
      </c>
      <c r="AM1214" s="17">
        <v>0.22020708572324299</v>
      </c>
      <c r="AN1214" s="17"/>
      <c r="AO1214" s="17">
        <v>0.19941699213237599</v>
      </c>
      <c r="AP1214" s="17">
        <v>0.228047076304982</v>
      </c>
      <c r="AQ1214" s="17">
        <v>0.22178321937015799</v>
      </c>
      <c r="AR1214" s="17"/>
      <c r="AS1214" s="17">
        <v>0.20712521364283601</v>
      </c>
      <c r="AT1214" s="17">
        <v>0.220945057383651</v>
      </c>
      <c r="AU1214" s="17">
        <v>0.22681708891866001</v>
      </c>
      <c r="AV1214" s="17">
        <v>0.19490620395842101</v>
      </c>
      <c r="AW1214" s="17">
        <v>0.18689230875607801</v>
      </c>
    </row>
    <row r="1215" spans="2:49" x14ac:dyDescent="0.25">
      <c r="B1215" t="s">
        <v>187</v>
      </c>
      <c r="C1215" s="17">
        <v>0.29981392915266802</v>
      </c>
      <c r="D1215" s="17">
        <v>0.29569052831431802</v>
      </c>
      <c r="E1215" s="17">
        <v>0.30429629401017799</v>
      </c>
      <c r="F1215" s="17"/>
      <c r="G1215" s="17">
        <v>0.19127444759713999</v>
      </c>
      <c r="H1215" s="17">
        <v>0.24450570934093499</v>
      </c>
      <c r="I1215" s="17">
        <v>0.309505586405387</v>
      </c>
      <c r="J1215" s="17">
        <v>0.31303696981024698</v>
      </c>
      <c r="K1215" s="17">
        <v>0.35195806091835202</v>
      </c>
      <c r="L1215" s="17">
        <v>0.36436166057456598</v>
      </c>
      <c r="M1215" s="17"/>
      <c r="N1215" s="17">
        <v>0.27495674544665499</v>
      </c>
      <c r="O1215" s="17">
        <v>0.31211789871583701</v>
      </c>
      <c r="P1215" s="17">
        <v>0.30557676393462002</v>
      </c>
      <c r="Q1215" s="17">
        <v>0.30889276559862</v>
      </c>
      <c r="R1215" s="17"/>
      <c r="S1215" s="17">
        <v>0.27719250726072803</v>
      </c>
      <c r="T1215" s="17">
        <v>0.28298790985199701</v>
      </c>
      <c r="U1215" s="17">
        <v>0.33474089473631602</v>
      </c>
      <c r="V1215" s="17">
        <v>0.28551048747234697</v>
      </c>
      <c r="W1215" s="17">
        <v>0.316384366588775</v>
      </c>
      <c r="X1215" s="17">
        <v>0.31832163132512298</v>
      </c>
      <c r="Y1215" s="17">
        <v>0.28841194937840098</v>
      </c>
      <c r="Z1215" s="17">
        <v>0.24922157851676699</v>
      </c>
      <c r="AA1215" s="17">
        <v>0.32537624633450901</v>
      </c>
      <c r="AB1215" s="17">
        <v>0.28407743254121098</v>
      </c>
      <c r="AC1215" s="17">
        <v>0.350847590819234</v>
      </c>
      <c r="AD1215" s="17"/>
      <c r="AE1215" s="17">
        <v>0.35381520744379302</v>
      </c>
      <c r="AF1215" s="17">
        <v>0.246484988278455</v>
      </c>
      <c r="AG1215" s="17">
        <v>0.35471463352639099</v>
      </c>
      <c r="AH1215" s="17"/>
      <c r="AI1215" s="17">
        <v>0.37087679667474199</v>
      </c>
      <c r="AJ1215" s="17">
        <v>0.22376079524583201</v>
      </c>
      <c r="AK1215" s="17">
        <v>0.202159868756175</v>
      </c>
      <c r="AL1215" s="17">
        <v>0.38105359707266101</v>
      </c>
      <c r="AM1215" s="17">
        <v>0.35437478687823498</v>
      </c>
      <c r="AN1215" s="17"/>
      <c r="AO1215" s="17">
        <v>0.37587675157024503</v>
      </c>
      <c r="AP1215" s="17">
        <v>0.21849444400638901</v>
      </c>
      <c r="AQ1215" s="17">
        <v>0.221392746030594</v>
      </c>
      <c r="AR1215" s="17"/>
      <c r="AS1215" s="17">
        <v>0.34440397351081398</v>
      </c>
      <c r="AT1215" s="17">
        <v>0.30255270149430302</v>
      </c>
      <c r="AU1215" s="17">
        <v>0.273573905715981</v>
      </c>
      <c r="AV1215" s="17">
        <v>0.219316900666812</v>
      </c>
      <c r="AW1215" s="17">
        <v>0.26908238428106401</v>
      </c>
    </row>
    <row r="1216" spans="2:49" x14ac:dyDescent="0.25">
      <c r="B1216" t="s">
        <v>86</v>
      </c>
      <c r="C1216" s="17">
        <v>0.166862786430551</v>
      </c>
      <c r="D1216" s="17">
        <v>0.18089278223056299</v>
      </c>
      <c r="E1216" s="17">
        <v>0.15414309682611901</v>
      </c>
      <c r="F1216" s="17"/>
      <c r="G1216" s="17">
        <v>0.214027266432264</v>
      </c>
      <c r="H1216" s="17">
        <v>0.207589550712692</v>
      </c>
      <c r="I1216" s="17">
        <v>0.173879111583323</v>
      </c>
      <c r="J1216" s="17">
        <v>0.15122852257564001</v>
      </c>
      <c r="K1216" s="17">
        <v>0.14421025516925001</v>
      </c>
      <c r="L1216" s="17">
        <v>0.124126526725754</v>
      </c>
      <c r="M1216" s="17"/>
      <c r="N1216" s="17">
        <v>0.149774678888527</v>
      </c>
      <c r="O1216" s="17">
        <v>0.161220545310717</v>
      </c>
      <c r="P1216" s="17">
        <v>0.20210837393334499</v>
      </c>
      <c r="Q1216" s="17">
        <v>0.16024232193150001</v>
      </c>
      <c r="R1216" s="17"/>
      <c r="S1216" s="17">
        <v>0.17609058444557599</v>
      </c>
      <c r="T1216" s="17">
        <v>0.15732970269292099</v>
      </c>
      <c r="U1216" s="17">
        <v>0.14017429426824601</v>
      </c>
      <c r="V1216" s="17">
        <v>0.158173567935607</v>
      </c>
      <c r="W1216" s="17">
        <v>0.188445042908888</v>
      </c>
      <c r="X1216" s="17">
        <v>0.19292146478755401</v>
      </c>
      <c r="Y1216" s="17">
        <v>0.17048769724996701</v>
      </c>
      <c r="Z1216" s="17">
        <v>0.22908061597985499</v>
      </c>
      <c r="AA1216" s="17">
        <v>0.16244703196931701</v>
      </c>
      <c r="AB1216" s="17">
        <v>0.14351605776160101</v>
      </c>
      <c r="AC1216" s="17">
        <v>0.14338253814597399</v>
      </c>
      <c r="AD1216" s="17"/>
      <c r="AE1216" s="17">
        <v>0.18684517526081401</v>
      </c>
      <c r="AF1216" s="17">
        <v>0.15239892458187801</v>
      </c>
      <c r="AG1216" s="17">
        <v>0.17614308664939601</v>
      </c>
      <c r="AH1216" s="17"/>
      <c r="AI1216" s="17">
        <v>0.19317250698562</v>
      </c>
      <c r="AJ1216" s="17">
        <v>0.167094747559485</v>
      </c>
      <c r="AK1216" s="17">
        <v>0.14878598224664899</v>
      </c>
      <c r="AL1216" s="17">
        <v>9.6681607773530298E-2</v>
      </c>
      <c r="AM1216" s="17">
        <v>0.16120445818558701</v>
      </c>
      <c r="AN1216" s="17"/>
      <c r="AO1216" s="17">
        <v>0.220891319524402</v>
      </c>
      <c r="AP1216" s="17">
        <v>0.17228413364154399</v>
      </c>
      <c r="AQ1216" s="17">
        <v>0.150263707659647</v>
      </c>
      <c r="AR1216" s="17"/>
      <c r="AS1216" s="17">
        <v>0.16902246929725201</v>
      </c>
      <c r="AT1216" s="17">
        <v>0.15030522883151501</v>
      </c>
      <c r="AU1216" s="17">
        <v>0.159398983587619</v>
      </c>
      <c r="AV1216" s="17">
        <v>0.19281748166134499</v>
      </c>
      <c r="AW1216" s="17">
        <v>0.17344522953265501</v>
      </c>
    </row>
    <row r="1217" spans="2:49" x14ac:dyDescent="0.25">
      <c r="B1217" t="s">
        <v>87</v>
      </c>
      <c r="C1217" s="17">
        <v>8.0376692356153703E-2</v>
      </c>
      <c r="D1217" s="17">
        <v>9.8277485289737093E-2</v>
      </c>
      <c r="E1217" s="17">
        <v>6.3045477250982501E-2</v>
      </c>
      <c r="F1217" s="17"/>
      <c r="G1217" s="17">
        <v>9.6413135217256501E-2</v>
      </c>
      <c r="H1217" s="17">
        <v>7.6175315101313507E-2</v>
      </c>
      <c r="I1217" s="17">
        <v>8.8334807291995304E-2</v>
      </c>
      <c r="J1217" s="17">
        <v>8.3112972543794697E-2</v>
      </c>
      <c r="K1217" s="17">
        <v>7.8495355603446296E-2</v>
      </c>
      <c r="L1217" s="17">
        <v>6.55261514570077E-2</v>
      </c>
      <c r="M1217" s="17"/>
      <c r="N1217" s="17">
        <v>6.7940346924164299E-2</v>
      </c>
      <c r="O1217" s="17">
        <v>5.88145338530221E-2</v>
      </c>
      <c r="P1217" s="17">
        <v>0.11056994758339</v>
      </c>
      <c r="Q1217" s="17">
        <v>8.8480084217838803E-2</v>
      </c>
      <c r="R1217" s="17"/>
      <c r="S1217" s="17">
        <v>9.8619820211024306E-2</v>
      </c>
      <c r="T1217" s="17">
        <v>5.6341811459808801E-2</v>
      </c>
      <c r="U1217" s="17">
        <v>7.2333205504835907E-2</v>
      </c>
      <c r="V1217" s="17">
        <v>9.0592518189523505E-2</v>
      </c>
      <c r="W1217" s="17">
        <v>6.7551566845731104E-2</v>
      </c>
      <c r="X1217" s="17">
        <v>6.7384537793702307E-2</v>
      </c>
      <c r="Y1217" s="17">
        <v>7.5369779738693798E-2</v>
      </c>
      <c r="Z1217" s="17">
        <v>8.7982272062884906E-2</v>
      </c>
      <c r="AA1217" s="17">
        <v>8.7656687124332805E-2</v>
      </c>
      <c r="AB1217" s="17">
        <v>9.2315355216896197E-2</v>
      </c>
      <c r="AC1217" s="17">
        <v>9.1947493994087498E-2</v>
      </c>
      <c r="AD1217" s="17"/>
      <c r="AE1217" s="17">
        <v>0.105353945311615</v>
      </c>
      <c r="AF1217" s="17">
        <v>6.9793301195958404E-2</v>
      </c>
      <c r="AG1217" s="17">
        <v>5.5742834317510502E-2</v>
      </c>
      <c r="AH1217" s="17"/>
      <c r="AI1217" s="17">
        <v>9.3796867833813996E-2</v>
      </c>
      <c r="AJ1217" s="17">
        <v>8.2852633434726805E-2</v>
      </c>
      <c r="AK1217" s="17">
        <v>6.1237928179705102E-2</v>
      </c>
      <c r="AL1217" s="17">
        <v>0.21161936624576599</v>
      </c>
      <c r="AM1217" s="17">
        <v>5.44899927105231E-2</v>
      </c>
      <c r="AN1217" s="17"/>
      <c r="AO1217" s="17">
        <v>9.4129367187950397E-2</v>
      </c>
      <c r="AP1217" s="17">
        <v>7.8251065560084002E-2</v>
      </c>
      <c r="AQ1217" s="17">
        <v>6.1725985869964597E-2</v>
      </c>
      <c r="AR1217" s="17"/>
      <c r="AS1217" s="17">
        <v>8.6209409205919602E-2</v>
      </c>
      <c r="AT1217" s="17">
        <v>7.6561077491507604E-2</v>
      </c>
      <c r="AU1217" s="17">
        <v>6.4551316388019503E-2</v>
      </c>
      <c r="AV1217" s="17">
        <v>0.118036948550193</v>
      </c>
      <c r="AW1217" s="17">
        <v>3.0680647631264601E-2</v>
      </c>
    </row>
    <row r="1218" spans="2:49" x14ac:dyDescent="0.25">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row>
    <row r="1219" spans="2:49" x14ac:dyDescent="0.25">
      <c r="B1219" s="6" t="s">
        <v>614</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row>
    <row r="1220" spans="2:49" x14ac:dyDescent="0.25">
      <c r="B1220" s="24" t="s">
        <v>76</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row>
    <row r="1221" spans="2:49" x14ac:dyDescent="0.25">
      <c r="B1221" t="s">
        <v>604</v>
      </c>
      <c r="C1221" s="17">
        <v>5.8296469141346702E-2</v>
      </c>
      <c r="D1221" s="17">
        <v>7.2597986957975397E-2</v>
      </c>
      <c r="E1221" s="17">
        <v>4.4291732533789901E-2</v>
      </c>
      <c r="F1221" s="17"/>
      <c r="G1221" s="17">
        <v>6.9261283165587301E-2</v>
      </c>
      <c r="H1221" s="17">
        <v>5.7537433059678102E-2</v>
      </c>
      <c r="I1221" s="17">
        <v>6.4828191745890995E-2</v>
      </c>
      <c r="J1221" s="17">
        <v>6.0224246531538697E-2</v>
      </c>
      <c r="K1221" s="17">
        <v>5.9737101916434901E-2</v>
      </c>
      <c r="L1221" s="17">
        <v>4.3660252344875597E-2</v>
      </c>
      <c r="M1221" s="17"/>
      <c r="N1221" s="17">
        <v>6.3066592690153203E-2</v>
      </c>
      <c r="O1221" s="17">
        <v>3.9989422621972699E-2</v>
      </c>
      <c r="P1221" s="17">
        <v>6.8846019558851806E-2</v>
      </c>
      <c r="Q1221" s="17">
        <v>6.4059396093437998E-2</v>
      </c>
      <c r="R1221" s="17"/>
      <c r="S1221" s="17">
        <v>6.4821667234286298E-2</v>
      </c>
      <c r="T1221" s="17">
        <v>4.3228548120842501E-2</v>
      </c>
      <c r="U1221" s="17">
        <v>3.7627358543735397E-2</v>
      </c>
      <c r="V1221" s="17">
        <v>5.4883273177608001E-2</v>
      </c>
      <c r="W1221" s="17">
        <v>4.94915877638889E-2</v>
      </c>
      <c r="X1221" s="17">
        <v>8.5250833165890799E-2</v>
      </c>
      <c r="Y1221" s="17">
        <v>4.2113089863851802E-2</v>
      </c>
      <c r="Z1221" s="17">
        <v>8.5277152962744407E-2</v>
      </c>
      <c r="AA1221" s="17">
        <v>6.4146749441920906E-2</v>
      </c>
      <c r="AB1221" s="17">
        <v>5.9743050663135101E-2</v>
      </c>
      <c r="AC1221" s="17">
        <v>7.1086149176985705E-2</v>
      </c>
      <c r="AD1221" s="17"/>
      <c r="AE1221" s="17">
        <v>7.3976285421448407E-2</v>
      </c>
      <c r="AF1221" s="17">
        <v>5.0287759105373399E-2</v>
      </c>
      <c r="AG1221" s="17">
        <v>5.0491576267398197E-2</v>
      </c>
      <c r="AH1221" s="17"/>
      <c r="AI1221" s="17">
        <v>6.7822047964806106E-2</v>
      </c>
      <c r="AJ1221" s="17">
        <v>5.0163984924484303E-2</v>
      </c>
      <c r="AK1221" s="17">
        <v>4.5548527413001298E-2</v>
      </c>
      <c r="AL1221" s="17">
        <v>0.103467499986096</v>
      </c>
      <c r="AM1221" s="17">
        <v>5.0848656552571203E-2</v>
      </c>
      <c r="AN1221" s="17"/>
      <c r="AO1221" s="17">
        <v>6.9317976338668694E-2</v>
      </c>
      <c r="AP1221" s="17">
        <v>4.5150612352338602E-2</v>
      </c>
      <c r="AQ1221" s="17">
        <v>5.5870823359935297E-2</v>
      </c>
      <c r="AR1221" s="17"/>
      <c r="AS1221" s="17">
        <v>6.1487173044319499E-2</v>
      </c>
      <c r="AT1221" s="17">
        <v>4.7491975482954502E-2</v>
      </c>
      <c r="AU1221" s="17">
        <v>5.17711780481835E-2</v>
      </c>
      <c r="AV1221" s="17">
        <v>8.3250707951100997E-2</v>
      </c>
      <c r="AW1221" s="17">
        <v>4.7642149823433698E-2</v>
      </c>
    </row>
    <row r="1222" spans="2:49" x14ac:dyDescent="0.25">
      <c r="B1222" t="s">
        <v>605</v>
      </c>
      <c r="C1222" s="17">
        <v>0.14451268256646799</v>
      </c>
      <c r="D1222" s="17">
        <v>0.15261474268588399</v>
      </c>
      <c r="E1222" s="17">
        <v>0.13722921626901299</v>
      </c>
      <c r="F1222" s="17"/>
      <c r="G1222" s="17">
        <v>0.18147014619302401</v>
      </c>
      <c r="H1222" s="17">
        <v>0.16531235453351301</v>
      </c>
      <c r="I1222" s="17">
        <v>0.14820495960518701</v>
      </c>
      <c r="J1222" s="17">
        <v>0.124309422813825</v>
      </c>
      <c r="K1222" s="17">
        <v>0.119013304283973</v>
      </c>
      <c r="L1222" s="17">
        <v>0.13319207360562299</v>
      </c>
      <c r="M1222" s="17"/>
      <c r="N1222" s="17">
        <v>0.14006603169517501</v>
      </c>
      <c r="O1222" s="17">
        <v>0.15059649313272999</v>
      </c>
      <c r="P1222" s="17">
        <v>0.144132310210044</v>
      </c>
      <c r="Q1222" s="17">
        <v>0.14383965275166799</v>
      </c>
      <c r="R1222" s="17"/>
      <c r="S1222" s="17">
        <v>0.16765704041916299</v>
      </c>
      <c r="T1222" s="17">
        <v>0.14437818660162999</v>
      </c>
      <c r="U1222" s="17">
        <v>0.110235193824816</v>
      </c>
      <c r="V1222" s="17">
        <v>0.11856542585035</v>
      </c>
      <c r="W1222" s="17">
        <v>0.20048572853489699</v>
      </c>
      <c r="X1222" s="17">
        <v>0.14602254509882501</v>
      </c>
      <c r="Y1222" s="17">
        <v>0.131667945226872</v>
      </c>
      <c r="Z1222" s="17">
        <v>0.18394426329307001</v>
      </c>
      <c r="AA1222" s="17">
        <v>0.14804512366297201</v>
      </c>
      <c r="AB1222" s="17">
        <v>0.12637507856587901</v>
      </c>
      <c r="AC1222" s="17">
        <v>0.11464170474872</v>
      </c>
      <c r="AD1222" s="17"/>
      <c r="AE1222" s="17">
        <v>0.154654186019936</v>
      </c>
      <c r="AF1222" s="17">
        <v>0.135115870175432</v>
      </c>
      <c r="AG1222" s="17">
        <v>0.15523554653041199</v>
      </c>
      <c r="AH1222" s="17"/>
      <c r="AI1222" s="17">
        <v>0.17295767284292701</v>
      </c>
      <c r="AJ1222" s="17">
        <v>0.13599088028575201</v>
      </c>
      <c r="AK1222" s="17">
        <v>0.103110706669625</v>
      </c>
      <c r="AL1222" s="17">
        <v>0.176008566004734</v>
      </c>
      <c r="AM1222" s="17">
        <v>0.160058957060047</v>
      </c>
      <c r="AN1222" s="17"/>
      <c r="AO1222" s="17">
        <v>0.19756355737846501</v>
      </c>
      <c r="AP1222" s="17">
        <v>0.14866628249385699</v>
      </c>
      <c r="AQ1222" s="17">
        <v>0.125733017832028</v>
      </c>
      <c r="AR1222" s="17"/>
      <c r="AS1222" s="17">
        <v>0.14030998998880401</v>
      </c>
      <c r="AT1222" s="17">
        <v>0.14474787198578301</v>
      </c>
      <c r="AU1222" s="17">
        <v>0.15523207986634799</v>
      </c>
      <c r="AV1222" s="17">
        <v>0.15023615738660201</v>
      </c>
      <c r="AW1222" s="17">
        <v>0.120614843441801</v>
      </c>
    </row>
    <row r="1223" spans="2:49" x14ac:dyDescent="0.25">
      <c r="B1223" t="s">
        <v>187</v>
      </c>
      <c r="C1223" s="17">
        <v>0.29302926004464003</v>
      </c>
      <c r="D1223" s="17">
        <v>0.28989570276487903</v>
      </c>
      <c r="E1223" s="17">
        <v>0.297081629673695</v>
      </c>
      <c r="F1223" s="17"/>
      <c r="G1223" s="17">
        <v>0.20227288795663001</v>
      </c>
      <c r="H1223" s="17">
        <v>0.24376912286796401</v>
      </c>
      <c r="I1223" s="17">
        <v>0.30740933403676002</v>
      </c>
      <c r="J1223" s="17">
        <v>0.30634483193105499</v>
      </c>
      <c r="K1223" s="17">
        <v>0.333931294617209</v>
      </c>
      <c r="L1223" s="17">
        <v>0.34430955361535098</v>
      </c>
      <c r="M1223" s="17"/>
      <c r="N1223" s="17">
        <v>0.245518877363123</v>
      </c>
      <c r="O1223" s="17">
        <v>0.30051534471036101</v>
      </c>
      <c r="P1223" s="17">
        <v>0.29938665196949399</v>
      </c>
      <c r="Q1223" s="17">
        <v>0.330849717885979</v>
      </c>
      <c r="R1223" s="17"/>
      <c r="S1223" s="17">
        <v>0.25512026123770198</v>
      </c>
      <c r="T1223" s="17">
        <v>0.27128712178528502</v>
      </c>
      <c r="U1223" s="17">
        <v>0.32057298464320899</v>
      </c>
      <c r="V1223" s="17">
        <v>0.29450327569747198</v>
      </c>
      <c r="W1223" s="17">
        <v>0.26675042616974598</v>
      </c>
      <c r="X1223" s="17">
        <v>0.32846290441984399</v>
      </c>
      <c r="Y1223" s="17">
        <v>0.32174491788528398</v>
      </c>
      <c r="Z1223" s="17">
        <v>0.27865955846266199</v>
      </c>
      <c r="AA1223" s="17">
        <v>0.302461452994081</v>
      </c>
      <c r="AB1223" s="17">
        <v>0.28968989199027101</v>
      </c>
      <c r="AC1223" s="17">
        <v>0.33259083066797601</v>
      </c>
      <c r="AD1223" s="17"/>
      <c r="AE1223" s="17">
        <v>0.35284534497332598</v>
      </c>
      <c r="AF1223" s="17">
        <v>0.23020067888752699</v>
      </c>
      <c r="AG1223" s="17">
        <v>0.344585623815723</v>
      </c>
      <c r="AH1223" s="17"/>
      <c r="AI1223" s="17">
        <v>0.35233583963197401</v>
      </c>
      <c r="AJ1223" s="17">
        <v>0.229914528418388</v>
      </c>
      <c r="AK1223" s="17">
        <v>0.195255715227519</v>
      </c>
      <c r="AL1223" s="17">
        <v>0.40698622113295801</v>
      </c>
      <c r="AM1223" s="17">
        <v>0.350487840006666</v>
      </c>
      <c r="AN1223" s="17"/>
      <c r="AO1223" s="17">
        <v>0.35178588161803898</v>
      </c>
      <c r="AP1223" s="17">
        <v>0.225451367863196</v>
      </c>
      <c r="AQ1223" s="17">
        <v>0.19965199905203301</v>
      </c>
      <c r="AR1223" s="17"/>
      <c r="AS1223" s="17">
        <v>0.36727378535802702</v>
      </c>
      <c r="AT1223" s="17">
        <v>0.28264249703773597</v>
      </c>
      <c r="AU1223" s="17">
        <v>0.22663678384376401</v>
      </c>
      <c r="AV1223" s="17">
        <v>0.242688026308676</v>
      </c>
      <c r="AW1223" s="17">
        <v>0.25416455040102998</v>
      </c>
    </row>
    <row r="1224" spans="2:49" x14ac:dyDescent="0.25">
      <c r="B1224" t="s">
        <v>86</v>
      </c>
      <c r="C1224" s="17">
        <v>0.22659359677105601</v>
      </c>
      <c r="D1224" s="17">
        <v>0.206960479295202</v>
      </c>
      <c r="E1224" s="17">
        <v>0.247225125954536</v>
      </c>
      <c r="F1224" s="17"/>
      <c r="G1224" s="17">
        <v>0.241485210381545</v>
      </c>
      <c r="H1224" s="17">
        <v>0.251916709269281</v>
      </c>
      <c r="I1224" s="17">
        <v>0.23511894023305099</v>
      </c>
      <c r="J1224" s="17">
        <v>0.24190557720389899</v>
      </c>
      <c r="K1224" s="17">
        <v>0.20100807121237299</v>
      </c>
      <c r="L1224" s="17">
        <v>0.193731638821836</v>
      </c>
      <c r="M1224" s="17"/>
      <c r="N1224" s="17">
        <v>0.227617064036301</v>
      </c>
      <c r="O1224" s="17">
        <v>0.21736346859789599</v>
      </c>
      <c r="P1224" s="17">
        <v>0.25751449338620103</v>
      </c>
      <c r="Q1224" s="17">
        <v>0.20663272435319499</v>
      </c>
      <c r="R1224" s="17"/>
      <c r="S1224" s="17">
        <v>0.18712931034104199</v>
      </c>
      <c r="T1224" s="17">
        <v>0.24256829403340199</v>
      </c>
      <c r="U1224" s="17">
        <v>0.22538941668929099</v>
      </c>
      <c r="V1224" s="17">
        <v>0.22724598635523</v>
      </c>
      <c r="W1224" s="17">
        <v>0.225755444910575</v>
      </c>
      <c r="X1224" s="17">
        <v>0.19793563153635799</v>
      </c>
      <c r="Y1224" s="17">
        <v>0.249813591411393</v>
      </c>
      <c r="Z1224" s="17">
        <v>0.23998895290748701</v>
      </c>
      <c r="AA1224" s="17">
        <v>0.25152245818287999</v>
      </c>
      <c r="AB1224" s="17">
        <v>0.21521890436825</v>
      </c>
      <c r="AC1224" s="17">
        <v>0.26679559545605203</v>
      </c>
      <c r="AD1224" s="17"/>
      <c r="AE1224" s="17">
        <v>0.22739060848838499</v>
      </c>
      <c r="AF1224" s="17">
        <v>0.22496986725198601</v>
      </c>
      <c r="AG1224" s="17">
        <v>0.23542337721746401</v>
      </c>
      <c r="AH1224" s="17"/>
      <c r="AI1224" s="17">
        <v>0.225999404792525</v>
      </c>
      <c r="AJ1224" s="17">
        <v>0.24226639268591299</v>
      </c>
      <c r="AK1224" s="17">
        <v>0.245881121791134</v>
      </c>
      <c r="AL1224" s="17">
        <v>0.13104261037815099</v>
      </c>
      <c r="AM1224" s="17">
        <v>0.22234388075306799</v>
      </c>
      <c r="AN1224" s="17"/>
      <c r="AO1224" s="17">
        <v>0.222097577611089</v>
      </c>
      <c r="AP1224" s="17">
        <v>0.23944057529239801</v>
      </c>
      <c r="AQ1224" s="17">
        <v>0.22190911667423399</v>
      </c>
      <c r="AR1224" s="17"/>
      <c r="AS1224" s="17">
        <v>0.21823033279794099</v>
      </c>
      <c r="AT1224" s="17">
        <v>0.234065515025044</v>
      </c>
      <c r="AU1224" s="17">
        <v>0.249439544092874</v>
      </c>
      <c r="AV1224" s="17">
        <v>0.20297912666383899</v>
      </c>
      <c r="AW1224" s="17">
        <v>0.194131280913724</v>
      </c>
    </row>
    <row r="1225" spans="2:49" x14ac:dyDescent="0.25">
      <c r="B1225" t="s">
        <v>87</v>
      </c>
      <c r="C1225" s="17">
        <v>0.27756799147648897</v>
      </c>
      <c r="D1225" s="17">
        <v>0.27793108829606</v>
      </c>
      <c r="E1225" s="17">
        <v>0.27417229556896699</v>
      </c>
      <c r="F1225" s="17"/>
      <c r="G1225" s="17">
        <v>0.30551047230321299</v>
      </c>
      <c r="H1225" s="17">
        <v>0.281464380269564</v>
      </c>
      <c r="I1225" s="17">
        <v>0.24443857437911201</v>
      </c>
      <c r="J1225" s="17">
        <v>0.26721592151968199</v>
      </c>
      <c r="K1225" s="17">
        <v>0.28631022797000899</v>
      </c>
      <c r="L1225" s="17">
        <v>0.285106481612314</v>
      </c>
      <c r="M1225" s="17"/>
      <c r="N1225" s="17">
        <v>0.32373143421524803</v>
      </c>
      <c r="O1225" s="17">
        <v>0.29153527093704101</v>
      </c>
      <c r="P1225" s="17">
        <v>0.23012052487540999</v>
      </c>
      <c r="Q1225" s="17">
        <v>0.25461850891571902</v>
      </c>
      <c r="R1225" s="17"/>
      <c r="S1225" s="17">
        <v>0.32527172076780703</v>
      </c>
      <c r="T1225" s="17">
        <v>0.29853784945884099</v>
      </c>
      <c r="U1225" s="17">
        <v>0.30617504629894898</v>
      </c>
      <c r="V1225" s="17">
        <v>0.30480203891933999</v>
      </c>
      <c r="W1225" s="17">
        <v>0.25751681262089399</v>
      </c>
      <c r="X1225" s="17">
        <v>0.24232808577908199</v>
      </c>
      <c r="Y1225" s="17">
        <v>0.25466045561259798</v>
      </c>
      <c r="Z1225" s="17">
        <v>0.212130072374036</v>
      </c>
      <c r="AA1225" s="17">
        <v>0.23382421571814599</v>
      </c>
      <c r="AB1225" s="17">
        <v>0.30897307441246602</v>
      </c>
      <c r="AC1225" s="17">
        <v>0.21488571995026601</v>
      </c>
      <c r="AD1225" s="17"/>
      <c r="AE1225" s="17">
        <v>0.19113357509690501</v>
      </c>
      <c r="AF1225" s="17">
        <v>0.35942582457968097</v>
      </c>
      <c r="AG1225" s="17">
        <v>0.214263876169002</v>
      </c>
      <c r="AH1225" s="17"/>
      <c r="AI1225" s="17">
        <v>0.18088503476776799</v>
      </c>
      <c r="AJ1225" s="17">
        <v>0.34166421368546301</v>
      </c>
      <c r="AK1225" s="17">
        <v>0.41020392889872098</v>
      </c>
      <c r="AL1225" s="17">
        <v>0.182495102498061</v>
      </c>
      <c r="AM1225" s="17">
        <v>0.21626066562764801</v>
      </c>
      <c r="AN1225" s="17"/>
      <c r="AO1225" s="17">
        <v>0.159235007053738</v>
      </c>
      <c r="AP1225" s="17">
        <v>0.34129116199821102</v>
      </c>
      <c r="AQ1225" s="17">
        <v>0.39683504308176898</v>
      </c>
      <c r="AR1225" s="17"/>
      <c r="AS1225" s="17">
        <v>0.21269871881090799</v>
      </c>
      <c r="AT1225" s="17">
        <v>0.29105214046848199</v>
      </c>
      <c r="AU1225" s="17">
        <v>0.31692041414882999</v>
      </c>
      <c r="AV1225" s="17">
        <v>0.32084598168978201</v>
      </c>
      <c r="AW1225" s="17">
        <v>0.383447175420011</v>
      </c>
    </row>
    <row r="1226" spans="2:49" x14ac:dyDescent="0.25">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row>
    <row r="1227" spans="2:49" x14ac:dyDescent="0.25">
      <c r="B1227" s="6" t="s">
        <v>620</v>
      </c>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row>
    <row r="1228" spans="2:49" x14ac:dyDescent="0.25">
      <c r="B1228" s="24" t="s">
        <v>621</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row>
    <row r="1229" spans="2:49" x14ac:dyDescent="0.25">
      <c r="B1229" t="s">
        <v>615</v>
      </c>
      <c r="C1229" s="17">
        <v>0.104416575381733</v>
      </c>
      <c r="D1229" s="17">
        <v>0.12168434967302399</v>
      </c>
      <c r="E1229" s="17">
        <v>8.6297664766498694E-2</v>
      </c>
      <c r="F1229" s="17"/>
      <c r="G1229" s="17">
        <v>0.13453898859432301</v>
      </c>
      <c r="H1229" s="17">
        <v>0.17350802890590999</v>
      </c>
      <c r="I1229" s="17">
        <v>0.11329702462505099</v>
      </c>
      <c r="J1229" s="17">
        <v>9.0818756793416194E-2</v>
      </c>
      <c r="K1229" s="17">
        <v>9.3683180495050006E-2</v>
      </c>
      <c r="L1229" s="17">
        <v>5.9729325224590797E-2</v>
      </c>
      <c r="M1229" s="17"/>
      <c r="N1229" s="17">
        <v>9.8457570439101E-2</v>
      </c>
      <c r="O1229" s="17">
        <v>9.5535556470609698E-2</v>
      </c>
      <c r="P1229" s="17">
        <v>0.10832686010630301</v>
      </c>
      <c r="Q1229" s="17">
        <v>0.11884261517616</v>
      </c>
      <c r="R1229" s="17"/>
      <c r="S1229" s="17">
        <v>0.115890097945254</v>
      </c>
      <c r="T1229" s="17">
        <v>0.111126346371329</v>
      </c>
      <c r="U1229" s="17">
        <v>9.4484958903943206E-2</v>
      </c>
      <c r="V1229" s="17">
        <v>9.6561484925033705E-2</v>
      </c>
      <c r="W1229" s="17">
        <v>0.15759974949303601</v>
      </c>
      <c r="X1229" s="17">
        <v>7.5206145562932897E-2</v>
      </c>
      <c r="Y1229" s="17">
        <v>0.115821784240538</v>
      </c>
      <c r="Z1229" s="17">
        <v>9.9515740263827507E-2</v>
      </c>
      <c r="AA1229" s="17">
        <v>7.3666739390157804E-2</v>
      </c>
      <c r="AB1229" s="17">
        <v>7.6398252851647197E-2</v>
      </c>
      <c r="AC1229" s="17">
        <v>0.16024022507177901</v>
      </c>
      <c r="AD1229" s="17"/>
      <c r="AE1229" s="17">
        <v>9.3426849043688601E-2</v>
      </c>
      <c r="AF1229" s="17">
        <v>0.13052122090461599</v>
      </c>
      <c r="AG1229" s="17">
        <v>7.8258115108143803E-2</v>
      </c>
      <c r="AH1229" s="17"/>
      <c r="AI1229" s="17">
        <v>9.0451600044191297E-2</v>
      </c>
      <c r="AJ1229" s="17">
        <v>0.165402492860177</v>
      </c>
      <c r="AK1229" s="17">
        <v>0.184994470006767</v>
      </c>
      <c r="AL1229" s="17">
        <v>0.146195923900863</v>
      </c>
      <c r="AM1229" s="17">
        <v>7.9442147207098496E-2</v>
      </c>
      <c r="AN1229" s="17"/>
      <c r="AO1229" s="17">
        <v>7.2121655910454399E-2</v>
      </c>
      <c r="AP1229" s="17">
        <v>0.21330922408744701</v>
      </c>
      <c r="AQ1229" s="17">
        <v>0.18759818565691699</v>
      </c>
      <c r="AR1229" s="17"/>
      <c r="AS1229" s="17">
        <v>9.7938601308293502E-2</v>
      </c>
      <c r="AT1229" s="17">
        <v>0.100026532148276</v>
      </c>
      <c r="AU1229" s="17">
        <v>0.11344756279224701</v>
      </c>
      <c r="AV1229" s="17">
        <v>0.136083136911063</v>
      </c>
      <c r="AW1229" s="17">
        <v>0.173693645208473</v>
      </c>
    </row>
    <row r="1230" spans="2:49" x14ac:dyDescent="0.25">
      <c r="B1230" t="s">
        <v>616</v>
      </c>
      <c r="C1230" s="17">
        <v>0.225252351277721</v>
      </c>
      <c r="D1230" s="17">
        <v>0.22224418562088999</v>
      </c>
      <c r="E1230" s="17">
        <v>0.22970150492573699</v>
      </c>
      <c r="F1230" s="17"/>
      <c r="G1230" s="17">
        <v>0.30492574542138701</v>
      </c>
      <c r="H1230" s="17">
        <v>0.23158607354244801</v>
      </c>
      <c r="I1230" s="17">
        <v>0.24943582572584599</v>
      </c>
      <c r="J1230" s="17">
        <v>0.213046446262183</v>
      </c>
      <c r="K1230" s="17">
        <v>0.25419885133305298</v>
      </c>
      <c r="L1230" s="17">
        <v>0.159965581518758</v>
      </c>
      <c r="M1230" s="17"/>
      <c r="N1230" s="17">
        <v>0.25087847147570103</v>
      </c>
      <c r="O1230" s="17">
        <v>0.22494468980759</v>
      </c>
      <c r="P1230" s="17">
        <v>0.239226127477668</v>
      </c>
      <c r="Q1230" s="17">
        <v>0.180597633427175</v>
      </c>
      <c r="R1230" s="17"/>
      <c r="S1230" s="17">
        <v>0.25490884009970199</v>
      </c>
      <c r="T1230" s="17">
        <v>0.221073263206638</v>
      </c>
      <c r="U1230" s="17">
        <v>0.24170024517577701</v>
      </c>
      <c r="V1230" s="17">
        <v>0.25854266489984901</v>
      </c>
      <c r="W1230" s="17">
        <v>0.214046947296754</v>
      </c>
      <c r="X1230" s="17">
        <v>0.22223560270193299</v>
      </c>
      <c r="Y1230" s="17">
        <v>0.24375466300044599</v>
      </c>
      <c r="Z1230" s="17">
        <v>0.141381104729116</v>
      </c>
      <c r="AA1230" s="17">
        <v>0.24509259461195401</v>
      </c>
      <c r="AB1230" s="17">
        <v>0.142734969072597</v>
      </c>
      <c r="AC1230" s="17">
        <v>0.188423802897624</v>
      </c>
      <c r="AD1230" s="17"/>
      <c r="AE1230" s="17">
        <v>0.18907871608761201</v>
      </c>
      <c r="AF1230" s="17">
        <v>0.27809451767719801</v>
      </c>
      <c r="AG1230" s="17">
        <v>0.21765897102381901</v>
      </c>
      <c r="AH1230" s="17"/>
      <c r="AI1230" s="17">
        <v>0.21636947049951799</v>
      </c>
      <c r="AJ1230" s="17">
        <v>0.28294467700505999</v>
      </c>
      <c r="AK1230" s="17">
        <v>0.30770245643823602</v>
      </c>
      <c r="AL1230" s="17">
        <v>7.6683698905011297E-2</v>
      </c>
      <c r="AM1230" s="17">
        <v>0.22478393540682701</v>
      </c>
      <c r="AN1230" s="17"/>
      <c r="AO1230" s="17">
        <v>0.22892628534325399</v>
      </c>
      <c r="AP1230" s="17">
        <v>0.231395438575169</v>
      </c>
      <c r="AQ1230" s="17">
        <v>0.32682549892016699</v>
      </c>
      <c r="AR1230" s="17"/>
      <c r="AS1230" s="17">
        <v>0.19473807846153501</v>
      </c>
      <c r="AT1230" s="17">
        <v>0.216187350372568</v>
      </c>
      <c r="AU1230" s="17">
        <v>0.25073598297020799</v>
      </c>
      <c r="AV1230" s="17">
        <v>0.250143101070883</v>
      </c>
      <c r="AW1230" s="17">
        <v>0.36854679998034401</v>
      </c>
    </row>
    <row r="1231" spans="2:49" x14ac:dyDescent="0.25">
      <c r="B1231" t="s">
        <v>617</v>
      </c>
      <c r="C1231" s="17">
        <v>0.34307397546745899</v>
      </c>
      <c r="D1231" s="17">
        <v>0.32582628094421301</v>
      </c>
      <c r="E1231" s="17">
        <v>0.363547410607866</v>
      </c>
      <c r="F1231" s="17"/>
      <c r="G1231" s="17">
        <v>0.26123640130645098</v>
      </c>
      <c r="H1231" s="17">
        <v>0.28249252942713998</v>
      </c>
      <c r="I1231" s="17">
        <v>0.321545762031267</v>
      </c>
      <c r="J1231" s="17">
        <v>0.35462495019225898</v>
      </c>
      <c r="K1231" s="17">
        <v>0.36821282523350102</v>
      </c>
      <c r="L1231" s="17">
        <v>0.40887994225520702</v>
      </c>
      <c r="M1231" s="17"/>
      <c r="N1231" s="17">
        <v>0.361771471386371</v>
      </c>
      <c r="O1231" s="17">
        <v>0.33346403956373699</v>
      </c>
      <c r="P1231" s="17">
        <v>0.321211655002966</v>
      </c>
      <c r="Q1231" s="17">
        <v>0.35598705598903202</v>
      </c>
      <c r="R1231" s="17"/>
      <c r="S1231" s="17">
        <v>0.336323233171686</v>
      </c>
      <c r="T1231" s="17">
        <v>0.33782978559021898</v>
      </c>
      <c r="U1231" s="17">
        <v>0.37015796980795701</v>
      </c>
      <c r="V1231" s="17">
        <v>0.34691122906069199</v>
      </c>
      <c r="W1231" s="17">
        <v>0.25967318345984802</v>
      </c>
      <c r="X1231" s="17">
        <v>0.36679146663867901</v>
      </c>
      <c r="Y1231" s="17">
        <v>0.328653622226248</v>
      </c>
      <c r="Z1231" s="17">
        <v>0.317212490734678</v>
      </c>
      <c r="AA1231" s="17">
        <v>0.36909964389036398</v>
      </c>
      <c r="AB1231" s="17">
        <v>0.408106298069423</v>
      </c>
      <c r="AC1231" s="17">
        <v>0.28693718456051698</v>
      </c>
      <c r="AD1231" s="17"/>
      <c r="AE1231" s="17">
        <v>0.37582173848421402</v>
      </c>
      <c r="AF1231" s="17">
        <v>0.344021879880264</v>
      </c>
      <c r="AG1231" s="17">
        <v>0.29176889498807002</v>
      </c>
      <c r="AH1231" s="17"/>
      <c r="AI1231" s="17">
        <v>0.37194138839379798</v>
      </c>
      <c r="AJ1231" s="17">
        <v>0.29670100341614303</v>
      </c>
      <c r="AK1231" s="17">
        <v>0.33507277650850698</v>
      </c>
      <c r="AL1231" s="17">
        <v>0.25646925266777998</v>
      </c>
      <c r="AM1231" s="17">
        <v>0.27600511704910402</v>
      </c>
      <c r="AN1231" s="17"/>
      <c r="AO1231" s="17">
        <v>0.38078895689499198</v>
      </c>
      <c r="AP1231" s="17">
        <v>0.28781586876125698</v>
      </c>
      <c r="AQ1231" s="17">
        <v>0.30064816885937201</v>
      </c>
      <c r="AR1231" s="17"/>
      <c r="AS1231" s="17">
        <v>0.366296214620214</v>
      </c>
      <c r="AT1231" s="17">
        <v>0.32856718883532698</v>
      </c>
      <c r="AU1231" s="17">
        <v>0.35229071569041898</v>
      </c>
      <c r="AV1231" s="17">
        <v>0.26560987024870197</v>
      </c>
      <c r="AW1231" s="17">
        <v>0.30905667976198198</v>
      </c>
    </row>
    <row r="1232" spans="2:49" x14ac:dyDescent="0.25">
      <c r="B1232" t="s">
        <v>618</v>
      </c>
      <c r="C1232" s="17">
        <v>0.105540274023828</v>
      </c>
      <c r="D1232" s="17">
        <v>0.12753311520711799</v>
      </c>
      <c r="E1232" s="17">
        <v>8.1042677022494805E-2</v>
      </c>
      <c r="F1232" s="17"/>
      <c r="G1232" s="17">
        <v>0.104559838583588</v>
      </c>
      <c r="H1232" s="17">
        <v>0.1121233939795</v>
      </c>
      <c r="I1232" s="17">
        <v>9.3115289697215498E-2</v>
      </c>
      <c r="J1232" s="17">
        <v>0.12326905765754401</v>
      </c>
      <c r="K1232" s="17">
        <v>7.7496699042872805E-2</v>
      </c>
      <c r="L1232" s="17">
        <v>0.114855567114129</v>
      </c>
      <c r="M1232" s="17"/>
      <c r="N1232" s="17">
        <v>9.6232638018671698E-2</v>
      </c>
      <c r="O1232" s="17">
        <v>0.103315550453701</v>
      </c>
      <c r="P1232" s="17">
        <v>0.12217608845196699</v>
      </c>
      <c r="Q1232" s="17">
        <v>0.10032633759614901</v>
      </c>
      <c r="R1232" s="17"/>
      <c r="S1232" s="17">
        <v>0.113239512566297</v>
      </c>
      <c r="T1232" s="17">
        <v>0.100880641584795</v>
      </c>
      <c r="U1232" s="17">
        <v>8.5704830731863899E-2</v>
      </c>
      <c r="V1232" s="17">
        <v>9.98084338433987E-2</v>
      </c>
      <c r="W1232" s="17">
        <v>7.3106467366195096E-2</v>
      </c>
      <c r="X1232" s="17">
        <v>9.5404297401459795E-2</v>
      </c>
      <c r="Y1232" s="17">
        <v>0.10959454752973501</v>
      </c>
      <c r="Z1232" s="17">
        <v>0.181790728129893</v>
      </c>
      <c r="AA1232" s="17">
        <v>9.4211375059394406E-2</v>
      </c>
      <c r="AB1232" s="17">
        <v>0.14346515852916</v>
      </c>
      <c r="AC1232" s="17">
        <v>0.109766268266244</v>
      </c>
      <c r="AD1232" s="17"/>
      <c r="AE1232" s="17">
        <v>0.114864879237853</v>
      </c>
      <c r="AF1232" s="17">
        <v>0.112477303372924</v>
      </c>
      <c r="AG1232" s="17">
        <v>9.6092598417502006E-2</v>
      </c>
      <c r="AH1232" s="17"/>
      <c r="AI1232" s="17">
        <v>0.110164782310906</v>
      </c>
      <c r="AJ1232" s="17">
        <v>0.12457419378597</v>
      </c>
      <c r="AK1232" s="17">
        <v>5.6595012927281398E-2</v>
      </c>
      <c r="AL1232" s="17">
        <v>0.43528196833711102</v>
      </c>
      <c r="AM1232" s="17">
        <v>7.6853349127399301E-2</v>
      </c>
      <c r="AN1232" s="17"/>
      <c r="AO1232" s="17">
        <v>8.38870074271513E-2</v>
      </c>
      <c r="AP1232" s="17">
        <v>0.11783935787646101</v>
      </c>
      <c r="AQ1232" s="17">
        <v>0.11864444703471699</v>
      </c>
      <c r="AR1232" s="17"/>
      <c r="AS1232" s="17">
        <v>0.10749540295750799</v>
      </c>
      <c r="AT1232" s="17">
        <v>0.10826521318624099</v>
      </c>
      <c r="AU1232" s="17">
        <v>0.119745537329129</v>
      </c>
      <c r="AV1232" s="17">
        <v>0.12060688722731</v>
      </c>
      <c r="AW1232" s="17">
        <v>5.5027239272370299E-2</v>
      </c>
    </row>
    <row r="1233" spans="2:49" x14ac:dyDescent="0.25">
      <c r="B1233" t="s">
        <v>619</v>
      </c>
      <c r="C1233" s="17">
        <v>0.113917626291396</v>
      </c>
      <c r="D1233" s="17">
        <v>0.14250173419815701</v>
      </c>
      <c r="E1233" s="17">
        <v>8.2430786582932597E-2</v>
      </c>
      <c r="F1233" s="17"/>
      <c r="G1233" s="17">
        <v>5.4342287518633597E-2</v>
      </c>
      <c r="H1233" s="17">
        <v>7.3912751027692902E-2</v>
      </c>
      <c r="I1233" s="17">
        <v>7.9206465838824097E-2</v>
      </c>
      <c r="J1233" s="17">
        <v>8.5632102441736205E-2</v>
      </c>
      <c r="K1233" s="17">
        <v>0.12839135824714301</v>
      </c>
      <c r="L1233" s="17">
        <v>0.193230571781839</v>
      </c>
      <c r="M1233" s="17"/>
      <c r="N1233" s="17">
        <v>0.12793689602157601</v>
      </c>
      <c r="O1233" s="17">
        <v>0.12160099186712101</v>
      </c>
      <c r="P1233" s="17">
        <v>0.100278222019442</v>
      </c>
      <c r="Q1233" s="17">
        <v>9.5731540423792796E-2</v>
      </c>
      <c r="R1233" s="17"/>
      <c r="S1233" s="17">
        <v>8.8574655526874296E-2</v>
      </c>
      <c r="T1233" s="17">
        <v>0.12366080985676001</v>
      </c>
      <c r="U1233" s="17">
        <v>7.5617183818513498E-2</v>
      </c>
      <c r="V1233" s="17">
        <v>0.103609382252493</v>
      </c>
      <c r="W1233" s="17">
        <v>0.11982929426660099</v>
      </c>
      <c r="X1233" s="17">
        <v>0.12552467935907799</v>
      </c>
      <c r="Y1233" s="17">
        <v>0.11032114181408501</v>
      </c>
      <c r="Z1233" s="17">
        <v>0.16331120965482401</v>
      </c>
      <c r="AA1233" s="17">
        <v>0.13226956116538599</v>
      </c>
      <c r="AB1233" s="17">
        <v>0.15361743221343799</v>
      </c>
      <c r="AC1233" s="17">
        <v>8.6722446109652102E-2</v>
      </c>
      <c r="AD1233" s="17"/>
      <c r="AE1233" s="17">
        <v>0.15430028793425099</v>
      </c>
      <c r="AF1233" s="17">
        <v>8.19381469174357E-2</v>
      </c>
      <c r="AG1233" s="17">
        <v>6.7292159907441598E-2</v>
      </c>
      <c r="AH1233" s="17"/>
      <c r="AI1233" s="17">
        <v>0.152310660167748</v>
      </c>
      <c r="AJ1233" s="17">
        <v>4.7247084937486701E-2</v>
      </c>
      <c r="AK1233" s="17">
        <v>8.6162689049519403E-2</v>
      </c>
      <c r="AL1233" s="17">
        <v>0</v>
      </c>
      <c r="AM1233" s="17">
        <v>3.79394227518602E-2</v>
      </c>
      <c r="AN1233" s="17"/>
      <c r="AO1233" s="17">
        <v>0.18277681095000201</v>
      </c>
      <c r="AP1233" s="17">
        <v>4.7506551586254803E-2</v>
      </c>
      <c r="AQ1233" s="17">
        <v>4.9447568971445401E-2</v>
      </c>
      <c r="AR1233" s="17"/>
      <c r="AS1233" s="17">
        <v>0.114882696468778</v>
      </c>
      <c r="AT1233" s="17">
        <v>0.10124018512055501</v>
      </c>
      <c r="AU1233" s="17">
        <v>8.9344980221126302E-2</v>
      </c>
      <c r="AV1233" s="17">
        <v>0.125631924496378</v>
      </c>
      <c r="AW1233" s="17">
        <v>6.4374825101637806E-2</v>
      </c>
    </row>
    <row r="1234" spans="2:49" x14ac:dyDescent="0.25">
      <c r="B1234" t="s">
        <v>104</v>
      </c>
      <c r="C1234" s="17">
        <v>0.10779919755786301</v>
      </c>
      <c r="D1234" s="17">
        <v>6.0210334356598103E-2</v>
      </c>
      <c r="E1234" s="17">
        <v>0.15697995609447099</v>
      </c>
      <c r="F1234" s="17"/>
      <c r="G1234" s="17">
        <v>0.14039673857561699</v>
      </c>
      <c r="H1234" s="17">
        <v>0.12637722311730801</v>
      </c>
      <c r="I1234" s="17">
        <v>0.14339963208179601</v>
      </c>
      <c r="J1234" s="17">
        <v>0.13260868665286299</v>
      </c>
      <c r="K1234" s="17">
        <v>7.8017085648379794E-2</v>
      </c>
      <c r="L1234" s="17">
        <v>6.3339012105476003E-2</v>
      </c>
      <c r="M1234" s="17"/>
      <c r="N1234" s="17">
        <v>6.4722952658578706E-2</v>
      </c>
      <c r="O1234" s="17">
        <v>0.121139171837242</v>
      </c>
      <c r="P1234" s="17">
        <v>0.108781046941654</v>
      </c>
      <c r="Q1234" s="17">
        <v>0.14851481738769001</v>
      </c>
      <c r="R1234" s="17"/>
      <c r="S1234" s="17">
        <v>9.1063660690186302E-2</v>
      </c>
      <c r="T1234" s="17">
        <v>0.105429153390259</v>
      </c>
      <c r="U1234" s="17">
        <v>0.13233481156194599</v>
      </c>
      <c r="V1234" s="17">
        <v>9.4566805018534095E-2</v>
      </c>
      <c r="W1234" s="17">
        <v>0.175744358117566</v>
      </c>
      <c r="X1234" s="17">
        <v>0.114837808335917</v>
      </c>
      <c r="Y1234" s="17">
        <v>9.1854241188947E-2</v>
      </c>
      <c r="Z1234" s="17">
        <v>9.6788726487661694E-2</v>
      </c>
      <c r="AA1234" s="17">
        <v>8.5660085882743903E-2</v>
      </c>
      <c r="AB1234" s="17">
        <v>7.5677889263734296E-2</v>
      </c>
      <c r="AC1234" s="17">
        <v>0.16791007309418399</v>
      </c>
      <c r="AD1234" s="17"/>
      <c r="AE1234" s="17">
        <v>7.2507529212381003E-2</v>
      </c>
      <c r="AF1234" s="17">
        <v>5.2946931247562203E-2</v>
      </c>
      <c r="AG1234" s="17">
        <v>0.24892926055502401</v>
      </c>
      <c r="AH1234" s="17"/>
      <c r="AI1234" s="17">
        <v>5.8762098583838802E-2</v>
      </c>
      <c r="AJ1234" s="17">
        <v>8.3130547995163895E-2</v>
      </c>
      <c r="AK1234" s="17">
        <v>2.9472595069689599E-2</v>
      </c>
      <c r="AL1234" s="17">
        <v>8.5369156189234199E-2</v>
      </c>
      <c r="AM1234" s="17">
        <v>0.30497602845770999</v>
      </c>
      <c r="AN1234" s="17"/>
      <c r="AO1234" s="17">
        <v>5.14992834741465E-2</v>
      </c>
      <c r="AP1234" s="17">
        <v>0.102133559113411</v>
      </c>
      <c r="AQ1234" s="17">
        <v>1.68361305573816E-2</v>
      </c>
      <c r="AR1234" s="17"/>
      <c r="AS1234" s="17">
        <v>0.11864900618367299</v>
      </c>
      <c r="AT1234" s="17">
        <v>0.14571353033703399</v>
      </c>
      <c r="AU1234" s="17">
        <v>7.4435220996872498E-2</v>
      </c>
      <c r="AV1234" s="17">
        <v>0.101925080045664</v>
      </c>
      <c r="AW1234" s="17">
        <v>2.93008106751938E-2</v>
      </c>
    </row>
    <row r="1235" spans="2:49" x14ac:dyDescent="0.25">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row>
    <row r="1236" spans="2:49" x14ac:dyDescent="0.25">
      <c r="B1236" s="6" t="s">
        <v>521</v>
      </c>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row>
    <row r="1237" spans="2:49" x14ac:dyDescent="0.25">
      <c r="B1237" s="24" t="s">
        <v>76</v>
      </c>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row>
    <row r="1238" spans="2:49" x14ac:dyDescent="0.25">
      <c r="B1238" t="s">
        <v>622</v>
      </c>
      <c r="C1238" s="17">
        <v>0.30681097904269999</v>
      </c>
      <c r="D1238" s="17">
        <v>0.29945951944381999</v>
      </c>
      <c r="E1238" s="17">
        <v>0.31109168330141002</v>
      </c>
      <c r="F1238" s="17"/>
      <c r="G1238" s="17">
        <v>0.32829339732089702</v>
      </c>
      <c r="H1238" s="17">
        <v>0.34828946922559401</v>
      </c>
      <c r="I1238" s="17">
        <v>0.29013245281507299</v>
      </c>
      <c r="J1238" s="17">
        <v>0.32439734172580598</v>
      </c>
      <c r="K1238" s="17">
        <v>0.30380395915005398</v>
      </c>
      <c r="L1238" s="17">
        <v>0.259921216461375</v>
      </c>
      <c r="M1238" s="17"/>
      <c r="N1238" s="17">
        <v>0.36278754923726497</v>
      </c>
      <c r="O1238" s="17">
        <v>0.31396843373478101</v>
      </c>
      <c r="P1238" s="17">
        <v>0.26087192175280899</v>
      </c>
      <c r="Q1238" s="17">
        <v>0.27741488407787801</v>
      </c>
      <c r="R1238" s="17"/>
      <c r="S1238" s="17">
        <v>0.34852347851194698</v>
      </c>
      <c r="T1238" s="17">
        <v>0.32094803752624201</v>
      </c>
      <c r="U1238" s="17">
        <v>0.29780481507394102</v>
      </c>
      <c r="V1238" s="17">
        <v>0.30396341637952001</v>
      </c>
      <c r="W1238" s="17">
        <v>0.29858225673310401</v>
      </c>
      <c r="X1238" s="17">
        <v>0.25032942483834197</v>
      </c>
      <c r="Y1238" s="17">
        <v>0.291009031595937</v>
      </c>
      <c r="Z1238" s="17">
        <v>0.25425365545440198</v>
      </c>
      <c r="AA1238" s="17">
        <v>0.303441177962538</v>
      </c>
      <c r="AB1238" s="17">
        <v>0.33291593859729302</v>
      </c>
      <c r="AC1238" s="17">
        <v>0.31363260984781199</v>
      </c>
      <c r="AD1238" s="17"/>
      <c r="AE1238" s="17">
        <v>0.214352934275549</v>
      </c>
      <c r="AF1238" s="17">
        <v>0.39920067754754901</v>
      </c>
      <c r="AG1238" s="17">
        <v>0.23952475313440399</v>
      </c>
      <c r="AH1238" s="17"/>
      <c r="AI1238" s="17">
        <v>0.22218431378307499</v>
      </c>
      <c r="AJ1238" s="17">
        <v>0.40118075788021601</v>
      </c>
      <c r="AK1238" s="17">
        <v>0.39561692250288499</v>
      </c>
      <c r="AL1238" s="17">
        <v>9.3128959268157702E-2</v>
      </c>
      <c r="AM1238" s="17">
        <v>0.25191201047394002</v>
      </c>
      <c r="AN1238" s="17"/>
      <c r="AO1238" s="17">
        <v>0.22157903122661499</v>
      </c>
      <c r="AP1238" s="17">
        <v>0.39382596443330098</v>
      </c>
      <c r="AQ1238" s="17">
        <v>0.40875549753146301</v>
      </c>
      <c r="AR1238" s="17"/>
      <c r="AS1238" s="17">
        <v>0.255324818164054</v>
      </c>
      <c r="AT1238" s="17">
        <v>0.31073261602371499</v>
      </c>
      <c r="AU1238" s="17">
        <v>0.35223671789483402</v>
      </c>
      <c r="AV1238" s="17">
        <v>0.38301140686456597</v>
      </c>
      <c r="AW1238" s="17">
        <v>0.390224566141535</v>
      </c>
    </row>
    <row r="1239" spans="2:49" x14ac:dyDescent="0.25">
      <c r="B1239" t="s">
        <v>623</v>
      </c>
      <c r="C1239" s="17">
        <v>0.29727435964938398</v>
      </c>
      <c r="D1239" s="17">
        <v>0.290412189933211</v>
      </c>
      <c r="E1239" s="17">
        <v>0.30593152703023002</v>
      </c>
      <c r="F1239" s="17"/>
      <c r="G1239" s="17">
        <v>0.30233280640328097</v>
      </c>
      <c r="H1239" s="17">
        <v>0.27521396650123903</v>
      </c>
      <c r="I1239" s="17">
        <v>0.316134586925085</v>
      </c>
      <c r="J1239" s="17">
        <v>0.28088321644826703</v>
      </c>
      <c r="K1239" s="17">
        <v>0.27289672728171499</v>
      </c>
      <c r="L1239" s="17">
        <v>0.32609596266804203</v>
      </c>
      <c r="M1239" s="17"/>
      <c r="N1239" s="17">
        <v>0.32222296890282198</v>
      </c>
      <c r="O1239" s="17">
        <v>0.30662719024798502</v>
      </c>
      <c r="P1239" s="17">
        <v>0.28289557812250399</v>
      </c>
      <c r="Q1239" s="17">
        <v>0.276079186652886</v>
      </c>
      <c r="R1239" s="17"/>
      <c r="S1239" s="17">
        <v>0.286604739522547</v>
      </c>
      <c r="T1239" s="17">
        <v>0.31525224545889502</v>
      </c>
      <c r="U1239" s="17">
        <v>0.28891829670171998</v>
      </c>
      <c r="V1239" s="17">
        <v>0.32469338133758902</v>
      </c>
      <c r="W1239" s="17">
        <v>0.29916074579438701</v>
      </c>
      <c r="X1239" s="17">
        <v>0.32941893587694199</v>
      </c>
      <c r="Y1239" s="17">
        <v>0.30465383223264703</v>
      </c>
      <c r="Z1239" s="17">
        <v>0.28981376433768702</v>
      </c>
      <c r="AA1239" s="17">
        <v>0.27278204234848002</v>
      </c>
      <c r="AB1239" s="17">
        <v>0.28215623756795499</v>
      </c>
      <c r="AC1239" s="17">
        <v>0.25931614126793101</v>
      </c>
      <c r="AD1239" s="17"/>
      <c r="AE1239" s="17">
        <v>0.27463358588901698</v>
      </c>
      <c r="AF1239" s="17">
        <v>0.33327005940163601</v>
      </c>
      <c r="AG1239" s="17">
        <v>0.25260501406722002</v>
      </c>
      <c r="AH1239" s="17"/>
      <c r="AI1239" s="17">
        <v>0.32313224146831199</v>
      </c>
      <c r="AJ1239" s="17">
        <v>0.29419171288462498</v>
      </c>
      <c r="AK1239" s="17">
        <v>0.34100172160116099</v>
      </c>
      <c r="AL1239" s="17">
        <v>0.31503167975738</v>
      </c>
      <c r="AM1239" s="17">
        <v>0.25895698678364798</v>
      </c>
      <c r="AN1239" s="17"/>
      <c r="AO1239" s="17">
        <v>0.34000020980043</v>
      </c>
      <c r="AP1239" s="17">
        <v>0.31884281555446398</v>
      </c>
      <c r="AQ1239" s="17">
        <v>0.33980068007942998</v>
      </c>
      <c r="AR1239" s="17"/>
      <c r="AS1239" s="17">
        <v>0.27270163862817998</v>
      </c>
      <c r="AT1239" s="17">
        <v>0.29625321003520999</v>
      </c>
      <c r="AU1239" s="17">
        <v>0.31588568995625299</v>
      </c>
      <c r="AV1239" s="17">
        <v>0.30767374913787698</v>
      </c>
      <c r="AW1239" s="17">
        <v>0.35826833959960103</v>
      </c>
    </row>
    <row r="1240" spans="2:49" x14ac:dyDescent="0.25">
      <c r="B1240" t="s">
        <v>624</v>
      </c>
      <c r="C1240" s="17">
        <v>0.179816566624833</v>
      </c>
      <c r="D1240" s="17">
        <v>0.20457807333980099</v>
      </c>
      <c r="E1240" s="17">
        <v>0.15669946077424099</v>
      </c>
      <c r="F1240" s="17"/>
      <c r="G1240" s="17">
        <v>0.189099717625166</v>
      </c>
      <c r="H1240" s="17">
        <v>0.162678447845473</v>
      </c>
      <c r="I1240" s="17">
        <v>0.16488818606480901</v>
      </c>
      <c r="J1240" s="17">
        <v>0.16287766708133899</v>
      </c>
      <c r="K1240" s="17">
        <v>0.17938807283995301</v>
      </c>
      <c r="L1240" s="17">
        <v>0.21370921265012499</v>
      </c>
      <c r="M1240" s="17"/>
      <c r="N1240" s="17">
        <v>0.170571159507691</v>
      </c>
      <c r="O1240" s="17">
        <v>0.17547123350764701</v>
      </c>
      <c r="P1240" s="17">
        <v>0.20526536888243799</v>
      </c>
      <c r="Q1240" s="17">
        <v>0.16863225114159999</v>
      </c>
      <c r="R1240" s="17"/>
      <c r="S1240" s="17">
        <v>0.19534573772421901</v>
      </c>
      <c r="T1240" s="17">
        <v>0.16209505599127599</v>
      </c>
      <c r="U1240" s="17">
        <v>0.17991622287875</v>
      </c>
      <c r="V1240" s="17">
        <v>0.18147880015282</v>
      </c>
      <c r="W1240" s="17">
        <v>0.19653094801544699</v>
      </c>
      <c r="X1240" s="17">
        <v>0.183909265109967</v>
      </c>
      <c r="Y1240" s="17">
        <v>0.16441392072793801</v>
      </c>
      <c r="Z1240" s="17">
        <v>0.225586438754876</v>
      </c>
      <c r="AA1240" s="17">
        <v>0.17057725886717101</v>
      </c>
      <c r="AB1240" s="17">
        <v>0.19087132994608599</v>
      </c>
      <c r="AC1240" s="17">
        <v>0.13710584194248801</v>
      </c>
      <c r="AD1240" s="17"/>
      <c r="AE1240" s="17">
        <v>0.25153683164047802</v>
      </c>
      <c r="AF1240" s="17">
        <v>0.14125042140858299</v>
      </c>
      <c r="AG1240" s="17">
        <v>0.158562585830886</v>
      </c>
      <c r="AH1240" s="17"/>
      <c r="AI1240" s="17">
        <v>0.24064181339330101</v>
      </c>
      <c r="AJ1240" s="17">
        <v>0.150041200102799</v>
      </c>
      <c r="AK1240" s="17">
        <v>0.17729902086744301</v>
      </c>
      <c r="AL1240" s="17">
        <v>0.19663831956465</v>
      </c>
      <c r="AM1240" s="17">
        <v>0.14741081716379201</v>
      </c>
      <c r="AN1240" s="17"/>
      <c r="AO1240" s="17">
        <v>0.24973708052811899</v>
      </c>
      <c r="AP1240" s="17">
        <v>0.14368821658855699</v>
      </c>
      <c r="AQ1240" s="17">
        <v>0.15809330556283599</v>
      </c>
      <c r="AR1240" s="17"/>
      <c r="AS1240" s="17">
        <v>0.17797042899861301</v>
      </c>
      <c r="AT1240" s="17">
        <v>0.18276859809715401</v>
      </c>
      <c r="AU1240" s="17">
        <v>0.17419554357589201</v>
      </c>
      <c r="AV1240" s="17">
        <v>0.15236536870665701</v>
      </c>
      <c r="AW1240" s="17">
        <v>0.16550874420862499</v>
      </c>
    </row>
    <row r="1241" spans="2:49" x14ac:dyDescent="0.25">
      <c r="B1241" t="s">
        <v>625</v>
      </c>
      <c r="C1241" s="17">
        <v>8.1385158576197894E-2</v>
      </c>
      <c r="D1241" s="17">
        <v>0.103958119508844</v>
      </c>
      <c r="E1241" s="17">
        <v>6.0042820918219199E-2</v>
      </c>
      <c r="F1241" s="17"/>
      <c r="G1241" s="17">
        <v>4.0622997983608702E-2</v>
      </c>
      <c r="H1241" s="17">
        <v>5.4617491445001498E-2</v>
      </c>
      <c r="I1241" s="17">
        <v>8.5506536395214494E-2</v>
      </c>
      <c r="J1241" s="17">
        <v>8.4167686737077793E-2</v>
      </c>
      <c r="K1241" s="17">
        <v>0.108006554663055</v>
      </c>
      <c r="L1241" s="17">
        <v>0.107161470246167</v>
      </c>
      <c r="M1241" s="17"/>
      <c r="N1241" s="17">
        <v>6.5033907384711306E-2</v>
      </c>
      <c r="O1241" s="17">
        <v>7.3782942534032794E-2</v>
      </c>
      <c r="P1241" s="17">
        <v>9.9883062861806607E-2</v>
      </c>
      <c r="Q1241" s="17">
        <v>9.1405981237360601E-2</v>
      </c>
      <c r="R1241" s="17"/>
      <c r="S1241" s="17">
        <v>6.2410210831413501E-2</v>
      </c>
      <c r="T1241" s="17">
        <v>6.0337922165990203E-2</v>
      </c>
      <c r="U1241" s="17">
        <v>8.1819397557326395E-2</v>
      </c>
      <c r="V1241" s="17">
        <v>9.0841728267920502E-2</v>
      </c>
      <c r="W1241" s="17">
        <v>7.8079974104788702E-2</v>
      </c>
      <c r="X1241" s="17">
        <v>8.2204291515370398E-2</v>
      </c>
      <c r="Y1241" s="17">
        <v>0.10984238240923599</v>
      </c>
      <c r="Z1241" s="17">
        <v>0.10305615569528399</v>
      </c>
      <c r="AA1241" s="17">
        <v>9.3369958303575806E-2</v>
      </c>
      <c r="AB1241" s="17">
        <v>7.6915433367817906E-2</v>
      </c>
      <c r="AC1241" s="17">
        <v>9.3423712160144598E-2</v>
      </c>
      <c r="AD1241" s="17"/>
      <c r="AE1241" s="17">
        <v>0.14068415650808999</v>
      </c>
      <c r="AF1241" s="17">
        <v>4.2746306691121401E-2</v>
      </c>
      <c r="AG1241" s="17">
        <v>7.7367327526089893E-2</v>
      </c>
      <c r="AH1241" s="17"/>
      <c r="AI1241" s="17">
        <v>0.121806603910228</v>
      </c>
      <c r="AJ1241" s="17">
        <v>4.10499137670522E-2</v>
      </c>
      <c r="AK1241" s="17">
        <v>3.1762699427587297E-2</v>
      </c>
      <c r="AL1241" s="17">
        <v>0.293348493489892</v>
      </c>
      <c r="AM1241" s="17">
        <v>8.70049357447365E-2</v>
      </c>
      <c r="AN1241" s="17"/>
      <c r="AO1241" s="17">
        <v>0.104706299028092</v>
      </c>
      <c r="AP1241" s="17">
        <v>3.4462582994220697E-2</v>
      </c>
      <c r="AQ1241" s="17">
        <v>3.9843546800829098E-2</v>
      </c>
      <c r="AR1241" s="17"/>
      <c r="AS1241" s="17">
        <v>0.11341192585721099</v>
      </c>
      <c r="AT1241" s="17">
        <v>8.4454273842108102E-2</v>
      </c>
      <c r="AU1241" s="17">
        <v>5.6030143048624803E-2</v>
      </c>
      <c r="AV1241" s="17">
        <v>6.0122834048124602E-2</v>
      </c>
      <c r="AW1241" s="17">
        <v>2.4886358088703299E-2</v>
      </c>
    </row>
    <row r="1242" spans="2:49" x14ac:dyDescent="0.25">
      <c r="B1242" t="s">
        <v>104</v>
      </c>
      <c r="C1242" s="17">
        <v>0.13471293610688501</v>
      </c>
      <c r="D1242" s="17">
        <v>0.101592097774324</v>
      </c>
      <c r="E1242" s="17">
        <v>0.1662345079759</v>
      </c>
      <c r="F1242" s="17"/>
      <c r="G1242" s="17">
        <v>0.13965108066704601</v>
      </c>
      <c r="H1242" s="17">
        <v>0.159200624982693</v>
      </c>
      <c r="I1242" s="17">
        <v>0.143338237799818</v>
      </c>
      <c r="J1242" s="17">
        <v>0.14767408800751</v>
      </c>
      <c r="K1242" s="17">
        <v>0.13590468606522399</v>
      </c>
      <c r="L1242" s="17">
        <v>9.3112137974291298E-2</v>
      </c>
      <c r="M1242" s="17"/>
      <c r="N1242" s="17">
        <v>7.9384414967510405E-2</v>
      </c>
      <c r="O1242" s="17">
        <v>0.13015019997555399</v>
      </c>
      <c r="P1242" s="17">
        <v>0.151084068380442</v>
      </c>
      <c r="Q1242" s="17">
        <v>0.18646769689027501</v>
      </c>
      <c r="R1242" s="17"/>
      <c r="S1242" s="17">
        <v>0.107115833409875</v>
      </c>
      <c r="T1242" s="17">
        <v>0.14136673885759701</v>
      </c>
      <c r="U1242" s="17">
        <v>0.15154126778826399</v>
      </c>
      <c r="V1242" s="17">
        <v>9.9022673862150801E-2</v>
      </c>
      <c r="W1242" s="17">
        <v>0.12764607535227299</v>
      </c>
      <c r="X1242" s="17">
        <v>0.15413808265937901</v>
      </c>
      <c r="Y1242" s="17">
        <v>0.13008083303424101</v>
      </c>
      <c r="Z1242" s="17">
        <v>0.127289985757751</v>
      </c>
      <c r="AA1242" s="17">
        <v>0.15982956251823599</v>
      </c>
      <c r="AB1242" s="17">
        <v>0.11714106052084799</v>
      </c>
      <c r="AC1242" s="17">
        <v>0.19652169478162401</v>
      </c>
      <c r="AD1242" s="17"/>
      <c r="AE1242" s="17">
        <v>0.118792491686865</v>
      </c>
      <c r="AF1242" s="17">
        <v>8.3532534951110099E-2</v>
      </c>
      <c r="AG1242" s="17">
        <v>0.27194031944140001</v>
      </c>
      <c r="AH1242" s="17"/>
      <c r="AI1242" s="17">
        <v>9.2235027445083204E-2</v>
      </c>
      <c r="AJ1242" s="17">
        <v>0.11353641536530699</v>
      </c>
      <c r="AK1242" s="17">
        <v>5.4319635600923899E-2</v>
      </c>
      <c r="AL1242" s="17">
        <v>0.10185254791992</v>
      </c>
      <c r="AM1242" s="17">
        <v>0.25471524983388399</v>
      </c>
      <c r="AN1242" s="17"/>
      <c r="AO1242" s="17">
        <v>8.3977379416744005E-2</v>
      </c>
      <c r="AP1242" s="17">
        <v>0.109180420429458</v>
      </c>
      <c r="AQ1242" s="17">
        <v>5.3506970025442101E-2</v>
      </c>
      <c r="AR1242" s="17"/>
      <c r="AS1242" s="17">
        <v>0.18059118835194199</v>
      </c>
      <c r="AT1242" s="17">
        <v>0.12579130200181399</v>
      </c>
      <c r="AU1242" s="17">
        <v>0.101651905524396</v>
      </c>
      <c r="AV1242" s="17">
        <v>9.6826641242774694E-2</v>
      </c>
      <c r="AW1242" s="17">
        <v>6.1111991961535897E-2</v>
      </c>
    </row>
    <row r="1243" spans="2:49" x14ac:dyDescent="0.25">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row>
    <row r="1244" spans="2:49" x14ac:dyDescent="0.25">
      <c r="B1244" s="6" t="s">
        <v>628</v>
      </c>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row>
    <row r="1245" spans="2:49" x14ac:dyDescent="0.25">
      <c r="B1245" s="24" t="s">
        <v>76</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row>
    <row r="1246" spans="2:49" x14ac:dyDescent="0.25">
      <c r="B1246" t="s">
        <v>626</v>
      </c>
      <c r="C1246" s="17">
        <v>0.34593573126336002</v>
      </c>
      <c r="D1246" s="17">
        <v>0.38334248783474201</v>
      </c>
      <c r="E1246" s="17">
        <v>0.31049188104155101</v>
      </c>
      <c r="F1246" s="17"/>
      <c r="G1246" s="17">
        <v>0.30079833517858401</v>
      </c>
      <c r="H1246" s="17">
        <v>0.291549886013586</v>
      </c>
      <c r="I1246" s="17">
        <v>0.331021025287837</v>
      </c>
      <c r="J1246" s="17">
        <v>0.32183399689890702</v>
      </c>
      <c r="K1246" s="17">
        <v>0.38421101017173598</v>
      </c>
      <c r="L1246" s="17">
        <v>0.42666393197684699</v>
      </c>
      <c r="M1246" s="17"/>
      <c r="N1246" s="17">
        <v>0.331400205599858</v>
      </c>
      <c r="O1246" s="17">
        <v>0.34781241669912999</v>
      </c>
      <c r="P1246" s="17">
        <v>0.37656612482345297</v>
      </c>
      <c r="Q1246" s="17">
        <v>0.33200515312439599</v>
      </c>
      <c r="R1246" s="17"/>
      <c r="S1246" s="17">
        <v>0.33834850257315002</v>
      </c>
      <c r="T1246" s="17">
        <v>0.35185307064837601</v>
      </c>
      <c r="U1246" s="17">
        <v>0.31436404350061398</v>
      </c>
      <c r="V1246" s="17">
        <v>0.36285279827431699</v>
      </c>
      <c r="W1246" s="17">
        <v>0.32747894678644202</v>
      </c>
      <c r="X1246" s="17">
        <v>0.34664297266553201</v>
      </c>
      <c r="Y1246" s="17">
        <v>0.35455981937652298</v>
      </c>
      <c r="Z1246" s="17">
        <v>0.37798575633271497</v>
      </c>
      <c r="AA1246" s="17">
        <v>0.35217530588322499</v>
      </c>
      <c r="AB1246" s="17">
        <v>0.34469492478820901</v>
      </c>
      <c r="AC1246" s="17">
        <v>0.34556448415201202</v>
      </c>
      <c r="AD1246" s="17"/>
      <c r="AE1246" s="17">
        <v>0.46966689110413301</v>
      </c>
      <c r="AF1246" s="17">
        <v>0.28366769600824998</v>
      </c>
      <c r="AG1246" s="17">
        <v>0.27988094149422599</v>
      </c>
      <c r="AH1246" s="17"/>
      <c r="AI1246" s="17">
        <v>0.49264027352927198</v>
      </c>
      <c r="AJ1246" s="17">
        <v>0.25630024562643799</v>
      </c>
      <c r="AK1246" s="17">
        <v>0.26556842532258801</v>
      </c>
      <c r="AL1246" s="17">
        <v>0.56682845727736597</v>
      </c>
      <c r="AM1246" s="17">
        <v>0.31421931176659901</v>
      </c>
      <c r="AN1246" s="17"/>
      <c r="AO1246" s="17">
        <v>0.51423857849639598</v>
      </c>
      <c r="AP1246" s="17">
        <v>0.26314209465108901</v>
      </c>
      <c r="AQ1246" s="17">
        <v>0.27471123175394102</v>
      </c>
      <c r="AR1246" s="17"/>
      <c r="AS1246" s="17">
        <v>0.36897783879408702</v>
      </c>
      <c r="AT1246" s="17">
        <v>0.34420616277309002</v>
      </c>
      <c r="AU1246" s="17">
        <v>0.31619037307083903</v>
      </c>
      <c r="AV1246" s="17">
        <v>0.32296012876286001</v>
      </c>
      <c r="AW1246" s="17">
        <v>0.32042832246389302</v>
      </c>
    </row>
    <row r="1247" spans="2:49" x14ac:dyDescent="0.25">
      <c r="B1247" t="s">
        <v>627</v>
      </c>
      <c r="C1247" s="17">
        <v>0.41364072550730502</v>
      </c>
      <c r="D1247" s="17">
        <v>0.433748552416518</v>
      </c>
      <c r="E1247" s="17">
        <v>0.39300214548523499</v>
      </c>
      <c r="F1247" s="17"/>
      <c r="G1247" s="17">
        <v>0.47356983581411799</v>
      </c>
      <c r="H1247" s="17">
        <v>0.42904847142213098</v>
      </c>
      <c r="I1247" s="17">
        <v>0.41973914868733098</v>
      </c>
      <c r="J1247" s="17">
        <v>0.40875357726795802</v>
      </c>
      <c r="K1247" s="17">
        <v>0.38969509813262199</v>
      </c>
      <c r="L1247" s="17">
        <v>0.37575571182210399</v>
      </c>
      <c r="M1247" s="17"/>
      <c r="N1247" s="17">
        <v>0.490310040842589</v>
      </c>
      <c r="O1247" s="17">
        <v>0.43270844659337798</v>
      </c>
      <c r="P1247" s="17">
        <v>0.35276482226158801</v>
      </c>
      <c r="Q1247" s="17">
        <v>0.365791301428736</v>
      </c>
      <c r="R1247" s="17"/>
      <c r="S1247" s="17">
        <v>0.437017085657874</v>
      </c>
      <c r="T1247" s="17">
        <v>0.41663002026580298</v>
      </c>
      <c r="U1247" s="17">
        <v>0.43270265476527803</v>
      </c>
      <c r="V1247" s="17">
        <v>0.43299008223155799</v>
      </c>
      <c r="W1247" s="17">
        <v>0.42603085133312302</v>
      </c>
      <c r="X1247" s="17">
        <v>0.373415828469494</v>
      </c>
      <c r="Y1247" s="17">
        <v>0.39594073968369897</v>
      </c>
      <c r="Z1247" s="17">
        <v>0.339854494351707</v>
      </c>
      <c r="AA1247" s="17">
        <v>0.389675401080187</v>
      </c>
      <c r="AB1247" s="17">
        <v>0.46422765424531098</v>
      </c>
      <c r="AC1247" s="17">
        <v>0.37912601009136998</v>
      </c>
      <c r="AD1247" s="17"/>
      <c r="AE1247" s="17">
        <v>0.31307043005159502</v>
      </c>
      <c r="AF1247" s="17">
        <v>0.51618121421670404</v>
      </c>
      <c r="AG1247" s="17">
        <v>0.34031474007235901</v>
      </c>
      <c r="AH1247" s="17"/>
      <c r="AI1247" s="17">
        <v>0.30382774569642701</v>
      </c>
      <c r="AJ1247" s="17">
        <v>0.52100524629602396</v>
      </c>
      <c r="AK1247" s="17">
        <v>0.59010640598336905</v>
      </c>
      <c r="AL1247" s="17">
        <v>0.241403657884394</v>
      </c>
      <c r="AM1247" s="17">
        <v>0.31294676693809398</v>
      </c>
      <c r="AN1247" s="17"/>
      <c r="AO1247" s="17">
        <v>0.298835959302995</v>
      </c>
      <c r="AP1247" s="17">
        <v>0.517454769942431</v>
      </c>
      <c r="AQ1247" s="17">
        <v>0.56754295775259</v>
      </c>
      <c r="AR1247" s="17"/>
      <c r="AS1247" s="17">
        <v>0.33086085666245602</v>
      </c>
      <c r="AT1247" s="17">
        <v>0.42031678380631199</v>
      </c>
      <c r="AU1247" s="17">
        <v>0.484059848222883</v>
      </c>
      <c r="AV1247" s="17">
        <v>0.493262487191234</v>
      </c>
      <c r="AW1247" s="17">
        <v>0.51955497424473496</v>
      </c>
    </row>
    <row r="1248" spans="2:49" x14ac:dyDescent="0.25">
      <c r="B1248" t="s">
        <v>104</v>
      </c>
      <c r="C1248" s="17">
        <v>0.24042354322933501</v>
      </c>
      <c r="D1248" s="17">
        <v>0.182908959748739</v>
      </c>
      <c r="E1248" s="17">
        <v>0.296505973473214</v>
      </c>
      <c r="F1248" s="17"/>
      <c r="G1248" s="17">
        <v>0.225631829007299</v>
      </c>
      <c r="H1248" s="17">
        <v>0.27940164256428301</v>
      </c>
      <c r="I1248" s="17">
        <v>0.249239826024832</v>
      </c>
      <c r="J1248" s="17">
        <v>0.26941242583313602</v>
      </c>
      <c r="K1248" s="17">
        <v>0.22609389169564201</v>
      </c>
      <c r="L1248" s="17">
        <v>0.197580356201049</v>
      </c>
      <c r="M1248" s="17"/>
      <c r="N1248" s="17">
        <v>0.178289753557553</v>
      </c>
      <c r="O1248" s="17">
        <v>0.219479136707492</v>
      </c>
      <c r="P1248" s="17">
        <v>0.27066905291495902</v>
      </c>
      <c r="Q1248" s="17">
        <v>0.302203545446868</v>
      </c>
      <c r="R1248" s="17"/>
      <c r="S1248" s="17">
        <v>0.224634411768976</v>
      </c>
      <c r="T1248" s="17">
        <v>0.23151690908582101</v>
      </c>
      <c r="U1248" s="17">
        <v>0.252933301734108</v>
      </c>
      <c r="V1248" s="17">
        <v>0.20415711949412499</v>
      </c>
      <c r="W1248" s="17">
        <v>0.24649020188043499</v>
      </c>
      <c r="X1248" s="17">
        <v>0.27994119886497398</v>
      </c>
      <c r="Y1248" s="17">
        <v>0.24949944093977799</v>
      </c>
      <c r="Z1248" s="17">
        <v>0.28215974931557702</v>
      </c>
      <c r="AA1248" s="17">
        <v>0.25814929303658801</v>
      </c>
      <c r="AB1248" s="17">
        <v>0.19107742096648</v>
      </c>
      <c r="AC1248" s="17">
        <v>0.275309505756617</v>
      </c>
      <c r="AD1248" s="17"/>
      <c r="AE1248" s="17">
        <v>0.217262678844272</v>
      </c>
      <c r="AF1248" s="17">
        <v>0.200151089775046</v>
      </c>
      <c r="AG1248" s="17">
        <v>0.379804318433416</v>
      </c>
      <c r="AH1248" s="17"/>
      <c r="AI1248" s="17">
        <v>0.20353198077430101</v>
      </c>
      <c r="AJ1248" s="17">
        <v>0.22269450807753799</v>
      </c>
      <c r="AK1248" s="17">
        <v>0.14432516869404199</v>
      </c>
      <c r="AL1248" s="17">
        <v>0.19176788483824</v>
      </c>
      <c r="AM1248" s="17">
        <v>0.37283392129530701</v>
      </c>
      <c r="AN1248" s="17"/>
      <c r="AO1248" s="17">
        <v>0.18692546220060899</v>
      </c>
      <c r="AP1248" s="17">
        <v>0.21940313540647999</v>
      </c>
      <c r="AQ1248" s="17">
        <v>0.157745810493469</v>
      </c>
      <c r="AR1248" s="17"/>
      <c r="AS1248" s="17">
        <v>0.30016130454345702</v>
      </c>
      <c r="AT1248" s="17">
        <v>0.23547705342059799</v>
      </c>
      <c r="AU1248" s="17">
        <v>0.199749778706278</v>
      </c>
      <c r="AV1248" s="17">
        <v>0.18377738404590599</v>
      </c>
      <c r="AW1248" s="17">
        <v>0.16001670329137199</v>
      </c>
    </row>
    <row r="1249" spans="2:49" x14ac:dyDescent="0.25">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row>
    <row r="1250" spans="2:49" x14ac:dyDescent="0.25">
      <c r="B1250" s="6" t="s">
        <v>629</v>
      </c>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row>
    <row r="1251" spans="2:49" x14ac:dyDescent="0.25">
      <c r="B1251" s="24" t="s">
        <v>76</v>
      </c>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row>
    <row r="1252" spans="2:49" x14ac:dyDescent="0.25">
      <c r="B1252" t="s">
        <v>45</v>
      </c>
      <c r="C1252" s="17">
        <v>0.17991291288454</v>
      </c>
      <c r="D1252" s="17">
        <v>0.21253289190733499</v>
      </c>
      <c r="E1252" s="17">
        <v>0.14912824446492001</v>
      </c>
      <c r="F1252" s="17"/>
      <c r="G1252" s="17">
        <v>0.10444651968473199</v>
      </c>
      <c r="H1252" s="17">
        <v>0.12017709088560299</v>
      </c>
      <c r="I1252" s="17">
        <v>0.14818595971892401</v>
      </c>
      <c r="J1252" s="17">
        <v>0.14964252819950899</v>
      </c>
      <c r="K1252" s="17">
        <v>0.22135556365359199</v>
      </c>
      <c r="L1252" s="17">
        <v>0.30204049031265101</v>
      </c>
      <c r="M1252" s="17"/>
      <c r="N1252" s="17">
        <v>0.21525675135661901</v>
      </c>
      <c r="O1252" s="17">
        <v>0.17999529794853</v>
      </c>
      <c r="P1252" s="17">
        <v>0.178785746058887</v>
      </c>
      <c r="Q1252" s="17">
        <v>0.143377959186685</v>
      </c>
      <c r="R1252" s="17"/>
      <c r="S1252" s="17">
        <v>0.165390787981917</v>
      </c>
      <c r="T1252" s="17">
        <v>0.18910236168257399</v>
      </c>
      <c r="U1252" s="17">
        <v>0.20703327787994699</v>
      </c>
      <c r="V1252" s="17">
        <v>0.204780345602111</v>
      </c>
      <c r="W1252" s="17">
        <v>0.18160378063860599</v>
      </c>
      <c r="X1252" s="17">
        <v>0.19107794686285801</v>
      </c>
      <c r="Y1252" s="17">
        <v>0.17419053357153</v>
      </c>
      <c r="Z1252" s="17">
        <v>0.235667475980332</v>
      </c>
      <c r="AA1252" s="17">
        <v>0.15487968386468201</v>
      </c>
      <c r="AB1252" s="17">
        <v>0.163667507106627</v>
      </c>
      <c r="AC1252" s="17">
        <v>0.13513840682855999</v>
      </c>
      <c r="AD1252" s="17"/>
      <c r="AE1252" s="17">
        <v>0.30088150551736498</v>
      </c>
      <c r="AF1252" s="17">
        <v>0.12579569590464801</v>
      </c>
      <c r="AG1252" s="17">
        <v>8.7069025430198899E-2</v>
      </c>
      <c r="AH1252" s="17"/>
      <c r="AI1252" s="17">
        <v>0.442430593177918</v>
      </c>
      <c r="AJ1252" s="17">
        <v>2.6135402357057101E-2</v>
      </c>
      <c r="AK1252" s="17">
        <v>5.22017142204E-2</v>
      </c>
      <c r="AL1252" s="17">
        <v>0.121765919041337</v>
      </c>
      <c r="AM1252" s="17">
        <v>6.2246814175704698E-2</v>
      </c>
      <c r="AN1252" s="17"/>
      <c r="AO1252" s="17">
        <v>0.70444480311805002</v>
      </c>
      <c r="AP1252" s="17">
        <v>2.29445965437899E-2</v>
      </c>
      <c r="AQ1252" s="17">
        <v>5.96568726864357E-2</v>
      </c>
      <c r="AR1252" s="17"/>
      <c r="AS1252" s="17">
        <v>0.182764431424489</v>
      </c>
      <c r="AT1252" s="17">
        <v>0.16437617060627899</v>
      </c>
      <c r="AU1252" s="17">
        <v>0.18047407480768801</v>
      </c>
      <c r="AV1252" s="17">
        <v>0.17219420666196</v>
      </c>
      <c r="AW1252" s="17">
        <v>0.17275808548966201</v>
      </c>
    </row>
    <row r="1253" spans="2:49" x14ac:dyDescent="0.25">
      <c r="B1253" t="s">
        <v>46</v>
      </c>
      <c r="C1253" s="17">
        <v>0.31462654149024299</v>
      </c>
      <c r="D1253" s="17">
        <v>0.32341897481670401</v>
      </c>
      <c r="E1253" s="17">
        <v>0.306120927140689</v>
      </c>
      <c r="F1253" s="17"/>
      <c r="G1253" s="17">
        <v>0.37726873177283898</v>
      </c>
      <c r="H1253" s="17">
        <v>0.36434914882004699</v>
      </c>
      <c r="I1253" s="17">
        <v>0.333646467387127</v>
      </c>
      <c r="J1253" s="17">
        <v>0.34256897313659501</v>
      </c>
      <c r="K1253" s="17">
        <v>0.27323970978267398</v>
      </c>
      <c r="L1253" s="17">
        <v>0.22150075461173699</v>
      </c>
      <c r="M1253" s="17"/>
      <c r="N1253" s="17">
        <v>0.331265637524148</v>
      </c>
      <c r="O1253" s="17">
        <v>0.33173116935212599</v>
      </c>
      <c r="P1253" s="17">
        <v>0.294436179846221</v>
      </c>
      <c r="Q1253" s="17">
        <v>0.30011260433998499</v>
      </c>
      <c r="R1253" s="17"/>
      <c r="S1253" s="17">
        <v>0.33956954536579798</v>
      </c>
      <c r="T1253" s="17">
        <v>0.305435425543712</v>
      </c>
      <c r="U1253" s="17">
        <v>0.24321190599541601</v>
      </c>
      <c r="V1253" s="17">
        <v>0.24056082406490201</v>
      </c>
      <c r="W1253" s="17">
        <v>0.30050825496665901</v>
      </c>
      <c r="X1253" s="17">
        <v>0.31696191194836099</v>
      </c>
      <c r="Y1253" s="17">
        <v>0.36579362397926901</v>
      </c>
      <c r="Z1253" s="17">
        <v>0.392467156803463</v>
      </c>
      <c r="AA1253" s="17">
        <v>0.41976740927416301</v>
      </c>
      <c r="AB1253" s="17">
        <v>0.215553604500139</v>
      </c>
      <c r="AC1253" s="17">
        <v>0.33458255097981199</v>
      </c>
      <c r="AD1253" s="17"/>
      <c r="AE1253" s="17">
        <v>0.20225317365121301</v>
      </c>
      <c r="AF1253" s="17">
        <v>0.431659201103058</v>
      </c>
      <c r="AG1253" s="17">
        <v>0.23581460810263</v>
      </c>
      <c r="AH1253" s="17"/>
      <c r="AI1253" s="17">
        <v>9.8237234543083696E-2</v>
      </c>
      <c r="AJ1253" s="17">
        <v>0.73245665365147705</v>
      </c>
      <c r="AK1253" s="17">
        <v>0.17676480103605499</v>
      </c>
      <c r="AL1253" s="17">
        <v>0.13179020021909399</v>
      </c>
      <c r="AM1253" s="17">
        <v>0.192318758086231</v>
      </c>
      <c r="AN1253" s="17"/>
      <c r="AO1253" s="17">
        <v>3.4040804861280097E-2</v>
      </c>
      <c r="AP1253" s="17">
        <v>0.81714936578096697</v>
      </c>
      <c r="AQ1253" s="17">
        <v>4.0792405570808703E-2</v>
      </c>
      <c r="AR1253" s="17"/>
      <c r="AS1253" s="17">
        <v>0.26772660977440399</v>
      </c>
      <c r="AT1253" s="17">
        <v>0.32026359007550498</v>
      </c>
      <c r="AU1253" s="17">
        <v>0.357965821680506</v>
      </c>
      <c r="AV1253" s="17">
        <v>0.36919272678563297</v>
      </c>
      <c r="AW1253" s="17">
        <v>0.35210486163705301</v>
      </c>
    </row>
    <row r="1254" spans="2:49" x14ac:dyDescent="0.25">
      <c r="B1254" t="s">
        <v>49</v>
      </c>
      <c r="C1254" s="17">
        <v>7.1903304468439705E-2</v>
      </c>
      <c r="D1254" s="17">
        <v>8.2423806391962104E-2</v>
      </c>
      <c r="E1254" s="17">
        <v>6.1736790442058299E-2</v>
      </c>
      <c r="F1254" s="17"/>
      <c r="G1254" s="17">
        <v>6.7714625240167206E-2</v>
      </c>
      <c r="H1254" s="17">
        <v>6.0257000566094301E-2</v>
      </c>
      <c r="I1254" s="17">
        <v>7.9157998531944301E-2</v>
      </c>
      <c r="J1254" s="17">
        <v>6.6228102542594106E-2</v>
      </c>
      <c r="K1254" s="17">
        <v>5.7090344077304997E-2</v>
      </c>
      <c r="L1254" s="17">
        <v>9.2831098081605196E-2</v>
      </c>
      <c r="M1254" s="17"/>
      <c r="N1254" s="17">
        <v>9.8347765971340997E-2</v>
      </c>
      <c r="O1254" s="17">
        <v>6.2265885578175903E-2</v>
      </c>
      <c r="P1254" s="17">
        <v>6.2638468499436703E-2</v>
      </c>
      <c r="Q1254" s="17">
        <v>6.1812440719780398E-2</v>
      </c>
      <c r="R1254" s="17"/>
      <c r="S1254" s="17">
        <v>9.14925469677252E-2</v>
      </c>
      <c r="T1254" s="17">
        <v>7.7232328414898493E-2</v>
      </c>
      <c r="U1254" s="17">
        <v>9.9031773760383995E-2</v>
      </c>
      <c r="V1254" s="17">
        <v>8.1512283627963797E-2</v>
      </c>
      <c r="W1254" s="17">
        <v>6.8896806949290901E-2</v>
      </c>
      <c r="X1254" s="17">
        <v>5.8608580636800203E-2</v>
      </c>
      <c r="Y1254" s="17">
        <v>5.3980386827022803E-2</v>
      </c>
      <c r="Z1254" s="17">
        <v>5.82647882399547E-2</v>
      </c>
      <c r="AA1254" s="17">
        <v>6.4284526953553897E-2</v>
      </c>
      <c r="AB1254" s="17">
        <v>6.3472942830376494E-2</v>
      </c>
      <c r="AC1254" s="17">
        <v>4.2157009960412703E-2</v>
      </c>
      <c r="AD1254" s="17"/>
      <c r="AE1254" s="17">
        <v>4.9557410314719198E-2</v>
      </c>
      <c r="AF1254" s="17">
        <v>0.10210100356539401</v>
      </c>
      <c r="AG1254" s="17">
        <v>4.8945133158734597E-2</v>
      </c>
      <c r="AH1254" s="17"/>
      <c r="AI1254" s="17">
        <v>5.4041988822257102E-2</v>
      </c>
      <c r="AJ1254" s="17">
        <v>2.1520472650508E-2</v>
      </c>
      <c r="AK1254" s="17">
        <v>0.49300218846941002</v>
      </c>
      <c r="AL1254" s="17">
        <v>1.7771735784737501E-2</v>
      </c>
      <c r="AM1254" s="17">
        <v>3.0773799203794E-2</v>
      </c>
      <c r="AN1254" s="17"/>
      <c r="AO1254" s="17">
        <v>2.2174375870447599E-2</v>
      </c>
      <c r="AP1254" s="17">
        <v>9.7080852329543294E-3</v>
      </c>
      <c r="AQ1254" s="17">
        <v>0.71084469768917702</v>
      </c>
      <c r="AR1254" s="17"/>
      <c r="AS1254" s="17">
        <v>5.4801692231279502E-2</v>
      </c>
      <c r="AT1254" s="17">
        <v>5.2050397896318601E-2</v>
      </c>
      <c r="AU1254" s="17">
        <v>9.4665435696073899E-2</v>
      </c>
      <c r="AV1254" s="17">
        <v>0.104668914403383</v>
      </c>
      <c r="AW1254" s="17">
        <v>0.120404417333156</v>
      </c>
    </row>
    <row r="1255" spans="2:49" x14ac:dyDescent="0.25">
      <c r="B1255" t="s">
        <v>455</v>
      </c>
      <c r="C1255" s="17">
        <v>6.9409725588147897E-2</v>
      </c>
      <c r="D1255" s="17">
        <v>6.5476660840795106E-2</v>
      </c>
      <c r="E1255" s="17">
        <v>7.0905018307043793E-2</v>
      </c>
      <c r="F1255" s="17"/>
      <c r="G1255" s="17">
        <v>0.117659073058085</v>
      </c>
      <c r="H1255" s="17">
        <v>0.10519702134355199</v>
      </c>
      <c r="I1255" s="17">
        <v>5.7227044630574E-2</v>
      </c>
      <c r="J1255" s="17">
        <v>6.2535163519163398E-2</v>
      </c>
      <c r="K1255" s="17">
        <v>5.3039648790311499E-2</v>
      </c>
      <c r="L1255" s="17">
        <v>3.4271860465345597E-2</v>
      </c>
      <c r="M1255" s="17"/>
      <c r="N1255" s="17">
        <v>7.5675943127453904E-2</v>
      </c>
      <c r="O1255" s="17">
        <v>6.1104426619537501E-2</v>
      </c>
      <c r="P1255" s="17">
        <v>6.7676911830033604E-2</v>
      </c>
      <c r="Q1255" s="17">
        <v>7.3110292985406E-2</v>
      </c>
      <c r="R1255" s="17"/>
      <c r="S1255" s="17">
        <v>8.4597157932173997E-2</v>
      </c>
      <c r="T1255" s="17">
        <v>7.1378435370904506E-2</v>
      </c>
      <c r="U1255" s="17">
        <v>6.5329352201155003E-2</v>
      </c>
      <c r="V1255" s="17">
        <v>7.5785397986162503E-2</v>
      </c>
      <c r="W1255" s="17">
        <v>6.6680415661522704E-2</v>
      </c>
      <c r="X1255" s="17">
        <v>7.9267852839462999E-2</v>
      </c>
      <c r="Y1255" s="17">
        <v>6.7910507633086703E-2</v>
      </c>
      <c r="Z1255" s="17">
        <v>3.9182196237572603E-2</v>
      </c>
      <c r="AA1255" s="17">
        <v>5.8167405520458099E-2</v>
      </c>
      <c r="AB1255" s="17">
        <v>6.2172510134954298E-2</v>
      </c>
      <c r="AC1255" s="17">
        <v>6.7193771512377196E-2</v>
      </c>
      <c r="AD1255" s="17"/>
      <c r="AE1255" s="17">
        <v>4.9583848089178602E-2</v>
      </c>
      <c r="AF1255" s="17">
        <v>7.7382687403975706E-2</v>
      </c>
      <c r="AG1255" s="17">
        <v>6.0719484485957799E-2</v>
      </c>
      <c r="AH1255" s="17"/>
      <c r="AI1255" s="17">
        <v>3.34402549140594E-2</v>
      </c>
      <c r="AJ1255" s="17">
        <v>6.4690215793857406E-2</v>
      </c>
      <c r="AK1255" s="17">
        <v>7.1027721581068806E-2</v>
      </c>
      <c r="AL1255" s="17">
        <v>5.45080648269732E-2</v>
      </c>
      <c r="AM1255" s="17">
        <v>5.4111681425697299E-2</v>
      </c>
      <c r="AN1255" s="17"/>
      <c r="AO1255" s="17">
        <v>3.2040825218797302E-2</v>
      </c>
      <c r="AP1255" s="17">
        <v>2.3017347153475701E-2</v>
      </c>
      <c r="AQ1255" s="17">
        <v>3.8882954087635202E-2</v>
      </c>
      <c r="AR1255" s="17"/>
      <c r="AS1255" s="17">
        <v>5.3478210596876997E-2</v>
      </c>
      <c r="AT1255" s="17">
        <v>8.6446092077802295E-2</v>
      </c>
      <c r="AU1255" s="17">
        <v>8.4447454741875594E-2</v>
      </c>
      <c r="AV1255" s="17">
        <v>6.9162399742802694E-2</v>
      </c>
      <c r="AW1255" s="17">
        <v>8.0346176951852394E-2</v>
      </c>
    </row>
    <row r="1256" spans="2:49" x14ac:dyDescent="0.25">
      <c r="B1256" t="s">
        <v>456</v>
      </c>
      <c r="C1256" s="17">
        <v>4.3226533209473103E-2</v>
      </c>
      <c r="D1256" s="17">
        <v>5.3845950578076403E-2</v>
      </c>
      <c r="E1256" s="17">
        <v>3.32276054509116E-2</v>
      </c>
      <c r="F1256" s="17"/>
      <c r="G1256" s="17">
        <v>2.7731017869930898E-2</v>
      </c>
      <c r="H1256" s="17">
        <v>2.8526180064110101E-2</v>
      </c>
      <c r="I1256" s="17">
        <v>3.3480672741213101E-2</v>
      </c>
      <c r="J1256" s="17">
        <v>4.1374576393124203E-2</v>
      </c>
      <c r="K1256" s="17">
        <v>7.0229891687444396E-2</v>
      </c>
      <c r="L1256" s="17">
        <v>5.6964425315719297E-2</v>
      </c>
      <c r="M1256" s="17"/>
      <c r="N1256" s="17">
        <v>2.2494269744528901E-2</v>
      </c>
      <c r="O1256" s="17">
        <v>3.8065799032483902E-2</v>
      </c>
      <c r="P1256" s="17">
        <v>6.2182120541402097E-2</v>
      </c>
      <c r="Q1256" s="17">
        <v>5.4104000134353201E-2</v>
      </c>
      <c r="R1256" s="17"/>
      <c r="S1256" s="17">
        <v>3.3101207671787702E-2</v>
      </c>
      <c r="T1256" s="17">
        <v>3.8980380712381003E-2</v>
      </c>
      <c r="U1256" s="17">
        <v>5.8197737679745801E-2</v>
      </c>
      <c r="V1256" s="17">
        <v>5.4979317989453699E-2</v>
      </c>
      <c r="W1256" s="17">
        <v>6.5116596405908403E-2</v>
      </c>
      <c r="X1256" s="17">
        <v>4.14963187428979E-2</v>
      </c>
      <c r="Y1256" s="17">
        <v>4.1737279651265002E-2</v>
      </c>
      <c r="Z1256" s="17">
        <v>3.47972308347081E-2</v>
      </c>
      <c r="AA1256" s="17">
        <v>4.08997166522862E-2</v>
      </c>
      <c r="AB1256" s="17">
        <v>3.2158688258347397E-2</v>
      </c>
      <c r="AC1256" s="17">
        <v>4.4153244168338997E-2</v>
      </c>
      <c r="AD1256" s="17"/>
      <c r="AE1256" s="17">
        <v>9.1649297048366593E-2</v>
      </c>
      <c r="AF1256" s="17">
        <v>1.3897183064444299E-2</v>
      </c>
      <c r="AG1256" s="17">
        <v>2.3040893830138499E-2</v>
      </c>
      <c r="AH1256" s="17"/>
      <c r="AI1256" s="17">
        <v>7.3924286378318493E-2</v>
      </c>
      <c r="AJ1256" s="17">
        <v>1.21134130049822E-2</v>
      </c>
      <c r="AK1256" s="17">
        <v>1.6608096605840301E-2</v>
      </c>
      <c r="AL1256" s="17">
        <v>0.36236333729594</v>
      </c>
      <c r="AM1256" s="17">
        <v>2.2341739570639601E-2</v>
      </c>
      <c r="AN1256" s="17"/>
      <c r="AO1256" s="17">
        <v>1.8383910732336601E-2</v>
      </c>
      <c r="AP1256" s="17">
        <v>9.5571821631629302E-3</v>
      </c>
      <c r="AQ1256" s="17">
        <v>1.56000792867223E-2</v>
      </c>
      <c r="AR1256" s="17"/>
      <c r="AS1256" s="17">
        <v>6.3192646756044302E-2</v>
      </c>
      <c r="AT1256" s="17">
        <v>4.4563299187842201E-2</v>
      </c>
      <c r="AU1256" s="17">
        <v>2.31207291961469E-2</v>
      </c>
      <c r="AV1256" s="17">
        <v>2.9679334767252201E-2</v>
      </c>
      <c r="AW1256" s="17">
        <v>1.09599601126879E-2</v>
      </c>
    </row>
    <row r="1257" spans="2:49" x14ac:dyDescent="0.25">
      <c r="B1257" t="s">
        <v>457</v>
      </c>
      <c r="C1257" s="17">
        <v>2.9491760295149001E-2</v>
      </c>
      <c r="D1257" s="17">
        <v>2.72572116814658E-2</v>
      </c>
      <c r="E1257" s="17">
        <v>3.1920325693231798E-2</v>
      </c>
      <c r="F1257" s="17"/>
      <c r="G1257" s="17">
        <v>3.4867621330016099E-2</v>
      </c>
      <c r="H1257" s="17">
        <v>3.9633862521568898E-2</v>
      </c>
      <c r="I1257" s="17">
        <v>3.5510166751653499E-2</v>
      </c>
      <c r="J1257" s="17">
        <v>2.2399038088939598E-2</v>
      </c>
      <c r="K1257" s="17">
        <v>1.5996276259775299E-2</v>
      </c>
      <c r="L1257" s="17">
        <v>2.7533027875131899E-2</v>
      </c>
      <c r="M1257" s="17"/>
      <c r="N1257" s="17">
        <v>3.0093399904874502E-2</v>
      </c>
      <c r="O1257" s="17">
        <v>3.3018683518633699E-2</v>
      </c>
      <c r="P1257" s="17">
        <v>3.2529324166733098E-2</v>
      </c>
      <c r="Q1257" s="17">
        <v>2.2062329278499E-2</v>
      </c>
      <c r="R1257" s="17"/>
      <c r="S1257" s="17">
        <v>1.1520171574190699E-2</v>
      </c>
      <c r="T1257" s="17">
        <v>1.0977704757028001E-2</v>
      </c>
      <c r="U1257" s="17">
        <v>3.09482457545995E-3</v>
      </c>
      <c r="V1257" s="17">
        <v>2.0331957815202398E-3</v>
      </c>
      <c r="W1257" s="17">
        <v>9.0188918900646394E-3</v>
      </c>
      <c r="X1257" s="17">
        <v>8.4421659209289596E-3</v>
      </c>
      <c r="Y1257" s="17">
        <v>8.8499305786525796E-3</v>
      </c>
      <c r="Z1257" s="17">
        <v>5.7166442999710401E-3</v>
      </c>
      <c r="AA1257" s="17">
        <v>4.1358796100324701E-3</v>
      </c>
      <c r="AB1257" s="17">
        <v>0.24586607378751499</v>
      </c>
      <c r="AC1257" s="17">
        <v>4.6114246528533801E-3</v>
      </c>
      <c r="AD1257" s="17"/>
      <c r="AE1257" s="17">
        <v>1.39915915488896E-2</v>
      </c>
      <c r="AF1257" s="17">
        <v>4.7436806802423799E-2</v>
      </c>
      <c r="AG1257" s="17">
        <v>2.1465219260492802E-2</v>
      </c>
      <c r="AH1257" s="17"/>
      <c r="AI1257" s="17">
        <v>7.7965634068215698E-3</v>
      </c>
      <c r="AJ1257" s="17">
        <v>1.45116594015021E-2</v>
      </c>
      <c r="AK1257" s="17">
        <v>2.08738839151206E-2</v>
      </c>
      <c r="AL1257" s="17">
        <v>0</v>
      </c>
      <c r="AM1257" s="17">
        <v>7.2129011631447797E-3</v>
      </c>
      <c r="AN1257" s="17"/>
      <c r="AO1257" s="17">
        <v>1.16674173628814E-2</v>
      </c>
      <c r="AP1257" s="17">
        <v>1.2209478442023299E-2</v>
      </c>
      <c r="AQ1257" s="17">
        <v>9.9998649571572291E-3</v>
      </c>
      <c r="AR1257" s="17"/>
      <c r="AS1257" s="17">
        <v>2.3470488930994699E-2</v>
      </c>
      <c r="AT1257" s="17">
        <v>2.7308840035017799E-2</v>
      </c>
      <c r="AU1257" s="17">
        <v>2.4504987576821499E-2</v>
      </c>
      <c r="AV1257" s="17">
        <v>5.1725392574370997E-2</v>
      </c>
      <c r="AW1257" s="17">
        <v>7.8142794549538805E-2</v>
      </c>
    </row>
    <row r="1258" spans="2:49" x14ac:dyDescent="0.25">
      <c r="B1258" t="s">
        <v>458</v>
      </c>
      <c r="C1258" s="17">
        <v>9.4623188341134996E-3</v>
      </c>
      <c r="D1258" s="17">
        <v>1.1235221512810201E-2</v>
      </c>
      <c r="E1258" s="17">
        <v>7.8118960602715504E-3</v>
      </c>
      <c r="F1258" s="17"/>
      <c r="G1258" s="17">
        <v>3.3876034842050498E-2</v>
      </c>
      <c r="H1258" s="17">
        <v>2.05574043657786E-2</v>
      </c>
      <c r="I1258" s="17">
        <v>4.2750845955039796E-3</v>
      </c>
      <c r="J1258" s="17">
        <v>2.7580360905014498E-3</v>
      </c>
      <c r="K1258" s="17">
        <v>0</v>
      </c>
      <c r="L1258" s="17">
        <v>0</v>
      </c>
      <c r="M1258" s="17"/>
      <c r="N1258" s="17">
        <v>7.8547108159299998E-3</v>
      </c>
      <c r="O1258" s="17">
        <v>6.1688368209350704E-3</v>
      </c>
      <c r="P1258" s="17">
        <v>1.0348612160681199E-2</v>
      </c>
      <c r="Q1258" s="17">
        <v>1.3142224102929499E-2</v>
      </c>
      <c r="R1258" s="17"/>
      <c r="S1258" s="17">
        <v>1.37328215231172E-2</v>
      </c>
      <c r="T1258" s="17">
        <v>5.6673889710036496E-3</v>
      </c>
      <c r="U1258" s="17">
        <v>1.0442030926432901E-2</v>
      </c>
      <c r="V1258" s="17">
        <v>1.19128009392073E-2</v>
      </c>
      <c r="W1258" s="17">
        <v>1.38217982125641E-2</v>
      </c>
      <c r="X1258" s="17">
        <v>1.1605248766053801E-2</v>
      </c>
      <c r="Y1258" s="17">
        <v>1.45788961461705E-2</v>
      </c>
      <c r="Z1258" s="17">
        <v>5.9452965245971202E-3</v>
      </c>
      <c r="AA1258" s="17">
        <v>4.0975537972251803E-3</v>
      </c>
      <c r="AB1258" s="17">
        <v>5.4110171718963597E-3</v>
      </c>
      <c r="AC1258" s="17">
        <v>5.1488419461887701E-3</v>
      </c>
      <c r="AD1258" s="17"/>
      <c r="AE1258" s="17">
        <v>4.7380538787090698E-3</v>
      </c>
      <c r="AF1258" s="17">
        <v>8.4397251364980493E-3</v>
      </c>
      <c r="AG1258" s="17">
        <v>2.3190729694760302E-2</v>
      </c>
      <c r="AH1258" s="17"/>
      <c r="AI1258" s="17">
        <v>5.0967549195429897E-3</v>
      </c>
      <c r="AJ1258" s="17">
        <v>9.9746554659544597E-3</v>
      </c>
      <c r="AK1258" s="17">
        <v>2.9890124789937099E-2</v>
      </c>
      <c r="AL1258" s="17">
        <v>1.7884686504167999E-2</v>
      </c>
      <c r="AM1258" s="17">
        <v>1.07551494558553E-2</v>
      </c>
      <c r="AN1258" s="17"/>
      <c r="AO1258" s="17">
        <v>6.6052749932239497E-3</v>
      </c>
      <c r="AP1258" s="17">
        <v>8.8465192841748301E-3</v>
      </c>
      <c r="AQ1258" s="17">
        <v>1.3211557194806E-2</v>
      </c>
      <c r="AR1258" s="17"/>
      <c r="AS1258" s="17">
        <v>7.20364378887109E-3</v>
      </c>
      <c r="AT1258" s="17">
        <v>1.03862943818081E-2</v>
      </c>
      <c r="AU1258" s="17">
        <v>7.9884183700909706E-3</v>
      </c>
      <c r="AV1258" s="17">
        <v>1.6830252604772701E-2</v>
      </c>
      <c r="AW1258" s="17">
        <v>0</v>
      </c>
    </row>
    <row r="1259" spans="2:49" x14ac:dyDescent="0.25">
      <c r="B1259" t="s">
        <v>459</v>
      </c>
      <c r="C1259" s="17">
        <v>1.00139385744467E-2</v>
      </c>
      <c r="D1259" s="17">
        <v>7.68940684303178E-3</v>
      </c>
      <c r="E1259" s="17">
        <v>1.23664717500232E-2</v>
      </c>
      <c r="F1259" s="17"/>
      <c r="G1259" s="17">
        <v>1.8528728934958501E-2</v>
      </c>
      <c r="H1259" s="17">
        <v>1.0800429548049301E-2</v>
      </c>
      <c r="I1259" s="17">
        <v>9.2142074427687994E-3</v>
      </c>
      <c r="J1259" s="17">
        <v>3.3583540010461901E-3</v>
      </c>
      <c r="K1259" s="17">
        <v>8.6698693467081502E-3</v>
      </c>
      <c r="L1259" s="17">
        <v>1.05942295879394E-2</v>
      </c>
      <c r="M1259" s="17"/>
      <c r="N1259" s="17">
        <v>5.6798127636533396E-3</v>
      </c>
      <c r="O1259" s="17">
        <v>6.9835684292996704E-3</v>
      </c>
      <c r="P1259" s="17">
        <v>7.8956696548218904E-3</v>
      </c>
      <c r="Q1259" s="17">
        <v>1.9918452463586499E-2</v>
      </c>
      <c r="R1259" s="17"/>
      <c r="S1259" s="17">
        <v>1.05745914743059E-2</v>
      </c>
      <c r="T1259" s="17">
        <v>3.8644753172036301E-3</v>
      </c>
      <c r="U1259" s="17">
        <v>0</v>
      </c>
      <c r="V1259" s="17">
        <v>8.3628685790065205E-3</v>
      </c>
      <c r="W1259" s="17">
        <v>1.0431736192198801E-2</v>
      </c>
      <c r="X1259" s="17">
        <v>6.2259071108922001E-3</v>
      </c>
      <c r="Y1259" s="17">
        <v>2.0558896934785502E-3</v>
      </c>
      <c r="Z1259" s="17">
        <v>0</v>
      </c>
      <c r="AA1259" s="17">
        <v>1.0944824439709899E-2</v>
      </c>
      <c r="AB1259" s="17">
        <v>0</v>
      </c>
      <c r="AC1259" s="17">
        <v>8.6259528340772301E-2</v>
      </c>
      <c r="AD1259" s="17"/>
      <c r="AE1259" s="17">
        <v>7.2994437453507404E-3</v>
      </c>
      <c r="AF1259" s="17">
        <v>1.0337441656140801E-2</v>
      </c>
      <c r="AG1259" s="17">
        <v>1.6148339360406602E-2</v>
      </c>
      <c r="AH1259" s="17"/>
      <c r="AI1259" s="17">
        <v>4.03490571924809E-3</v>
      </c>
      <c r="AJ1259" s="17">
        <v>3.6932620372802901E-3</v>
      </c>
      <c r="AK1259" s="17">
        <v>1.30740400801534E-2</v>
      </c>
      <c r="AL1259" s="17">
        <v>3.9829552127759398E-2</v>
      </c>
      <c r="AM1259" s="17">
        <v>9.31896325280656E-3</v>
      </c>
      <c r="AN1259" s="17"/>
      <c r="AO1259" s="17">
        <v>2.9330239655941401E-3</v>
      </c>
      <c r="AP1259" s="17">
        <v>6.51574945005607E-3</v>
      </c>
      <c r="AQ1259" s="17">
        <v>4.84188978910291E-3</v>
      </c>
      <c r="AR1259" s="17"/>
      <c r="AS1259" s="17">
        <v>1.2382471484991499E-2</v>
      </c>
      <c r="AT1259" s="17">
        <v>1.22578502910007E-2</v>
      </c>
      <c r="AU1259" s="17">
        <v>8.0588418610706199E-3</v>
      </c>
      <c r="AV1259" s="17">
        <v>8.1802331628443893E-3</v>
      </c>
      <c r="AW1259" s="17">
        <v>1.67889413912343E-2</v>
      </c>
    </row>
    <row r="1260" spans="2:49" x14ac:dyDescent="0.25">
      <c r="B1260" t="s">
        <v>460</v>
      </c>
      <c r="C1260" s="17">
        <v>6.8864395365040697E-3</v>
      </c>
      <c r="D1260" s="17">
        <v>7.4054466272619798E-3</v>
      </c>
      <c r="E1260" s="17">
        <v>6.4379130278255899E-3</v>
      </c>
      <c r="F1260" s="17"/>
      <c r="G1260" s="17">
        <v>2.0088051844250601E-3</v>
      </c>
      <c r="H1260" s="17">
        <v>2.5637000967565701E-3</v>
      </c>
      <c r="I1260" s="17">
        <v>8.5440502361438693E-3</v>
      </c>
      <c r="J1260" s="17">
        <v>9.5513166928776101E-3</v>
      </c>
      <c r="K1260" s="17">
        <v>8.6583017924005395E-3</v>
      </c>
      <c r="L1260" s="17">
        <v>8.9847499570463105E-3</v>
      </c>
      <c r="M1260" s="17"/>
      <c r="N1260" s="17">
        <v>6.3901021460742802E-3</v>
      </c>
      <c r="O1260" s="17">
        <v>5.58366094926114E-3</v>
      </c>
      <c r="P1260" s="17">
        <v>6.93116096001663E-3</v>
      </c>
      <c r="Q1260" s="17">
        <v>8.8769074229035506E-3</v>
      </c>
      <c r="R1260" s="17"/>
      <c r="S1260" s="17">
        <v>7.4402741599802003E-3</v>
      </c>
      <c r="T1260" s="17">
        <v>0</v>
      </c>
      <c r="U1260" s="17">
        <v>3.2782821084144701E-3</v>
      </c>
      <c r="V1260" s="17">
        <v>5.1040099323412498E-3</v>
      </c>
      <c r="W1260" s="17">
        <v>7.1665468526982499E-3</v>
      </c>
      <c r="X1260" s="17">
        <v>1.1062200195069399E-2</v>
      </c>
      <c r="Y1260" s="17">
        <v>3.1631694106445999E-3</v>
      </c>
      <c r="Z1260" s="17">
        <v>7.9356161045809805E-3</v>
      </c>
      <c r="AA1260" s="17">
        <v>7.7352874825165601E-3</v>
      </c>
      <c r="AB1260" s="17">
        <v>1.74010495893962E-2</v>
      </c>
      <c r="AC1260" s="17">
        <v>8.6360174168414097E-3</v>
      </c>
      <c r="AD1260" s="17"/>
      <c r="AE1260" s="17">
        <v>1.14756835278214E-2</v>
      </c>
      <c r="AF1260" s="17">
        <v>5.6632558833135003E-3</v>
      </c>
      <c r="AG1260" s="17">
        <v>3.19378345057345E-3</v>
      </c>
      <c r="AH1260" s="17"/>
      <c r="AI1260" s="17">
        <v>4.2048880073428897E-3</v>
      </c>
      <c r="AJ1260" s="17">
        <v>2.37173104637704E-3</v>
      </c>
      <c r="AK1260" s="17">
        <v>0</v>
      </c>
      <c r="AL1260" s="17">
        <v>3.1682238134356201E-2</v>
      </c>
      <c r="AM1260" s="17">
        <v>7.16717182588914E-3</v>
      </c>
      <c r="AN1260" s="17"/>
      <c r="AO1260" s="17">
        <v>8.0384435466522802E-4</v>
      </c>
      <c r="AP1260" s="17">
        <v>0</v>
      </c>
      <c r="AQ1260" s="17">
        <v>0</v>
      </c>
      <c r="AR1260" s="17"/>
      <c r="AS1260" s="17">
        <v>7.37657200092574E-3</v>
      </c>
      <c r="AT1260" s="17">
        <v>2.7412106507659199E-3</v>
      </c>
      <c r="AU1260" s="17">
        <v>7.4869216018931097E-3</v>
      </c>
      <c r="AV1260" s="17">
        <v>7.2941427712517699E-3</v>
      </c>
      <c r="AW1260" s="17">
        <v>0</v>
      </c>
    </row>
    <row r="1261" spans="2:49" x14ac:dyDescent="0.25">
      <c r="B1261" t="s">
        <v>461</v>
      </c>
      <c r="C1261" s="17">
        <v>8.3812553213905003E-2</v>
      </c>
      <c r="D1261" s="17">
        <v>7.9942811128229097E-2</v>
      </c>
      <c r="E1261" s="17">
        <v>8.8293678066876394E-2</v>
      </c>
      <c r="F1261" s="17"/>
      <c r="G1261" s="17">
        <v>8.5934623057698903E-2</v>
      </c>
      <c r="H1261" s="17">
        <v>0.109539102518423</v>
      </c>
      <c r="I1261" s="17">
        <v>0.111787217528774</v>
      </c>
      <c r="J1261" s="17">
        <v>8.7530538408903305E-2</v>
      </c>
      <c r="K1261" s="17">
        <v>7.8971051491098204E-2</v>
      </c>
      <c r="L1261" s="17">
        <v>3.8892467819373701E-2</v>
      </c>
      <c r="M1261" s="17"/>
      <c r="N1261" s="17">
        <v>5.4753844391349102E-2</v>
      </c>
      <c r="O1261" s="17">
        <v>8.1887919071974694E-2</v>
      </c>
      <c r="P1261" s="17">
        <v>7.8514956073032993E-2</v>
      </c>
      <c r="Q1261" s="17">
        <v>0.11972570638564101</v>
      </c>
      <c r="R1261" s="17"/>
      <c r="S1261" s="17">
        <v>8.1866250329255499E-2</v>
      </c>
      <c r="T1261" s="17">
        <v>9.2401909732117496E-2</v>
      </c>
      <c r="U1261" s="17">
        <v>9.30582119578581E-2</v>
      </c>
      <c r="V1261" s="17">
        <v>9.1509007680166093E-2</v>
      </c>
      <c r="W1261" s="17">
        <v>0.115417937623115</v>
      </c>
      <c r="X1261" s="17">
        <v>7.0157943326659797E-2</v>
      </c>
      <c r="Y1261" s="17">
        <v>8.7551761497663305E-2</v>
      </c>
      <c r="Z1261" s="17">
        <v>8.58456642001756E-2</v>
      </c>
      <c r="AA1261" s="17">
        <v>7.35752698628684E-2</v>
      </c>
      <c r="AB1261" s="17">
        <v>6.1645329698146498E-2</v>
      </c>
      <c r="AC1261" s="17">
        <v>7.3507526599827094E-2</v>
      </c>
      <c r="AD1261" s="17"/>
      <c r="AE1261" s="17">
        <v>6.0591582236541902E-2</v>
      </c>
      <c r="AF1261" s="17">
        <v>3.5249179831899402E-2</v>
      </c>
      <c r="AG1261" s="17">
        <v>0.28384052844517699</v>
      </c>
      <c r="AH1261" s="17"/>
      <c r="AI1261" s="17">
        <v>4.24716971281872E-2</v>
      </c>
      <c r="AJ1261" s="17">
        <v>2.89148946477422E-2</v>
      </c>
      <c r="AK1261" s="17">
        <v>9.6690694160129695E-3</v>
      </c>
      <c r="AL1261" s="17">
        <v>7.0449336102581805E-2</v>
      </c>
      <c r="AM1261" s="17">
        <v>0.36365930618912901</v>
      </c>
      <c r="AN1261" s="17"/>
      <c r="AO1261" s="17">
        <v>2.88815517542911E-2</v>
      </c>
      <c r="AP1261" s="17">
        <v>2.2944839046001399E-2</v>
      </c>
      <c r="AQ1261" s="17">
        <v>1.27225141154414E-2</v>
      </c>
      <c r="AR1261" s="17"/>
      <c r="AS1261" s="17">
        <v>0.108660353831808</v>
      </c>
      <c r="AT1261" s="17">
        <v>9.5655751524922394E-2</v>
      </c>
      <c r="AU1261" s="17">
        <v>6.0969739335868502E-2</v>
      </c>
      <c r="AV1261" s="17">
        <v>5.11624638641347E-2</v>
      </c>
      <c r="AW1261" s="17">
        <v>4.3485385870326201E-2</v>
      </c>
    </row>
    <row r="1262" spans="2:49" x14ac:dyDescent="0.25">
      <c r="B1262" t="s">
        <v>150</v>
      </c>
      <c r="C1262" s="17">
        <v>0.181253971905038</v>
      </c>
      <c r="D1262" s="17">
        <v>0.128771617672328</v>
      </c>
      <c r="E1262" s="17">
        <v>0.23205112959614899</v>
      </c>
      <c r="F1262" s="17"/>
      <c r="G1262" s="17">
        <v>0.129964219025097</v>
      </c>
      <c r="H1262" s="17">
        <v>0.138399059270017</v>
      </c>
      <c r="I1262" s="17">
        <v>0.17897113043537299</v>
      </c>
      <c r="J1262" s="17">
        <v>0.212053372926746</v>
      </c>
      <c r="K1262" s="17">
        <v>0.21274934311869001</v>
      </c>
      <c r="L1262" s="17">
        <v>0.206386895973451</v>
      </c>
      <c r="M1262" s="17"/>
      <c r="N1262" s="17">
        <v>0.152187762254028</v>
      </c>
      <c r="O1262" s="17">
        <v>0.19319475267904199</v>
      </c>
      <c r="P1262" s="17">
        <v>0.19806085020873501</v>
      </c>
      <c r="Q1262" s="17">
        <v>0.183757082980231</v>
      </c>
      <c r="R1262" s="17"/>
      <c r="S1262" s="17">
        <v>0.160714645019749</v>
      </c>
      <c r="T1262" s="17">
        <v>0.204959589498176</v>
      </c>
      <c r="U1262" s="17">
        <v>0.21732260291518599</v>
      </c>
      <c r="V1262" s="17">
        <v>0.22345994781716499</v>
      </c>
      <c r="W1262" s="17">
        <v>0.16133723460737201</v>
      </c>
      <c r="X1262" s="17">
        <v>0.205093923650015</v>
      </c>
      <c r="Y1262" s="17">
        <v>0.180188021011217</v>
      </c>
      <c r="Z1262" s="17">
        <v>0.13417793077464499</v>
      </c>
      <c r="AA1262" s="17">
        <v>0.16151244254250399</v>
      </c>
      <c r="AB1262" s="17">
        <v>0.13265127692260101</v>
      </c>
      <c r="AC1262" s="17">
        <v>0.19861167759401599</v>
      </c>
      <c r="AD1262" s="17"/>
      <c r="AE1262" s="17">
        <v>0.20797841044184401</v>
      </c>
      <c r="AF1262" s="17">
        <v>0.142037819648204</v>
      </c>
      <c r="AG1262" s="17">
        <v>0.19657225478092899</v>
      </c>
      <c r="AH1262" s="17"/>
      <c r="AI1262" s="17">
        <v>0.23432083298322101</v>
      </c>
      <c r="AJ1262" s="17">
        <v>8.3617639943262406E-2</v>
      </c>
      <c r="AK1262" s="17">
        <v>0.11688835988600201</v>
      </c>
      <c r="AL1262" s="17">
        <v>0.15195492996305399</v>
      </c>
      <c r="AM1262" s="17">
        <v>0.24009371565110901</v>
      </c>
      <c r="AN1262" s="17"/>
      <c r="AO1262" s="17">
        <v>0.13802416776843299</v>
      </c>
      <c r="AP1262" s="17">
        <v>6.7106836903394806E-2</v>
      </c>
      <c r="AQ1262" s="17">
        <v>9.3447164622713796E-2</v>
      </c>
      <c r="AR1262" s="17"/>
      <c r="AS1262" s="17">
        <v>0.21894287917931601</v>
      </c>
      <c r="AT1262" s="17">
        <v>0.18395050327273799</v>
      </c>
      <c r="AU1262" s="17">
        <v>0.150317575131965</v>
      </c>
      <c r="AV1262" s="17">
        <v>0.119909932661594</v>
      </c>
      <c r="AW1262" s="17">
        <v>0.12500937666449</v>
      </c>
    </row>
    <row r="1263" spans="2:49" x14ac:dyDescent="0.2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row>
    <row r="1264" spans="2:49" x14ac:dyDescent="0.25">
      <c r="B1264" s="6" t="s">
        <v>641</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row>
    <row r="1265" spans="2:49" x14ac:dyDescent="0.25">
      <c r="B1265" s="24" t="s">
        <v>76</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row>
    <row r="1266" spans="2:49" x14ac:dyDescent="0.25">
      <c r="B1266" t="s">
        <v>630</v>
      </c>
      <c r="C1266" s="17">
        <v>0.32859440026811398</v>
      </c>
      <c r="D1266" s="17">
        <v>0.30540959215990299</v>
      </c>
      <c r="E1266" s="17">
        <v>0.34942650270501502</v>
      </c>
      <c r="F1266" s="17"/>
      <c r="G1266" s="17">
        <v>0.33263893459987698</v>
      </c>
      <c r="H1266" s="17">
        <v>0.29535154767147098</v>
      </c>
      <c r="I1266" s="17">
        <v>0.28825116565307402</v>
      </c>
      <c r="J1266" s="17">
        <v>0.31594811984065302</v>
      </c>
      <c r="K1266" s="17">
        <v>0.33335330532581903</v>
      </c>
      <c r="L1266" s="17">
        <v>0.39285853860778402</v>
      </c>
      <c r="M1266" s="17"/>
      <c r="N1266" s="17">
        <v>0.40211779344987703</v>
      </c>
      <c r="O1266" s="17">
        <v>0.34133438580282499</v>
      </c>
      <c r="P1266" s="17">
        <v>0.28701782521609598</v>
      </c>
      <c r="Q1266" s="17">
        <v>0.27214187592414002</v>
      </c>
      <c r="R1266" s="17"/>
      <c r="S1266" s="17">
        <v>0.32208016211631801</v>
      </c>
      <c r="T1266" s="17">
        <v>0.34578190092412098</v>
      </c>
      <c r="U1266" s="17">
        <v>0.353847880983507</v>
      </c>
      <c r="V1266" s="17">
        <v>0.38608500598662499</v>
      </c>
      <c r="W1266" s="17">
        <v>0.322913216806821</v>
      </c>
      <c r="X1266" s="17">
        <v>0.29212494728167498</v>
      </c>
      <c r="Y1266" s="17">
        <v>0.31596666808483098</v>
      </c>
      <c r="Z1266" s="17">
        <v>0.28312984476553399</v>
      </c>
      <c r="AA1266" s="17">
        <v>0.30411058033001598</v>
      </c>
      <c r="AB1266" s="17">
        <v>0.337539899344804</v>
      </c>
      <c r="AC1266" s="17">
        <v>0.32617471264974701</v>
      </c>
      <c r="AD1266" s="17"/>
      <c r="AE1266" s="17">
        <v>0.25109454423542499</v>
      </c>
      <c r="AF1266" s="17">
        <v>0.41505082197074</v>
      </c>
      <c r="AG1266" s="17">
        <v>0.248374999632932</v>
      </c>
      <c r="AH1266" s="17"/>
      <c r="AI1266" s="17">
        <v>0.277190501534682</v>
      </c>
      <c r="AJ1266" s="17">
        <v>0.38591405018234598</v>
      </c>
      <c r="AK1266" s="17">
        <v>0.438493664532488</v>
      </c>
      <c r="AL1266" s="17">
        <v>0.13532508021520201</v>
      </c>
      <c r="AM1266" s="17">
        <v>0.26051159682012598</v>
      </c>
      <c r="AN1266" s="17"/>
      <c r="AO1266" s="17">
        <v>0.25799319643438401</v>
      </c>
      <c r="AP1266" s="17">
        <v>0.39726701836331901</v>
      </c>
      <c r="AQ1266" s="17">
        <v>0.42965373809936303</v>
      </c>
      <c r="AR1266" s="17"/>
      <c r="AS1266" s="17">
        <v>0.269032954800424</v>
      </c>
      <c r="AT1266" s="17">
        <v>0.32963926409592598</v>
      </c>
      <c r="AU1266" s="17">
        <v>0.387963815291893</v>
      </c>
      <c r="AV1266" s="17">
        <v>0.39375232392519899</v>
      </c>
      <c r="AW1266" s="17">
        <v>0.41134538879497401</v>
      </c>
    </row>
    <row r="1267" spans="2:49" x14ac:dyDescent="0.25">
      <c r="B1267" t="s">
        <v>631</v>
      </c>
      <c r="C1267" s="17">
        <v>0.26110072902187298</v>
      </c>
      <c r="D1267" s="17">
        <v>0.28135010273271099</v>
      </c>
      <c r="E1267" s="17">
        <v>0.23951225947774499</v>
      </c>
      <c r="F1267" s="17"/>
      <c r="G1267" s="17">
        <v>0.29361184909308402</v>
      </c>
      <c r="H1267" s="17">
        <v>0.26808916588101001</v>
      </c>
      <c r="I1267" s="17">
        <v>0.26882233010467899</v>
      </c>
      <c r="J1267" s="17">
        <v>0.249611729716428</v>
      </c>
      <c r="K1267" s="17">
        <v>0.24619978254905101</v>
      </c>
      <c r="L1267" s="17">
        <v>0.24652982534289899</v>
      </c>
      <c r="M1267" s="17"/>
      <c r="N1267" s="17">
        <v>0.328237207656844</v>
      </c>
      <c r="O1267" s="17">
        <v>0.26896932050398897</v>
      </c>
      <c r="P1267" s="17">
        <v>0.20512827502022399</v>
      </c>
      <c r="Q1267" s="17">
        <v>0.22852368513961199</v>
      </c>
      <c r="R1267" s="17"/>
      <c r="S1267" s="17">
        <v>0.291050738031849</v>
      </c>
      <c r="T1267" s="17">
        <v>0.28762167619813001</v>
      </c>
      <c r="U1267" s="17">
        <v>0.243321684438665</v>
      </c>
      <c r="V1267" s="17">
        <v>0.268815209670352</v>
      </c>
      <c r="W1267" s="17">
        <v>0.28086214137188498</v>
      </c>
      <c r="X1267" s="17">
        <v>0.231247090871983</v>
      </c>
      <c r="Y1267" s="17">
        <v>0.22425460498493099</v>
      </c>
      <c r="Z1267" s="17">
        <v>0.19197512294421201</v>
      </c>
      <c r="AA1267" s="17">
        <v>0.23775782880541799</v>
      </c>
      <c r="AB1267" s="17">
        <v>0.29187988717272101</v>
      </c>
      <c r="AC1267" s="17">
        <v>0.25916994050258801</v>
      </c>
      <c r="AD1267" s="17"/>
      <c r="AE1267" s="17">
        <v>0.19258739302076799</v>
      </c>
      <c r="AF1267" s="17">
        <v>0.31498780636116702</v>
      </c>
      <c r="AG1267" s="17">
        <v>0.22532737004096501</v>
      </c>
      <c r="AH1267" s="17"/>
      <c r="AI1267" s="17">
        <v>0.178638713331017</v>
      </c>
      <c r="AJ1267" s="17">
        <v>0.318166615334393</v>
      </c>
      <c r="AK1267" s="17">
        <v>0.375109525333639</v>
      </c>
      <c r="AL1267" s="17">
        <v>0.17192798650935201</v>
      </c>
      <c r="AM1267" s="17">
        <v>0.21130883708819301</v>
      </c>
      <c r="AN1267" s="17"/>
      <c r="AO1267" s="17">
        <v>0.16579127182688</v>
      </c>
      <c r="AP1267" s="17">
        <v>0.32712560592922202</v>
      </c>
      <c r="AQ1267" s="17">
        <v>0.34654846546982798</v>
      </c>
      <c r="AR1267" s="17"/>
      <c r="AS1267" s="17">
        <v>0.202811772676324</v>
      </c>
      <c r="AT1267" s="17">
        <v>0.26884840786209802</v>
      </c>
      <c r="AU1267" s="17">
        <v>0.30917360666875698</v>
      </c>
      <c r="AV1267" s="17">
        <v>0.32501617745674</v>
      </c>
      <c r="AW1267" s="17">
        <v>0.34035529958557997</v>
      </c>
    </row>
    <row r="1268" spans="2:49" x14ac:dyDescent="0.25">
      <c r="B1268" t="s">
        <v>632</v>
      </c>
      <c r="C1268" s="17">
        <v>0.22080245197753801</v>
      </c>
      <c r="D1268" s="17">
        <v>0.21854111128478201</v>
      </c>
      <c r="E1268" s="17">
        <v>0.22245613260019101</v>
      </c>
      <c r="F1268" s="17"/>
      <c r="G1268" s="17">
        <v>0.24582573568878299</v>
      </c>
      <c r="H1268" s="17">
        <v>0.21161550691116501</v>
      </c>
      <c r="I1268" s="17">
        <v>0.19542524898844499</v>
      </c>
      <c r="J1268" s="17">
        <v>0.19186415361622799</v>
      </c>
      <c r="K1268" s="17">
        <v>0.230827014468479</v>
      </c>
      <c r="L1268" s="17">
        <v>0.24887305975535001</v>
      </c>
      <c r="M1268" s="17"/>
      <c r="N1268" s="17">
        <v>0.27192468766470301</v>
      </c>
      <c r="O1268" s="17">
        <v>0.238235039387547</v>
      </c>
      <c r="P1268" s="17">
        <v>0.180567903096544</v>
      </c>
      <c r="Q1268" s="17">
        <v>0.18217033451853401</v>
      </c>
      <c r="R1268" s="17"/>
      <c r="S1268" s="17">
        <v>0.23388724890055701</v>
      </c>
      <c r="T1268" s="17">
        <v>0.222069328967717</v>
      </c>
      <c r="U1268" s="17">
        <v>0.18458430147073601</v>
      </c>
      <c r="V1268" s="17">
        <v>0.26147761371315797</v>
      </c>
      <c r="W1268" s="17">
        <v>0.21025837589956101</v>
      </c>
      <c r="X1268" s="17">
        <v>0.23107444602511901</v>
      </c>
      <c r="Y1268" s="17">
        <v>0.202442880248284</v>
      </c>
      <c r="Z1268" s="17">
        <v>0.172431105682949</v>
      </c>
      <c r="AA1268" s="17">
        <v>0.212846271897565</v>
      </c>
      <c r="AB1268" s="17">
        <v>0.230778333485018</v>
      </c>
      <c r="AC1268" s="17">
        <v>0.229472497439311</v>
      </c>
      <c r="AD1268" s="17"/>
      <c r="AE1268" s="17">
        <v>0.168778716801259</v>
      </c>
      <c r="AF1268" s="17">
        <v>0.26921738392188899</v>
      </c>
      <c r="AG1268" s="17">
        <v>0.177500828057535</v>
      </c>
      <c r="AH1268" s="17"/>
      <c r="AI1268" s="17">
        <v>0.18243318626757901</v>
      </c>
      <c r="AJ1268" s="17">
        <v>0.24542700712294199</v>
      </c>
      <c r="AK1268" s="17">
        <v>0.332545093699949</v>
      </c>
      <c r="AL1268" s="17">
        <v>4.70589442542792E-2</v>
      </c>
      <c r="AM1268" s="17">
        <v>0.17051593714093299</v>
      </c>
      <c r="AN1268" s="17"/>
      <c r="AO1268" s="17">
        <v>0.162685968977023</v>
      </c>
      <c r="AP1268" s="17">
        <v>0.25790595865701499</v>
      </c>
      <c r="AQ1268" s="17">
        <v>0.28995592104886397</v>
      </c>
      <c r="AR1268" s="17"/>
      <c r="AS1268" s="17">
        <v>0.17678158690272799</v>
      </c>
      <c r="AT1268" s="17">
        <v>0.21827369632611801</v>
      </c>
      <c r="AU1268" s="17">
        <v>0.25865266339205201</v>
      </c>
      <c r="AV1268" s="17">
        <v>0.25668585739182298</v>
      </c>
      <c r="AW1268" s="17">
        <v>0.28362195001242502</v>
      </c>
    </row>
    <row r="1269" spans="2:49" x14ac:dyDescent="0.25">
      <c r="B1269" t="s">
        <v>633</v>
      </c>
      <c r="C1269" s="17">
        <v>0.219739380313069</v>
      </c>
      <c r="D1269" s="17">
        <v>0.23025887954343199</v>
      </c>
      <c r="E1269" s="17">
        <v>0.20676685579354501</v>
      </c>
      <c r="F1269" s="17"/>
      <c r="G1269" s="17">
        <v>0.25244177619248198</v>
      </c>
      <c r="H1269" s="17">
        <v>0.243320286062749</v>
      </c>
      <c r="I1269" s="17">
        <v>0.21473640357428</v>
      </c>
      <c r="J1269" s="17">
        <v>0.20077391478071199</v>
      </c>
      <c r="K1269" s="17">
        <v>0.20805937517665399</v>
      </c>
      <c r="L1269" s="17">
        <v>0.205840020314044</v>
      </c>
      <c r="M1269" s="17"/>
      <c r="N1269" s="17">
        <v>0.26154197741649698</v>
      </c>
      <c r="O1269" s="17">
        <v>0.221814418093817</v>
      </c>
      <c r="P1269" s="17">
        <v>0.18219160484925101</v>
      </c>
      <c r="Q1269" s="17">
        <v>0.205899338777524</v>
      </c>
      <c r="R1269" s="17"/>
      <c r="S1269" s="17">
        <v>0.23795339671063601</v>
      </c>
      <c r="T1269" s="17">
        <v>0.228819331072005</v>
      </c>
      <c r="U1269" s="17">
        <v>0.213394555188097</v>
      </c>
      <c r="V1269" s="17">
        <v>0.22550989890998799</v>
      </c>
      <c r="W1269" s="17">
        <v>0.22706261356124899</v>
      </c>
      <c r="X1269" s="17">
        <v>0.181522569083652</v>
      </c>
      <c r="Y1269" s="17">
        <v>0.21212680464346501</v>
      </c>
      <c r="Z1269" s="17">
        <v>0.173131173528943</v>
      </c>
      <c r="AA1269" s="17">
        <v>0.20560784946924901</v>
      </c>
      <c r="AB1269" s="17">
        <v>0.24842704214932801</v>
      </c>
      <c r="AC1269" s="17">
        <v>0.23230213737506</v>
      </c>
      <c r="AD1269" s="17"/>
      <c r="AE1269" s="17">
        <v>0.13630913061140401</v>
      </c>
      <c r="AF1269" s="17">
        <v>0.29936591109383998</v>
      </c>
      <c r="AG1269" s="17">
        <v>0.16973287609572901</v>
      </c>
      <c r="AH1269" s="17"/>
      <c r="AI1269" s="17">
        <v>0.13136817470170201</v>
      </c>
      <c r="AJ1269" s="17">
        <v>0.30168625313144898</v>
      </c>
      <c r="AK1269" s="17">
        <v>0.30899245260949598</v>
      </c>
      <c r="AL1269" s="17">
        <v>0.13789705235439101</v>
      </c>
      <c r="AM1269" s="17">
        <v>0.152057701737079</v>
      </c>
      <c r="AN1269" s="17"/>
      <c r="AO1269" s="17">
        <v>0.11140338380396</v>
      </c>
      <c r="AP1269" s="17">
        <v>0.29760067933523199</v>
      </c>
      <c r="AQ1269" s="17">
        <v>0.263717555756871</v>
      </c>
      <c r="AR1269" s="17"/>
      <c r="AS1269" s="17">
        <v>0.18220895753563299</v>
      </c>
      <c r="AT1269" s="17">
        <v>0.211919288018596</v>
      </c>
      <c r="AU1269" s="17">
        <v>0.242512026404864</v>
      </c>
      <c r="AV1269" s="17">
        <v>0.31813979104874102</v>
      </c>
      <c r="AW1269" s="17">
        <v>0.26831683144701801</v>
      </c>
    </row>
    <row r="1270" spans="2:49" x14ac:dyDescent="0.25">
      <c r="B1270" t="s">
        <v>634</v>
      </c>
      <c r="C1270" s="17">
        <v>0.1829832781903</v>
      </c>
      <c r="D1270" s="17">
        <v>0.183310860932381</v>
      </c>
      <c r="E1270" s="17">
        <v>0.18070828816951001</v>
      </c>
      <c r="F1270" s="17"/>
      <c r="G1270" s="17">
        <v>0.26052445570271299</v>
      </c>
      <c r="H1270" s="17">
        <v>0.200258274899385</v>
      </c>
      <c r="I1270" s="17">
        <v>0.19861412924104899</v>
      </c>
      <c r="J1270" s="17">
        <v>0.14755109764056201</v>
      </c>
      <c r="K1270" s="17">
        <v>0.14119456384308199</v>
      </c>
      <c r="L1270" s="17">
        <v>0.16072624292426299</v>
      </c>
      <c r="M1270" s="17"/>
      <c r="N1270" s="17">
        <v>0.228753421744959</v>
      </c>
      <c r="O1270" s="17">
        <v>0.19078205496386699</v>
      </c>
      <c r="P1270" s="17">
        <v>0.149427407868331</v>
      </c>
      <c r="Q1270" s="17">
        <v>0.15483495889969401</v>
      </c>
      <c r="R1270" s="17"/>
      <c r="S1270" s="17">
        <v>0.200873822025052</v>
      </c>
      <c r="T1270" s="17">
        <v>0.19482492174239799</v>
      </c>
      <c r="U1270" s="17">
        <v>0.184006640617144</v>
      </c>
      <c r="V1270" s="17">
        <v>0.20341994264704499</v>
      </c>
      <c r="W1270" s="17">
        <v>0.17798249419443801</v>
      </c>
      <c r="X1270" s="17">
        <v>0.15130047843656999</v>
      </c>
      <c r="Y1270" s="17">
        <v>0.184711280575555</v>
      </c>
      <c r="Z1270" s="17">
        <v>0.119246260400116</v>
      </c>
      <c r="AA1270" s="17">
        <v>0.17070735953112601</v>
      </c>
      <c r="AB1270" s="17">
        <v>0.196674893522606</v>
      </c>
      <c r="AC1270" s="17">
        <v>0.17820001773927399</v>
      </c>
      <c r="AD1270" s="17"/>
      <c r="AE1270" s="17">
        <v>0.11553782987547299</v>
      </c>
      <c r="AF1270" s="17">
        <v>0.230691217801056</v>
      </c>
      <c r="AG1270" s="17">
        <v>0.172411376068213</v>
      </c>
      <c r="AH1270" s="17"/>
      <c r="AI1270" s="17">
        <v>0.120285166367531</v>
      </c>
      <c r="AJ1270" s="17">
        <v>0.22892957830875699</v>
      </c>
      <c r="AK1270" s="17">
        <v>0.29001299350527798</v>
      </c>
      <c r="AL1270" s="17">
        <v>6.4002135545504296E-2</v>
      </c>
      <c r="AM1270" s="17">
        <v>0.15606950611333201</v>
      </c>
      <c r="AN1270" s="17"/>
      <c r="AO1270" s="17">
        <v>0.119513164774688</v>
      </c>
      <c r="AP1270" s="17">
        <v>0.23380076017458001</v>
      </c>
      <c r="AQ1270" s="17">
        <v>0.26194654569245901</v>
      </c>
      <c r="AR1270" s="17"/>
      <c r="AS1270" s="17">
        <v>0.14989252382872201</v>
      </c>
      <c r="AT1270" s="17">
        <v>0.177012263148422</v>
      </c>
      <c r="AU1270" s="17">
        <v>0.20728301902391799</v>
      </c>
      <c r="AV1270" s="17">
        <v>0.26595544544337502</v>
      </c>
      <c r="AW1270" s="17">
        <v>0.274419665736166</v>
      </c>
    </row>
    <row r="1271" spans="2:49" x14ac:dyDescent="0.25">
      <c r="B1271" t="s">
        <v>635</v>
      </c>
      <c r="C1271" s="17">
        <v>0.16580135892928</v>
      </c>
      <c r="D1271" s="17">
        <v>0.18153460966632701</v>
      </c>
      <c r="E1271" s="17">
        <v>0.151376222664029</v>
      </c>
      <c r="F1271" s="17"/>
      <c r="G1271" s="17">
        <v>0.124312659197055</v>
      </c>
      <c r="H1271" s="17">
        <v>0.126250283186741</v>
      </c>
      <c r="I1271" s="17">
        <v>0.13472597947267401</v>
      </c>
      <c r="J1271" s="17">
        <v>0.15584737110096</v>
      </c>
      <c r="K1271" s="17">
        <v>0.20098953125876801</v>
      </c>
      <c r="L1271" s="17">
        <v>0.23575350829439901</v>
      </c>
      <c r="M1271" s="17"/>
      <c r="N1271" s="17">
        <v>0.169104848857595</v>
      </c>
      <c r="O1271" s="17">
        <v>0.166243226131497</v>
      </c>
      <c r="P1271" s="17">
        <v>0.16777356369732599</v>
      </c>
      <c r="Q1271" s="17">
        <v>0.15964090658185201</v>
      </c>
      <c r="R1271" s="17"/>
      <c r="S1271" s="17">
        <v>0.14388678063110799</v>
      </c>
      <c r="T1271" s="17">
        <v>0.14544714684688601</v>
      </c>
      <c r="U1271" s="17">
        <v>0.16754175764257001</v>
      </c>
      <c r="V1271" s="17">
        <v>0.17805885593019899</v>
      </c>
      <c r="W1271" s="17">
        <v>0.20666575663366801</v>
      </c>
      <c r="X1271" s="17">
        <v>0.15402984731116401</v>
      </c>
      <c r="Y1271" s="17">
        <v>0.166752424944482</v>
      </c>
      <c r="Z1271" s="17">
        <v>0.19391229819243899</v>
      </c>
      <c r="AA1271" s="17">
        <v>0.156240977917248</v>
      </c>
      <c r="AB1271" s="17">
        <v>0.203157806794452</v>
      </c>
      <c r="AC1271" s="17">
        <v>0.149143297964177</v>
      </c>
      <c r="AD1271" s="17"/>
      <c r="AE1271" s="17">
        <v>0.250223837814954</v>
      </c>
      <c r="AF1271" s="17">
        <v>0.11866124197772</v>
      </c>
      <c r="AG1271" s="17">
        <v>0.13863136243711099</v>
      </c>
      <c r="AH1271" s="17"/>
      <c r="AI1271" s="17">
        <v>0.26963988859553101</v>
      </c>
      <c r="AJ1271" s="17">
        <v>9.7582336918201507E-2</v>
      </c>
      <c r="AK1271" s="17">
        <v>0.114676101491234</v>
      </c>
      <c r="AL1271" s="17">
        <v>0.270334288970763</v>
      </c>
      <c r="AM1271" s="17">
        <v>0.13351542898041199</v>
      </c>
      <c r="AN1271" s="17"/>
      <c r="AO1271" s="17">
        <v>0.29590614222218298</v>
      </c>
      <c r="AP1271" s="17">
        <v>9.6790972578297996E-2</v>
      </c>
      <c r="AQ1271" s="17">
        <v>0.118137620340627</v>
      </c>
      <c r="AR1271" s="17"/>
      <c r="AS1271" s="17">
        <v>0.18366984455447799</v>
      </c>
      <c r="AT1271" s="17">
        <v>0.14628680682169001</v>
      </c>
      <c r="AU1271" s="17">
        <v>0.15389683578961599</v>
      </c>
      <c r="AV1271" s="17">
        <v>0.16253211138375501</v>
      </c>
      <c r="AW1271" s="17">
        <v>0.16817998543236801</v>
      </c>
    </row>
    <row r="1272" spans="2:49" x14ac:dyDescent="0.25">
      <c r="B1272" t="s">
        <v>636</v>
      </c>
      <c r="C1272" s="17">
        <v>0.13347489452712899</v>
      </c>
      <c r="D1272" s="17">
        <v>0.16389710637517499</v>
      </c>
      <c r="E1272" s="17">
        <v>0.104444212910101</v>
      </c>
      <c r="F1272" s="17"/>
      <c r="G1272" s="17">
        <v>8.9053641922256996E-2</v>
      </c>
      <c r="H1272" s="17">
        <v>0.101680938103024</v>
      </c>
      <c r="I1272" s="17">
        <v>0.11179418627125</v>
      </c>
      <c r="J1272" s="17">
        <v>0.128984348637846</v>
      </c>
      <c r="K1272" s="17">
        <v>0.14827943378555</v>
      </c>
      <c r="L1272" s="17">
        <v>0.20067391289060801</v>
      </c>
      <c r="M1272" s="17"/>
      <c r="N1272" s="17">
        <v>0.141773359985988</v>
      </c>
      <c r="O1272" s="17">
        <v>0.134417376594373</v>
      </c>
      <c r="P1272" s="17">
        <v>0.14204222208180201</v>
      </c>
      <c r="Q1272" s="17">
        <v>0.11490415133343899</v>
      </c>
      <c r="R1272" s="17"/>
      <c r="S1272" s="17">
        <v>0.13101468082531501</v>
      </c>
      <c r="T1272" s="17">
        <v>0.121878892106475</v>
      </c>
      <c r="U1272" s="17">
        <v>0.125554425989263</v>
      </c>
      <c r="V1272" s="17">
        <v>0.10703161506174801</v>
      </c>
      <c r="W1272" s="17">
        <v>0.10868132167045801</v>
      </c>
      <c r="X1272" s="17">
        <v>0.15677981797689999</v>
      </c>
      <c r="Y1272" s="17">
        <v>0.14704798794827001</v>
      </c>
      <c r="Z1272" s="17">
        <v>0.15831052954945901</v>
      </c>
      <c r="AA1272" s="17">
        <v>0.103745142504547</v>
      </c>
      <c r="AB1272" s="17">
        <v>0.180837824671333</v>
      </c>
      <c r="AC1272" s="17">
        <v>0.16209441713949299</v>
      </c>
      <c r="AD1272" s="17"/>
      <c r="AE1272" s="17">
        <v>0.21708319413893501</v>
      </c>
      <c r="AF1272" s="17">
        <v>0.10036660943221599</v>
      </c>
      <c r="AG1272" s="17">
        <v>7.453027568501E-2</v>
      </c>
      <c r="AH1272" s="17"/>
      <c r="AI1272" s="17">
        <v>0.221732309366799</v>
      </c>
      <c r="AJ1272" s="17">
        <v>8.2332775866085506E-2</v>
      </c>
      <c r="AK1272" s="17">
        <v>9.3502013194327493E-2</v>
      </c>
      <c r="AL1272" s="17">
        <v>0.264524755876625</v>
      </c>
      <c r="AM1272" s="17">
        <v>8.0548475515650406E-2</v>
      </c>
      <c r="AN1272" s="17"/>
      <c r="AO1272" s="17">
        <v>0.24427533378106001</v>
      </c>
      <c r="AP1272" s="17">
        <v>8.5165615380568799E-2</v>
      </c>
      <c r="AQ1272" s="17">
        <v>8.6566679357716295E-2</v>
      </c>
      <c r="AR1272" s="17"/>
      <c r="AS1272" s="17">
        <v>0.13654082042416901</v>
      </c>
      <c r="AT1272" s="17">
        <v>0.13438244992662701</v>
      </c>
      <c r="AU1272" s="17">
        <v>0.124561774484465</v>
      </c>
      <c r="AV1272" s="17">
        <v>0.13590981495486701</v>
      </c>
      <c r="AW1272" s="17">
        <v>0.20410469590592201</v>
      </c>
    </row>
    <row r="1273" spans="2:49" x14ac:dyDescent="0.25">
      <c r="B1273" t="s">
        <v>637</v>
      </c>
      <c r="C1273" s="17">
        <v>0.12659276192607699</v>
      </c>
      <c r="D1273" s="17">
        <v>0.13305522221135299</v>
      </c>
      <c r="E1273" s="17">
        <v>0.119387436523508</v>
      </c>
      <c r="F1273" s="17"/>
      <c r="G1273" s="17">
        <v>0.15097352916082901</v>
      </c>
      <c r="H1273" s="17">
        <v>0.15543595709296601</v>
      </c>
      <c r="I1273" s="17">
        <v>0.13523749978321001</v>
      </c>
      <c r="J1273" s="17">
        <v>0.103190077789215</v>
      </c>
      <c r="K1273" s="17">
        <v>0.11348186488819</v>
      </c>
      <c r="L1273" s="17">
        <v>0.107471244803456</v>
      </c>
      <c r="M1273" s="17"/>
      <c r="N1273" s="17">
        <v>0.152612185541426</v>
      </c>
      <c r="O1273" s="17">
        <v>0.126750410025189</v>
      </c>
      <c r="P1273" s="17">
        <v>0.109064413870561</v>
      </c>
      <c r="Q1273" s="17">
        <v>0.11627112210174299</v>
      </c>
      <c r="R1273" s="17"/>
      <c r="S1273" s="17">
        <v>0.14159853886009</v>
      </c>
      <c r="T1273" s="17">
        <v>0.14496365069645201</v>
      </c>
      <c r="U1273" s="17">
        <v>0.13167306528198999</v>
      </c>
      <c r="V1273" s="17">
        <v>0.113904458900633</v>
      </c>
      <c r="W1273" s="17">
        <v>0.13388458424090499</v>
      </c>
      <c r="X1273" s="17">
        <v>0.109045981808508</v>
      </c>
      <c r="Y1273" s="17">
        <v>0.12662071748842901</v>
      </c>
      <c r="Z1273" s="17">
        <v>9.0982111391898698E-2</v>
      </c>
      <c r="AA1273" s="17">
        <v>0.106442586671175</v>
      </c>
      <c r="AB1273" s="17">
        <v>0.13502121753496499</v>
      </c>
      <c r="AC1273" s="17">
        <v>0.13047980103158399</v>
      </c>
      <c r="AD1273" s="17"/>
      <c r="AE1273" s="17">
        <v>8.24871330689642E-2</v>
      </c>
      <c r="AF1273" s="17">
        <v>0.166141161981782</v>
      </c>
      <c r="AG1273" s="17">
        <v>0.108884706699493</v>
      </c>
      <c r="AH1273" s="17"/>
      <c r="AI1273" s="17">
        <v>5.8358533471770203E-2</v>
      </c>
      <c r="AJ1273" s="17">
        <v>0.187463242564963</v>
      </c>
      <c r="AK1273" s="17">
        <v>0.16210695187344601</v>
      </c>
      <c r="AL1273" s="17">
        <v>8.3302697469480699E-2</v>
      </c>
      <c r="AM1273" s="17">
        <v>0.11190042786125901</v>
      </c>
      <c r="AN1273" s="17"/>
      <c r="AO1273" s="17">
        <v>3.1058525414219301E-2</v>
      </c>
      <c r="AP1273" s="17">
        <v>0.190191750839381</v>
      </c>
      <c r="AQ1273" s="17">
        <v>0.17100563612292599</v>
      </c>
      <c r="AR1273" s="17"/>
      <c r="AS1273" s="17">
        <v>0.10488180104090999</v>
      </c>
      <c r="AT1273" s="17">
        <v>0.129263181709906</v>
      </c>
      <c r="AU1273" s="17">
        <v>0.13812357618364299</v>
      </c>
      <c r="AV1273" s="17">
        <v>0.164144951957921</v>
      </c>
      <c r="AW1273" s="17">
        <v>0.214549835390971</v>
      </c>
    </row>
    <row r="1274" spans="2:49" x14ac:dyDescent="0.25">
      <c r="B1274" t="s">
        <v>104</v>
      </c>
      <c r="C1274" s="17">
        <v>0.113586114035353</v>
      </c>
      <c r="D1274" s="17">
        <v>7.7918083862033E-2</v>
      </c>
      <c r="E1274" s="17">
        <v>0.14786833775727101</v>
      </c>
      <c r="F1274" s="17"/>
      <c r="G1274" s="17">
        <v>0.111780038105878</v>
      </c>
      <c r="H1274" s="17">
        <v>0.12479141430261199</v>
      </c>
      <c r="I1274" s="17">
        <v>0.119298741939421</v>
      </c>
      <c r="J1274" s="17">
        <v>0.12921216480014799</v>
      </c>
      <c r="K1274" s="17">
        <v>0.105358082552934</v>
      </c>
      <c r="L1274" s="17">
        <v>9.38577792156986E-2</v>
      </c>
      <c r="M1274" s="17"/>
      <c r="N1274" s="17">
        <v>6.6498534864719405E-2</v>
      </c>
      <c r="O1274" s="17">
        <v>0.117344264129186</v>
      </c>
      <c r="P1274" s="17">
        <v>0.12765494892844201</v>
      </c>
      <c r="Q1274" s="17">
        <v>0.14829838172087201</v>
      </c>
      <c r="R1274" s="17"/>
      <c r="S1274" s="17">
        <v>9.8977984342758493E-2</v>
      </c>
      <c r="T1274" s="17">
        <v>0.12212197314550199</v>
      </c>
      <c r="U1274" s="17">
        <v>8.9986136613321596E-2</v>
      </c>
      <c r="V1274" s="17">
        <v>9.0742027339416303E-2</v>
      </c>
      <c r="W1274" s="17">
        <v>0.13186413613404499</v>
      </c>
      <c r="X1274" s="17">
        <v>0.144377000388488</v>
      </c>
      <c r="Y1274" s="17">
        <v>0.116426631472116</v>
      </c>
      <c r="Z1274" s="17">
        <v>0.120273954267755</v>
      </c>
      <c r="AA1274" s="17">
        <v>0.10992213670152</v>
      </c>
      <c r="AB1274" s="17">
        <v>0.108873272760662</v>
      </c>
      <c r="AC1274" s="17">
        <v>0.13688713228674801</v>
      </c>
      <c r="AD1274" s="17"/>
      <c r="AE1274" s="17">
        <v>0.101788921897161</v>
      </c>
      <c r="AF1274" s="17">
        <v>8.3332385754318603E-2</v>
      </c>
      <c r="AG1274" s="17">
        <v>0.18493217915837801</v>
      </c>
      <c r="AH1274" s="17"/>
      <c r="AI1274" s="17">
        <v>0.10026191983072499</v>
      </c>
      <c r="AJ1274" s="17">
        <v>8.4477638005856406E-2</v>
      </c>
      <c r="AK1274" s="17">
        <v>5.3897199885590698E-2</v>
      </c>
      <c r="AL1274" s="17">
        <v>9.6830795926376098E-2</v>
      </c>
      <c r="AM1274" s="17">
        <v>0.18824956088452499</v>
      </c>
      <c r="AN1274" s="17"/>
      <c r="AO1274" s="17">
        <v>8.2079080271582797E-2</v>
      </c>
      <c r="AP1274" s="17">
        <v>9.1259895050566295E-2</v>
      </c>
      <c r="AQ1274" s="17">
        <v>5.2731414734900499E-2</v>
      </c>
      <c r="AR1274" s="17"/>
      <c r="AS1274" s="17">
        <v>0.153865338507994</v>
      </c>
      <c r="AT1274" s="17">
        <v>0.104652603280146</v>
      </c>
      <c r="AU1274" s="17">
        <v>8.31707650298881E-2</v>
      </c>
      <c r="AV1274" s="17">
        <v>7.2813205954973606E-2</v>
      </c>
      <c r="AW1274" s="17">
        <v>5.0152031848847901E-2</v>
      </c>
    </row>
    <row r="1275" spans="2:49" x14ac:dyDescent="0.25">
      <c r="B1275" t="s">
        <v>638</v>
      </c>
      <c r="C1275" s="17">
        <v>9.9905457896808894E-2</v>
      </c>
      <c r="D1275" s="17">
        <v>0.122011434935761</v>
      </c>
      <c r="E1275" s="17">
        <v>7.9174591992350593E-2</v>
      </c>
      <c r="F1275" s="17"/>
      <c r="G1275" s="17">
        <v>9.32386784118346E-2</v>
      </c>
      <c r="H1275" s="17">
        <v>7.3571613609868206E-2</v>
      </c>
      <c r="I1275" s="17">
        <v>9.2085648032246795E-2</v>
      </c>
      <c r="J1275" s="17">
        <v>8.6969445829207098E-2</v>
      </c>
      <c r="K1275" s="17">
        <v>0.12027897462728999</v>
      </c>
      <c r="L1275" s="17">
        <v>0.12903087945307201</v>
      </c>
      <c r="M1275" s="17"/>
      <c r="N1275" s="17">
        <v>8.7201228877376705E-2</v>
      </c>
      <c r="O1275" s="17">
        <v>9.7396720156916902E-2</v>
      </c>
      <c r="P1275" s="17">
        <v>0.119111743367149</v>
      </c>
      <c r="Q1275" s="17">
        <v>9.8685140030507004E-2</v>
      </c>
      <c r="R1275" s="17"/>
      <c r="S1275" s="17">
        <v>0.102252193578036</v>
      </c>
      <c r="T1275" s="17">
        <v>9.2529910321128603E-2</v>
      </c>
      <c r="U1275" s="17">
        <v>6.8508497949436503E-2</v>
      </c>
      <c r="V1275" s="17">
        <v>0.108117027589948</v>
      </c>
      <c r="W1275" s="17">
        <v>0.12750090524233601</v>
      </c>
      <c r="X1275" s="17">
        <v>0.113166609486393</v>
      </c>
      <c r="Y1275" s="17">
        <v>0.10114771402888</v>
      </c>
      <c r="Z1275" s="17">
        <v>0.14794062139138001</v>
      </c>
      <c r="AA1275" s="17">
        <v>9.1629946494188E-2</v>
      </c>
      <c r="AB1275" s="17">
        <v>8.3024462283466105E-2</v>
      </c>
      <c r="AC1275" s="17">
        <v>9.3813587856342598E-2</v>
      </c>
      <c r="AD1275" s="17"/>
      <c r="AE1275" s="17">
        <v>0.163032358773951</v>
      </c>
      <c r="AF1275" s="17">
        <v>7.4020430812920507E-2</v>
      </c>
      <c r="AG1275" s="17">
        <v>4.5236113567814602E-2</v>
      </c>
      <c r="AH1275" s="17"/>
      <c r="AI1275" s="17">
        <v>0.15745727075761301</v>
      </c>
      <c r="AJ1275" s="17">
        <v>7.8656602873212605E-2</v>
      </c>
      <c r="AK1275" s="17">
        <v>5.8862193621329002E-2</v>
      </c>
      <c r="AL1275" s="17">
        <v>0.29377936860002402</v>
      </c>
      <c r="AM1275" s="17">
        <v>4.6428157235730197E-2</v>
      </c>
      <c r="AN1275" s="17"/>
      <c r="AO1275" s="17">
        <v>0.16386907232013501</v>
      </c>
      <c r="AP1275" s="17">
        <v>7.2669283619078706E-2</v>
      </c>
      <c r="AQ1275" s="17">
        <v>6.8629779745014802E-2</v>
      </c>
      <c r="AR1275" s="17"/>
      <c r="AS1275" s="17">
        <v>0.10282272394700399</v>
      </c>
      <c r="AT1275" s="17">
        <v>0.10130532418442099</v>
      </c>
      <c r="AU1275" s="17">
        <v>9.0049764072863595E-2</v>
      </c>
      <c r="AV1275" s="17">
        <v>9.9281461373704999E-2</v>
      </c>
      <c r="AW1275" s="17">
        <v>0.107310850078999</v>
      </c>
    </row>
    <row r="1276" spans="2:49" x14ac:dyDescent="0.25">
      <c r="B1276" t="s">
        <v>639</v>
      </c>
      <c r="C1276" s="17">
        <v>7.9768568248707497E-2</v>
      </c>
      <c r="D1276" s="17">
        <v>9.9371760507170601E-2</v>
      </c>
      <c r="E1276" s="17">
        <v>6.0788998001698999E-2</v>
      </c>
      <c r="F1276" s="17"/>
      <c r="G1276" s="17">
        <v>0.104698113846554</v>
      </c>
      <c r="H1276" s="17">
        <v>7.5847715901259202E-2</v>
      </c>
      <c r="I1276" s="17">
        <v>6.5227634827713502E-2</v>
      </c>
      <c r="J1276" s="17">
        <v>6.0257496893929202E-2</v>
      </c>
      <c r="K1276" s="17">
        <v>8.3362480967168404E-2</v>
      </c>
      <c r="L1276" s="17">
        <v>9.1440188454787005E-2</v>
      </c>
      <c r="M1276" s="17"/>
      <c r="N1276" s="17">
        <v>7.5466672051014302E-2</v>
      </c>
      <c r="O1276" s="17">
        <v>7.6530956141053999E-2</v>
      </c>
      <c r="P1276" s="17">
        <v>8.6530569233349397E-2</v>
      </c>
      <c r="Q1276" s="17">
        <v>8.2538592161648203E-2</v>
      </c>
      <c r="R1276" s="17"/>
      <c r="S1276" s="17">
        <v>0.109409403497727</v>
      </c>
      <c r="T1276" s="17">
        <v>8.1209754791435204E-2</v>
      </c>
      <c r="U1276" s="17">
        <v>5.3729292378298599E-2</v>
      </c>
      <c r="V1276" s="17">
        <v>7.3050754363919598E-2</v>
      </c>
      <c r="W1276" s="17">
        <v>6.9761164117712299E-2</v>
      </c>
      <c r="X1276" s="17">
        <v>8.8402789337960502E-2</v>
      </c>
      <c r="Y1276" s="17">
        <v>8.8033039534185606E-2</v>
      </c>
      <c r="Z1276" s="17">
        <v>9.7774673014904598E-2</v>
      </c>
      <c r="AA1276" s="17">
        <v>5.4707245781952601E-2</v>
      </c>
      <c r="AB1276" s="17">
        <v>8.6119365457912503E-2</v>
      </c>
      <c r="AC1276" s="17">
        <v>6.13960185297334E-2</v>
      </c>
      <c r="AD1276" s="17"/>
      <c r="AE1276" s="17">
        <v>0.115829587273673</v>
      </c>
      <c r="AF1276" s="17">
        <v>6.1473856047319801E-2</v>
      </c>
      <c r="AG1276" s="17">
        <v>6.22704332238046E-2</v>
      </c>
      <c r="AH1276" s="17"/>
      <c r="AI1276" s="17">
        <v>0.124604058918208</v>
      </c>
      <c r="AJ1276" s="17">
        <v>6.0586340696576903E-2</v>
      </c>
      <c r="AK1276" s="17">
        <v>7.1645581554967794E-2</v>
      </c>
      <c r="AL1276" s="17">
        <v>6.3422192808546704E-2</v>
      </c>
      <c r="AM1276" s="17">
        <v>4.5955541822993801E-2</v>
      </c>
      <c r="AN1276" s="17"/>
      <c r="AO1276" s="17">
        <v>0.13338795447464</v>
      </c>
      <c r="AP1276" s="17">
        <v>5.9628201712581902E-2</v>
      </c>
      <c r="AQ1276" s="17">
        <v>5.3680733785482798E-2</v>
      </c>
      <c r="AR1276" s="17"/>
      <c r="AS1276" s="17">
        <v>6.9604298312966703E-2</v>
      </c>
      <c r="AT1276" s="17">
        <v>7.0997097383068197E-2</v>
      </c>
      <c r="AU1276" s="17">
        <v>9.4686424330224395E-2</v>
      </c>
      <c r="AV1276" s="17">
        <v>0.102438906262056</v>
      </c>
      <c r="AW1276" s="17">
        <v>0.108052989294031</v>
      </c>
    </row>
    <row r="1277" spans="2:49" x14ac:dyDescent="0.25">
      <c r="B1277" t="s">
        <v>640</v>
      </c>
      <c r="C1277" s="17">
        <v>7.40996358095274E-2</v>
      </c>
      <c r="D1277" s="17">
        <v>9.2292383362801003E-2</v>
      </c>
      <c r="E1277" s="17">
        <v>5.6503145487574097E-2</v>
      </c>
      <c r="F1277" s="17"/>
      <c r="G1277" s="17">
        <v>7.2138601622035295E-2</v>
      </c>
      <c r="H1277" s="17">
        <v>6.1698041690813402E-2</v>
      </c>
      <c r="I1277" s="17">
        <v>5.8054010919246002E-2</v>
      </c>
      <c r="J1277" s="17">
        <v>6.7314474135941299E-2</v>
      </c>
      <c r="K1277" s="17">
        <v>7.9777124623546095E-2</v>
      </c>
      <c r="L1277" s="17">
        <v>0.10028866460276099</v>
      </c>
      <c r="M1277" s="17"/>
      <c r="N1277" s="17">
        <v>7.2604294588940299E-2</v>
      </c>
      <c r="O1277" s="17">
        <v>6.1705404676130601E-2</v>
      </c>
      <c r="P1277" s="17">
        <v>8.8792175357653505E-2</v>
      </c>
      <c r="Q1277" s="17">
        <v>7.6261391073373597E-2</v>
      </c>
      <c r="R1277" s="17"/>
      <c r="S1277" s="17">
        <v>6.9971035641276103E-2</v>
      </c>
      <c r="T1277" s="17">
        <v>6.5887358876539098E-2</v>
      </c>
      <c r="U1277" s="17">
        <v>8.1571670693295198E-2</v>
      </c>
      <c r="V1277" s="17">
        <v>7.04482434317064E-2</v>
      </c>
      <c r="W1277" s="17">
        <v>8.7611613663234403E-2</v>
      </c>
      <c r="X1277" s="17">
        <v>8.5733660200949302E-2</v>
      </c>
      <c r="Y1277" s="17">
        <v>7.7542905047347205E-2</v>
      </c>
      <c r="Z1277" s="17">
        <v>8.3242545679434302E-2</v>
      </c>
      <c r="AA1277" s="17">
        <v>6.0534410093826201E-2</v>
      </c>
      <c r="AB1277" s="17">
        <v>8.7276128519384197E-2</v>
      </c>
      <c r="AC1277" s="17">
        <v>5.5137598528193797E-2</v>
      </c>
      <c r="AD1277" s="17"/>
      <c r="AE1277" s="17">
        <v>0.10792339182343499</v>
      </c>
      <c r="AF1277" s="17">
        <v>5.4534661620941102E-2</v>
      </c>
      <c r="AG1277" s="17">
        <v>5.4544393476684001E-2</v>
      </c>
      <c r="AH1277" s="17"/>
      <c r="AI1277" s="17">
        <v>0.112462541923742</v>
      </c>
      <c r="AJ1277" s="17">
        <v>5.3558043143914297E-2</v>
      </c>
      <c r="AK1277" s="17">
        <v>7.7203502801031804E-2</v>
      </c>
      <c r="AL1277" s="17">
        <v>9.9201667137684801E-2</v>
      </c>
      <c r="AM1277" s="17">
        <v>3.9732521881643203E-2</v>
      </c>
      <c r="AN1277" s="17"/>
      <c r="AO1277" s="17">
        <v>0.116793083595086</v>
      </c>
      <c r="AP1277" s="17">
        <v>4.8294010795034897E-2</v>
      </c>
      <c r="AQ1277" s="17">
        <v>5.5765844538601499E-2</v>
      </c>
      <c r="AR1277" s="17"/>
      <c r="AS1277" s="17">
        <v>7.4732254474752596E-2</v>
      </c>
      <c r="AT1277" s="17">
        <v>6.8367549712225903E-2</v>
      </c>
      <c r="AU1277" s="17">
        <v>7.1438334187944194E-2</v>
      </c>
      <c r="AV1277" s="17">
        <v>8.5040348767297699E-2</v>
      </c>
      <c r="AW1277" s="17">
        <v>5.4674161415187002E-2</v>
      </c>
    </row>
    <row r="1278" spans="2:49" x14ac:dyDescent="0.25">
      <c r="B1278" t="s">
        <v>73</v>
      </c>
      <c r="C1278" s="17">
        <v>8.6684512858105897E-2</v>
      </c>
      <c r="D1278" s="17">
        <v>8.1918654443511305E-2</v>
      </c>
      <c r="E1278" s="17">
        <v>9.20642342823874E-2</v>
      </c>
      <c r="F1278" s="17"/>
      <c r="G1278" s="17">
        <v>4.0615615781188399E-2</v>
      </c>
      <c r="H1278" s="17">
        <v>7.34576233854249E-2</v>
      </c>
      <c r="I1278" s="17">
        <v>0.10141502201336899</v>
      </c>
      <c r="J1278" s="17">
        <v>9.8934767270511301E-2</v>
      </c>
      <c r="K1278" s="17">
        <v>0.115699669648022</v>
      </c>
      <c r="L1278" s="17">
        <v>8.7085076067080797E-2</v>
      </c>
      <c r="M1278" s="17"/>
      <c r="N1278" s="17">
        <v>7.0209655705065002E-2</v>
      </c>
      <c r="O1278" s="17">
        <v>8.0352225249887901E-2</v>
      </c>
      <c r="P1278" s="17">
        <v>8.6730348519669306E-2</v>
      </c>
      <c r="Q1278" s="17">
        <v>0.11169465534779301</v>
      </c>
      <c r="R1278" s="17"/>
      <c r="S1278" s="17">
        <v>7.7606445218510497E-2</v>
      </c>
      <c r="T1278" s="17">
        <v>8.1224436242461104E-2</v>
      </c>
      <c r="U1278" s="17">
        <v>0.124553903974428</v>
      </c>
      <c r="V1278" s="17">
        <v>0.105526451303896</v>
      </c>
      <c r="W1278" s="17">
        <v>5.0642079252538198E-2</v>
      </c>
      <c r="X1278" s="17">
        <v>7.5313339926319001E-2</v>
      </c>
      <c r="Y1278" s="17">
        <v>7.9068649462253102E-2</v>
      </c>
      <c r="Z1278" s="17">
        <v>6.1507950763626203E-2</v>
      </c>
      <c r="AA1278" s="17">
        <v>0.118478886843319</v>
      </c>
      <c r="AB1278" s="17">
        <v>7.1417525723845396E-2</v>
      </c>
      <c r="AC1278" s="17">
        <v>9.2379145511766403E-2</v>
      </c>
      <c r="AD1278" s="17"/>
      <c r="AE1278" s="17">
        <v>9.7635994430009004E-2</v>
      </c>
      <c r="AF1278" s="17">
        <v>7.0536373096749302E-2</v>
      </c>
      <c r="AG1278" s="17">
        <v>0.11775170473123001</v>
      </c>
      <c r="AH1278" s="17"/>
      <c r="AI1278" s="17">
        <v>7.4091296107262797E-2</v>
      </c>
      <c r="AJ1278" s="17">
        <v>8.53650411943815E-2</v>
      </c>
      <c r="AK1278" s="17">
        <v>5.5853423897199897E-2</v>
      </c>
      <c r="AL1278" s="17">
        <v>0.121110577084588</v>
      </c>
      <c r="AM1278" s="17">
        <v>0.152717415611935</v>
      </c>
      <c r="AN1278" s="17"/>
      <c r="AO1278" s="17">
        <v>6.3042590169101895E-2</v>
      </c>
      <c r="AP1278" s="17">
        <v>8.1773698024374397E-2</v>
      </c>
      <c r="AQ1278" s="17">
        <v>7.3142784259529803E-2</v>
      </c>
      <c r="AR1278" s="17"/>
      <c r="AS1278" s="17">
        <v>9.85193827364962E-2</v>
      </c>
      <c r="AT1278" s="17">
        <v>9.3420110452927696E-2</v>
      </c>
      <c r="AU1278" s="17">
        <v>6.9344812171678594E-2</v>
      </c>
      <c r="AV1278" s="17">
        <v>6.3954410678586093E-2</v>
      </c>
      <c r="AW1278" s="17">
        <v>6.3234494012287604E-2</v>
      </c>
    </row>
    <row r="1279" spans="2:49" x14ac:dyDescent="0.25">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row>
    <row r="1280" spans="2:49" x14ac:dyDescent="0.25">
      <c r="B1280" s="6" t="s">
        <v>651</v>
      </c>
      <c r="C1280" s="17"/>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row>
    <row r="1281" spans="2:49" x14ac:dyDescent="0.25">
      <c r="B1281" s="24" t="s">
        <v>76</v>
      </c>
      <c r="C1281" s="17"/>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row>
    <row r="1282" spans="2:49" x14ac:dyDescent="0.25">
      <c r="B1282" t="s">
        <v>172</v>
      </c>
      <c r="C1282" s="17">
        <v>0.11191149742878</v>
      </c>
      <c r="D1282" s="17">
        <v>0.111328181760631</v>
      </c>
      <c r="E1282" s="17">
        <v>0.111397472791534</v>
      </c>
      <c r="F1282" s="17"/>
      <c r="G1282" s="17">
        <v>0.15681327664907099</v>
      </c>
      <c r="H1282" s="17">
        <v>0.136052856001318</v>
      </c>
      <c r="I1282" s="17">
        <v>0.11364288749809</v>
      </c>
      <c r="J1282" s="17">
        <v>8.5463200165946801E-2</v>
      </c>
      <c r="K1282" s="17">
        <v>0.100582615203542</v>
      </c>
      <c r="L1282" s="17">
        <v>8.9685165718772497E-2</v>
      </c>
      <c r="M1282" s="17"/>
      <c r="N1282" s="17">
        <v>0.14573934133669</v>
      </c>
      <c r="O1282" s="17">
        <v>0.100713733036926</v>
      </c>
      <c r="P1282" s="17">
        <v>0.104126403484171</v>
      </c>
      <c r="Q1282" s="17">
        <v>9.4023638730485998E-2</v>
      </c>
      <c r="R1282" s="17"/>
      <c r="S1282" s="17">
        <v>0.12857137578803801</v>
      </c>
      <c r="T1282" s="17">
        <v>0.124751000700345</v>
      </c>
      <c r="U1282" s="17">
        <v>0.13176870049102499</v>
      </c>
      <c r="V1282" s="17">
        <v>0.12578725995149601</v>
      </c>
      <c r="W1282" s="17">
        <v>0.122968885633123</v>
      </c>
      <c r="X1282" s="17">
        <v>0.11739031228013901</v>
      </c>
      <c r="Y1282" s="17">
        <v>9.6537352345909697E-2</v>
      </c>
      <c r="Z1282" s="17">
        <v>8.9649194434571006E-2</v>
      </c>
      <c r="AA1282" s="17">
        <v>7.2333349077085496E-2</v>
      </c>
      <c r="AB1282" s="17">
        <v>9.4050340149509803E-2</v>
      </c>
      <c r="AC1282" s="17">
        <v>0.111455297355895</v>
      </c>
      <c r="AD1282" s="17"/>
      <c r="AE1282" s="17">
        <v>8.6569276364884901E-2</v>
      </c>
      <c r="AF1282" s="17">
        <v>0.136408033268653</v>
      </c>
      <c r="AG1282" s="17">
        <v>9.7873438386584799E-2</v>
      </c>
      <c r="AH1282" s="17"/>
      <c r="AI1282" s="17">
        <v>0.10323553261815099</v>
      </c>
      <c r="AJ1282" s="17">
        <v>0.131983952727427</v>
      </c>
      <c r="AK1282" s="17">
        <v>0.135134310330426</v>
      </c>
      <c r="AL1282" s="17">
        <v>4.9257520495107003E-2</v>
      </c>
      <c r="AM1282" s="17">
        <v>9.0868551052440405E-2</v>
      </c>
      <c r="AN1282" s="17"/>
      <c r="AO1282" s="17">
        <v>0.114629809535382</v>
      </c>
      <c r="AP1282" s="17">
        <v>0.13287907831526199</v>
      </c>
      <c r="AQ1282" s="17">
        <v>0.128774194660632</v>
      </c>
      <c r="AR1282" s="17"/>
      <c r="AS1282" s="17">
        <v>8.8117185656863301E-2</v>
      </c>
      <c r="AT1282" s="17">
        <v>0.117991029209858</v>
      </c>
      <c r="AU1282" s="17">
        <v>0.12736862113494701</v>
      </c>
      <c r="AV1282" s="17">
        <v>0.16734515507162201</v>
      </c>
      <c r="AW1282" s="17">
        <v>0.17343687900626001</v>
      </c>
    </row>
    <row r="1283" spans="2:49" x14ac:dyDescent="0.25">
      <c r="B1283" t="s">
        <v>173</v>
      </c>
      <c r="C1283" s="17">
        <v>0.25201028003630499</v>
      </c>
      <c r="D1283" s="17">
        <v>0.26657980880165399</v>
      </c>
      <c r="E1283" s="17">
        <v>0.23842682575399801</v>
      </c>
      <c r="F1283" s="17"/>
      <c r="G1283" s="17">
        <v>0.31441580424867399</v>
      </c>
      <c r="H1283" s="17">
        <v>0.27774885109578801</v>
      </c>
      <c r="I1283" s="17">
        <v>0.27876278692435102</v>
      </c>
      <c r="J1283" s="17">
        <v>0.23285069903408001</v>
      </c>
      <c r="K1283" s="17">
        <v>0.18295633863263999</v>
      </c>
      <c r="L1283" s="17">
        <v>0.229079731046227</v>
      </c>
      <c r="M1283" s="17"/>
      <c r="N1283" s="17">
        <v>0.292611242501707</v>
      </c>
      <c r="O1283" s="17">
        <v>0.27127210024974602</v>
      </c>
      <c r="P1283" s="17">
        <v>0.23370450250404601</v>
      </c>
      <c r="Q1283" s="17">
        <v>0.20619548793512299</v>
      </c>
      <c r="R1283" s="17"/>
      <c r="S1283" s="17">
        <v>0.264529545425365</v>
      </c>
      <c r="T1283" s="17">
        <v>0.28126142586874198</v>
      </c>
      <c r="U1283" s="17">
        <v>0.19988098616460301</v>
      </c>
      <c r="V1283" s="17">
        <v>0.25712152896586998</v>
      </c>
      <c r="W1283" s="17">
        <v>0.25391312456334703</v>
      </c>
      <c r="X1283" s="17">
        <v>0.26880298441644901</v>
      </c>
      <c r="Y1283" s="17">
        <v>0.25836567476288103</v>
      </c>
      <c r="Z1283" s="17">
        <v>0.24290430811888</v>
      </c>
      <c r="AA1283" s="17">
        <v>0.26973086875499402</v>
      </c>
      <c r="AB1283" s="17">
        <v>0.236587979742579</v>
      </c>
      <c r="AC1283" s="17">
        <v>0.16830514561837201</v>
      </c>
      <c r="AD1283" s="17"/>
      <c r="AE1283" s="17">
        <v>0.21255980888120801</v>
      </c>
      <c r="AF1283" s="17">
        <v>0.29346945818480602</v>
      </c>
      <c r="AG1283" s="17">
        <v>0.20485615506360699</v>
      </c>
      <c r="AH1283" s="17"/>
      <c r="AI1283" s="17">
        <v>0.23402096908994299</v>
      </c>
      <c r="AJ1283" s="17">
        <v>0.283451717578523</v>
      </c>
      <c r="AK1283" s="17">
        <v>0.276622026701561</v>
      </c>
      <c r="AL1283" s="17">
        <v>0.19661498181051401</v>
      </c>
      <c r="AM1283" s="17">
        <v>0.19583915830333801</v>
      </c>
      <c r="AN1283" s="17"/>
      <c r="AO1283" s="17">
        <v>0.25199978740790402</v>
      </c>
      <c r="AP1283" s="17">
        <v>0.29346544185576701</v>
      </c>
      <c r="AQ1283" s="17">
        <v>0.32157200192199997</v>
      </c>
      <c r="AR1283" s="17"/>
      <c r="AS1283" s="17">
        <v>0.202697717116086</v>
      </c>
      <c r="AT1283" s="17">
        <v>0.24677993470519199</v>
      </c>
      <c r="AU1283" s="17">
        <v>0.29832994227686999</v>
      </c>
      <c r="AV1283" s="17">
        <v>0.27855886195090601</v>
      </c>
      <c r="AW1283" s="17">
        <v>0.38420793209898602</v>
      </c>
    </row>
    <row r="1284" spans="2:49" x14ac:dyDescent="0.25">
      <c r="B1284" t="s">
        <v>174</v>
      </c>
      <c r="C1284" s="17">
        <v>0.42774159927134098</v>
      </c>
      <c r="D1284" s="17">
        <v>0.38833071846070499</v>
      </c>
      <c r="E1284" s="17">
        <v>0.46731275369193997</v>
      </c>
      <c r="F1284" s="17"/>
      <c r="G1284" s="17">
        <v>0.38649787774671701</v>
      </c>
      <c r="H1284" s="17">
        <v>0.43220512432328101</v>
      </c>
      <c r="I1284" s="17">
        <v>0.42208796047871699</v>
      </c>
      <c r="J1284" s="17">
        <v>0.46630866807855398</v>
      </c>
      <c r="K1284" s="17">
        <v>0.44618673209177501</v>
      </c>
      <c r="L1284" s="17">
        <v>0.41282200445276601</v>
      </c>
      <c r="M1284" s="17"/>
      <c r="N1284" s="17">
        <v>0.37692300792212702</v>
      </c>
      <c r="O1284" s="17">
        <v>0.41411883277643402</v>
      </c>
      <c r="P1284" s="17">
        <v>0.44260576729025197</v>
      </c>
      <c r="Q1284" s="17">
        <v>0.48124454095525399</v>
      </c>
      <c r="R1284" s="17"/>
      <c r="S1284" s="17">
        <v>0.41520396797178799</v>
      </c>
      <c r="T1284" s="17">
        <v>0.40493043922220101</v>
      </c>
      <c r="U1284" s="17">
        <v>0.46084855221105703</v>
      </c>
      <c r="V1284" s="17">
        <v>0.40208866584439401</v>
      </c>
      <c r="W1284" s="17">
        <v>0.421728469592132</v>
      </c>
      <c r="X1284" s="17">
        <v>0.41537256170475201</v>
      </c>
      <c r="Y1284" s="17">
        <v>0.44476118811536602</v>
      </c>
      <c r="Z1284" s="17">
        <v>0.38848422339193101</v>
      </c>
      <c r="AA1284" s="17">
        <v>0.44514439821229002</v>
      </c>
      <c r="AB1284" s="17">
        <v>0.41962298677237803</v>
      </c>
      <c r="AC1284" s="17">
        <v>0.52618611477974697</v>
      </c>
      <c r="AD1284" s="17"/>
      <c r="AE1284" s="17">
        <v>0.39108909222809601</v>
      </c>
      <c r="AF1284" s="17">
        <v>0.41994323494422497</v>
      </c>
      <c r="AG1284" s="17">
        <v>0.52632807529682202</v>
      </c>
      <c r="AH1284" s="17"/>
      <c r="AI1284" s="17">
        <v>0.383791670304161</v>
      </c>
      <c r="AJ1284" s="17">
        <v>0.42042470573956497</v>
      </c>
      <c r="AK1284" s="17">
        <v>0.43858144640272201</v>
      </c>
      <c r="AL1284" s="17">
        <v>0.31581535427659202</v>
      </c>
      <c r="AM1284" s="17">
        <v>0.53495691272538404</v>
      </c>
      <c r="AN1284" s="17"/>
      <c r="AO1284" s="17">
        <v>0.38164649796314698</v>
      </c>
      <c r="AP1284" s="17">
        <v>0.41774627352624</v>
      </c>
      <c r="AQ1284" s="17">
        <v>0.40066207916284802</v>
      </c>
      <c r="AR1284" s="17"/>
      <c r="AS1284" s="17">
        <v>0.48875068568963198</v>
      </c>
      <c r="AT1284" s="17">
        <v>0.41737995177779502</v>
      </c>
      <c r="AU1284" s="17">
        <v>0.39861466529291201</v>
      </c>
      <c r="AV1284" s="17">
        <v>0.35229783455291103</v>
      </c>
      <c r="AW1284" s="17">
        <v>0.30279465456193499</v>
      </c>
    </row>
    <row r="1285" spans="2:49" x14ac:dyDescent="0.25">
      <c r="B1285" t="s">
        <v>175</v>
      </c>
      <c r="C1285" s="17">
        <v>0.124824464347981</v>
      </c>
      <c r="D1285" s="17">
        <v>0.12927122475205999</v>
      </c>
      <c r="E1285" s="17">
        <v>0.120563039610689</v>
      </c>
      <c r="F1285" s="17"/>
      <c r="G1285" s="17">
        <v>0.10400918213277199</v>
      </c>
      <c r="H1285" s="17">
        <v>9.6144131550135403E-2</v>
      </c>
      <c r="I1285" s="17">
        <v>0.10605901684451401</v>
      </c>
      <c r="J1285" s="17">
        <v>0.11850567211780801</v>
      </c>
      <c r="K1285" s="17">
        <v>0.151524207336591</v>
      </c>
      <c r="L1285" s="17">
        <v>0.164700648910381</v>
      </c>
      <c r="M1285" s="17"/>
      <c r="N1285" s="17">
        <v>0.113212814878871</v>
      </c>
      <c r="O1285" s="17">
        <v>0.134173940926367</v>
      </c>
      <c r="P1285" s="17">
        <v>0.125523378758294</v>
      </c>
      <c r="Q1285" s="17">
        <v>0.12853800498758899</v>
      </c>
      <c r="R1285" s="17"/>
      <c r="S1285" s="17">
        <v>0.123791327920819</v>
      </c>
      <c r="T1285" s="17">
        <v>0.111913787070465</v>
      </c>
      <c r="U1285" s="17">
        <v>0.11680356363773001</v>
      </c>
      <c r="V1285" s="17">
        <v>0.12736593607883701</v>
      </c>
      <c r="W1285" s="17">
        <v>0.11067788078587799</v>
      </c>
      <c r="X1285" s="17">
        <v>0.108794133901934</v>
      </c>
      <c r="Y1285" s="17">
        <v>0.12360989069811</v>
      </c>
      <c r="Z1285" s="17">
        <v>0.164909220055311</v>
      </c>
      <c r="AA1285" s="17">
        <v>0.13887826724594499</v>
      </c>
      <c r="AB1285" s="17">
        <v>0.15080135078208901</v>
      </c>
      <c r="AC1285" s="17">
        <v>0.110442473540992</v>
      </c>
      <c r="AD1285" s="17"/>
      <c r="AE1285" s="17">
        <v>0.16673634538110699</v>
      </c>
      <c r="AF1285" s="17">
        <v>9.8434445550079602E-2</v>
      </c>
      <c r="AG1285" s="17">
        <v>0.11370091127606299</v>
      </c>
      <c r="AH1285" s="17"/>
      <c r="AI1285" s="17">
        <v>0.16602796269693801</v>
      </c>
      <c r="AJ1285" s="17">
        <v>0.10849436734347501</v>
      </c>
      <c r="AK1285" s="17">
        <v>0.11323744716602401</v>
      </c>
      <c r="AL1285" s="17">
        <v>0.15756476565868799</v>
      </c>
      <c r="AM1285" s="17">
        <v>0.109958465664139</v>
      </c>
      <c r="AN1285" s="17"/>
      <c r="AO1285" s="17">
        <v>0.17555879201042601</v>
      </c>
      <c r="AP1285" s="17">
        <v>0.105893156659221</v>
      </c>
      <c r="AQ1285" s="17">
        <v>0.100747445790157</v>
      </c>
      <c r="AR1285" s="17"/>
      <c r="AS1285" s="17">
        <v>0.129260613457265</v>
      </c>
      <c r="AT1285" s="17">
        <v>0.12543821712497699</v>
      </c>
      <c r="AU1285" s="17">
        <v>0.114457580810179</v>
      </c>
      <c r="AV1285" s="17">
        <v>0.114866488435305</v>
      </c>
      <c r="AW1285" s="17">
        <v>7.5862163048033796E-2</v>
      </c>
    </row>
    <row r="1286" spans="2:49" x14ac:dyDescent="0.25">
      <c r="B1286" t="s">
        <v>176</v>
      </c>
      <c r="C1286" s="17">
        <v>8.3512158915593299E-2</v>
      </c>
      <c r="D1286" s="17">
        <v>0.10449006622495099</v>
      </c>
      <c r="E1286" s="17">
        <v>6.2299908151839001E-2</v>
      </c>
      <c r="F1286" s="17"/>
      <c r="G1286" s="17">
        <v>3.8263859222766497E-2</v>
      </c>
      <c r="H1286" s="17">
        <v>5.7849037029478197E-2</v>
      </c>
      <c r="I1286" s="17">
        <v>7.9447348254328504E-2</v>
      </c>
      <c r="J1286" s="17">
        <v>9.6871760603611898E-2</v>
      </c>
      <c r="K1286" s="17">
        <v>0.118750106735453</v>
      </c>
      <c r="L1286" s="17">
        <v>0.103712449871853</v>
      </c>
      <c r="M1286" s="17"/>
      <c r="N1286" s="17">
        <v>7.1513593360605004E-2</v>
      </c>
      <c r="O1286" s="17">
        <v>7.9721393010525499E-2</v>
      </c>
      <c r="P1286" s="17">
        <v>9.40399479632371E-2</v>
      </c>
      <c r="Q1286" s="17">
        <v>8.9998327391547797E-2</v>
      </c>
      <c r="R1286" s="17"/>
      <c r="S1286" s="17">
        <v>6.7903782893990502E-2</v>
      </c>
      <c r="T1286" s="17">
        <v>7.7143347138248206E-2</v>
      </c>
      <c r="U1286" s="17">
        <v>9.0698197495584401E-2</v>
      </c>
      <c r="V1286" s="17">
        <v>8.7636609159403495E-2</v>
      </c>
      <c r="W1286" s="17">
        <v>9.0711639425519006E-2</v>
      </c>
      <c r="X1286" s="17">
        <v>8.9640007696726198E-2</v>
      </c>
      <c r="Y1286" s="17">
        <v>7.6725894077733198E-2</v>
      </c>
      <c r="Z1286" s="17">
        <v>0.114053053999307</v>
      </c>
      <c r="AA1286" s="17">
        <v>7.3913116709685006E-2</v>
      </c>
      <c r="AB1286" s="17">
        <v>9.89373425534434E-2</v>
      </c>
      <c r="AC1286" s="17">
        <v>8.3610968704993294E-2</v>
      </c>
      <c r="AD1286" s="17"/>
      <c r="AE1286" s="17">
        <v>0.143045477144704</v>
      </c>
      <c r="AF1286" s="17">
        <v>5.1744828052237402E-2</v>
      </c>
      <c r="AG1286" s="17">
        <v>5.7241419976923301E-2</v>
      </c>
      <c r="AH1286" s="17"/>
      <c r="AI1286" s="17">
        <v>0.112923865290807</v>
      </c>
      <c r="AJ1286" s="17">
        <v>5.5645256611009102E-2</v>
      </c>
      <c r="AK1286" s="17">
        <v>3.6424769399266803E-2</v>
      </c>
      <c r="AL1286" s="17">
        <v>0.28074737775909903</v>
      </c>
      <c r="AM1286" s="17">
        <v>6.8376912254698705E-2</v>
      </c>
      <c r="AN1286" s="17"/>
      <c r="AO1286" s="17">
        <v>7.6165113083140404E-2</v>
      </c>
      <c r="AP1286" s="17">
        <v>5.00160496435108E-2</v>
      </c>
      <c r="AQ1286" s="17">
        <v>4.8244278464364299E-2</v>
      </c>
      <c r="AR1286" s="17"/>
      <c r="AS1286" s="17">
        <v>9.1173798080153703E-2</v>
      </c>
      <c r="AT1286" s="17">
        <v>9.2410867182178197E-2</v>
      </c>
      <c r="AU1286" s="17">
        <v>6.1229190485091602E-2</v>
      </c>
      <c r="AV1286" s="17">
        <v>8.6931659989255297E-2</v>
      </c>
      <c r="AW1286" s="17">
        <v>6.3698371284785005E-2</v>
      </c>
    </row>
    <row r="1287" spans="2:49" x14ac:dyDescent="0.25">
      <c r="B1287" t="s">
        <v>177</v>
      </c>
      <c r="C1287" s="17">
        <v>0.36392177746508397</v>
      </c>
      <c r="D1287" s="17">
        <v>0.37790799056228402</v>
      </c>
      <c r="E1287" s="17">
        <v>0.34982429854553199</v>
      </c>
      <c r="F1287" s="17"/>
      <c r="G1287" s="17">
        <v>0.47122908089774401</v>
      </c>
      <c r="H1287" s="17">
        <v>0.41380170709710601</v>
      </c>
      <c r="I1287" s="17">
        <v>0.39240567442244101</v>
      </c>
      <c r="J1287" s="17">
        <v>0.31831389920002701</v>
      </c>
      <c r="K1287" s="17">
        <v>0.28353895383618199</v>
      </c>
      <c r="L1287" s="17">
        <v>0.31876489676500003</v>
      </c>
      <c r="M1287" s="17"/>
      <c r="N1287" s="17">
        <v>0.43835058383839698</v>
      </c>
      <c r="O1287" s="17">
        <v>0.37198583328667301</v>
      </c>
      <c r="P1287" s="17">
        <v>0.33783090598821702</v>
      </c>
      <c r="Q1287" s="17">
        <v>0.30021912666560902</v>
      </c>
      <c r="R1287" s="17"/>
      <c r="S1287" s="17">
        <v>0.39310092121340201</v>
      </c>
      <c r="T1287" s="17">
        <v>0.40601242656908698</v>
      </c>
      <c r="U1287" s="17">
        <v>0.331649686655628</v>
      </c>
      <c r="V1287" s="17">
        <v>0.38290878891736602</v>
      </c>
      <c r="W1287" s="17">
        <v>0.37688201019647</v>
      </c>
      <c r="X1287" s="17">
        <v>0.38619329669658797</v>
      </c>
      <c r="Y1287" s="17">
        <v>0.35490302710879001</v>
      </c>
      <c r="Z1287" s="17">
        <v>0.33255350255345101</v>
      </c>
      <c r="AA1287" s="17">
        <v>0.34206421783208002</v>
      </c>
      <c r="AB1287" s="17">
        <v>0.33063831989208903</v>
      </c>
      <c r="AC1287" s="17">
        <v>0.279760442974267</v>
      </c>
      <c r="AD1287" s="17"/>
      <c r="AE1287" s="17">
        <v>0.299129085246093</v>
      </c>
      <c r="AF1287" s="17">
        <v>0.42987749145345799</v>
      </c>
      <c r="AG1287" s="17">
        <v>0.30272959345019201</v>
      </c>
      <c r="AH1287" s="17"/>
      <c r="AI1287" s="17">
        <v>0.33725650170809301</v>
      </c>
      <c r="AJ1287" s="17">
        <v>0.41543567030595102</v>
      </c>
      <c r="AK1287" s="17">
        <v>0.411756337031987</v>
      </c>
      <c r="AL1287" s="17">
        <v>0.24587250230562099</v>
      </c>
      <c r="AM1287" s="17">
        <v>0.286707709355778</v>
      </c>
      <c r="AN1287" s="17"/>
      <c r="AO1287" s="17">
        <v>0.36662959694328701</v>
      </c>
      <c r="AP1287" s="17">
        <v>0.42634452017102897</v>
      </c>
      <c r="AQ1287" s="17">
        <v>0.45034619658263098</v>
      </c>
      <c r="AR1287" s="17"/>
      <c r="AS1287" s="17">
        <v>0.29081490277295002</v>
      </c>
      <c r="AT1287" s="17">
        <v>0.36477096391504998</v>
      </c>
      <c r="AU1287" s="17">
        <v>0.425698563411818</v>
      </c>
      <c r="AV1287" s="17">
        <v>0.44590401702252902</v>
      </c>
      <c r="AW1287" s="17">
        <v>0.557644811105246</v>
      </c>
    </row>
    <row r="1288" spans="2:49" x14ac:dyDescent="0.25">
      <c r="B1288" t="s">
        <v>178</v>
      </c>
      <c r="C1288" s="17">
        <v>0.20833662326357399</v>
      </c>
      <c r="D1288" s="17">
        <v>0.23376129097701101</v>
      </c>
      <c r="E1288" s="17">
        <v>0.18286294776252801</v>
      </c>
      <c r="F1288" s="17"/>
      <c r="G1288" s="17">
        <v>0.142273041355538</v>
      </c>
      <c r="H1288" s="17">
        <v>0.15399316857961401</v>
      </c>
      <c r="I1288" s="17">
        <v>0.185506365098843</v>
      </c>
      <c r="J1288" s="17">
        <v>0.21537743272141999</v>
      </c>
      <c r="K1288" s="17">
        <v>0.270274314072044</v>
      </c>
      <c r="L1288" s="17">
        <v>0.26841309878223402</v>
      </c>
      <c r="M1288" s="17"/>
      <c r="N1288" s="17">
        <v>0.184726408239476</v>
      </c>
      <c r="O1288" s="17">
        <v>0.213895333936893</v>
      </c>
      <c r="P1288" s="17">
        <v>0.219563326721531</v>
      </c>
      <c r="Q1288" s="17">
        <v>0.218536332379136</v>
      </c>
      <c r="R1288" s="17"/>
      <c r="S1288" s="17">
        <v>0.19169511081481</v>
      </c>
      <c r="T1288" s="17">
        <v>0.18905713420871301</v>
      </c>
      <c r="U1288" s="17">
        <v>0.207501761133315</v>
      </c>
      <c r="V1288" s="17">
        <v>0.21500254523824</v>
      </c>
      <c r="W1288" s="17">
        <v>0.201389520211398</v>
      </c>
      <c r="X1288" s="17">
        <v>0.19843414159865999</v>
      </c>
      <c r="Y1288" s="17">
        <v>0.20033578477584399</v>
      </c>
      <c r="Z1288" s="17">
        <v>0.27896227405461899</v>
      </c>
      <c r="AA1288" s="17">
        <v>0.21279138395562999</v>
      </c>
      <c r="AB1288" s="17">
        <v>0.249738693335533</v>
      </c>
      <c r="AC1288" s="17">
        <v>0.194053442245986</v>
      </c>
      <c r="AD1288" s="17"/>
      <c r="AE1288" s="17">
        <v>0.30978182252581099</v>
      </c>
      <c r="AF1288" s="17">
        <v>0.150179273602317</v>
      </c>
      <c r="AG1288" s="17">
        <v>0.170942331252986</v>
      </c>
      <c r="AH1288" s="17"/>
      <c r="AI1288" s="17">
        <v>0.27895182798774598</v>
      </c>
      <c r="AJ1288" s="17">
        <v>0.164139623954484</v>
      </c>
      <c r="AK1288" s="17">
        <v>0.149662216565291</v>
      </c>
      <c r="AL1288" s="17">
        <v>0.43831214341778701</v>
      </c>
      <c r="AM1288" s="17">
        <v>0.178335377918838</v>
      </c>
      <c r="AN1288" s="17"/>
      <c r="AO1288" s="17">
        <v>0.25172390509356601</v>
      </c>
      <c r="AP1288" s="17">
        <v>0.155909206302732</v>
      </c>
      <c r="AQ1288" s="17">
        <v>0.14899172425452101</v>
      </c>
      <c r="AR1288" s="17"/>
      <c r="AS1288" s="17">
        <v>0.22043441153741899</v>
      </c>
      <c r="AT1288" s="17">
        <v>0.21784908430715499</v>
      </c>
      <c r="AU1288" s="17">
        <v>0.17568677129527099</v>
      </c>
      <c r="AV1288" s="17">
        <v>0.20179814842456001</v>
      </c>
      <c r="AW1288" s="17">
        <v>0.13956053433281901</v>
      </c>
    </row>
    <row r="1289" spans="2:49" x14ac:dyDescent="0.25">
      <c r="B1289" t="s">
        <v>179</v>
      </c>
      <c r="C1289" s="17">
        <v>0.15558515420151001</v>
      </c>
      <c r="D1289" s="17">
        <v>0.14414669958527301</v>
      </c>
      <c r="E1289" s="17">
        <v>0.166961350783004</v>
      </c>
      <c r="F1289" s="17"/>
      <c r="G1289" s="17">
        <v>0.32895603954220598</v>
      </c>
      <c r="H1289" s="17">
        <v>0.25980853851749203</v>
      </c>
      <c r="I1289" s="17">
        <v>0.20689930932359801</v>
      </c>
      <c r="J1289" s="17">
        <v>0.10293646647860701</v>
      </c>
      <c r="K1289" s="17">
        <v>1.32646397641379E-2</v>
      </c>
      <c r="L1289" s="17">
        <v>5.03517979827659E-2</v>
      </c>
      <c r="M1289" s="17"/>
      <c r="N1289" s="17">
        <v>0.25362417559892098</v>
      </c>
      <c r="O1289" s="17">
        <v>0.15809049934978001</v>
      </c>
      <c r="P1289" s="17">
        <v>0.118267579266686</v>
      </c>
      <c r="Q1289" s="17">
        <v>8.1682794286472696E-2</v>
      </c>
      <c r="R1289" s="17"/>
      <c r="S1289" s="17">
        <v>0.20140581039859201</v>
      </c>
      <c r="T1289" s="17">
        <v>0.216955292360374</v>
      </c>
      <c r="U1289" s="17">
        <v>0.124147925522314</v>
      </c>
      <c r="V1289" s="17">
        <v>0.16790624367912599</v>
      </c>
      <c r="W1289" s="17">
        <v>0.175492489985072</v>
      </c>
      <c r="X1289" s="17">
        <v>0.18775915509792801</v>
      </c>
      <c r="Y1289" s="17">
        <v>0.154567242332947</v>
      </c>
      <c r="Z1289" s="17">
        <v>5.3591228498832001E-2</v>
      </c>
      <c r="AA1289" s="17">
        <v>0.129272833876449</v>
      </c>
      <c r="AB1289" s="17">
        <v>8.0899626556555998E-2</v>
      </c>
      <c r="AC1289" s="17">
        <v>8.5707000728281496E-2</v>
      </c>
      <c r="AD1289" s="17"/>
      <c r="AE1289" s="17">
        <v>-1.06527372797183E-2</v>
      </c>
      <c r="AF1289" s="17">
        <v>0.27969821785114102</v>
      </c>
      <c r="AG1289" s="17">
        <v>0.13178726219720599</v>
      </c>
      <c r="AH1289" s="17"/>
      <c r="AI1289" s="17">
        <v>5.8304673720347602E-2</v>
      </c>
      <c r="AJ1289" s="17">
        <v>0.25129604635146702</v>
      </c>
      <c r="AK1289" s="17">
        <v>0.262094120466697</v>
      </c>
      <c r="AL1289" s="17">
        <v>-0.19243964111216599</v>
      </c>
      <c r="AM1289" s="17">
        <v>0.10837233143694</v>
      </c>
      <c r="AN1289" s="17"/>
      <c r="AO1289" s="17">
        <v>0.11490569184972101</v>
      </c>
      <c r="AP1289" s="17">
        <v>0.270435313868297</v>
      </c>
      <c r="AQ1289" s="17">
        <v>0.30135447232811002</v>
      </c>
      <c r="AR1289" s="17"/>
      <c r="AS1289" s="17">
        <v>7.0380491235531001E-2</v>
      </c>
      <c r="AT1289" s="17">
        <v>0.14692187960789399</v>
      </c>
      <c r="AU1289" s="17">
        <v>0.250011792116547</v>
      </c>
      <c r="AV1289" s="17">
        <v>0.24410586859796801</v>
      </c>
      <c r="AW1289" s="17">
        <v>0.41808427677242799</v>
      </c>
    </row>
    <row r="1290" spans="2:49" x14ac:dyDescent="0.25">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row>
    <row r="1291" spans="2:49" x14ac:dyDescent="0.25">
      <c r="B1291" s="6" t="s">
        <v>652</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row>
    <row r="1292" spans="2:49" x14ac:dyDescent="0.25">
      <c r="B1292" s="24" t="s">
        <v>76</v>
      </c>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row>
    <row r="1293" spans="2:49" x14ac:dyDescent="0.25">
      <c r="B1293" t="s">
        <v>172</v>
      </c>
      <c r="C1293" s="17">
        <v>8.0194468895048304E-2</v>
      </c>
      <c r="D1293" s="17">
        <v>0.101856953445509</v>
      </c>
      <c r="E1293" s="17">
        <v>5.97305673203661E-2</v>
      </c>
      <c r="F1293" s="17"/>
      <c r="G1293" s="17">
        <v>6.3172455089182303E-2</v>
      </c>
      <c r="H1293" s="17">
        <v>8.2563172997135101E-2</v>
      </c>
      <c r="I1293" s="17">
        <v>8.2524440719647901E-2</v>
      </c>
      <c r="J1293" s="17">
        <v>7.8612488744804795E-2</v>
      </c>
      <c r="K1293" s="17">
        <v>7.7282588633440799E-2</v>
      </c>
      <c r="L1293" s="17">
        <v>9.1090686733491993E-2</v>
      </c>
      <c r="M1293" s="17"/>
      <c r="N1293" s="17">
        <v>8.6305975369278601E-2</v>
      </c>
      <c r="O1293" s="17">
        <v>6.3306673379342995E-2</v>
      </c>
      <c r="P1293" s="17">
        <v>9.70195196867909E-2</v>
      </c>
      <c r="Q1293" s="17">
        <v>7.6140844423215004E-2</v>
      </c>
      <c r="R1293" s="17"/>
      <c r="S1293" s="17">
        <v>8.2850015420252596E-2</v>
      </c>
      <c r="T1293" s="17">
        <v>7.98735895627051E-2</v>
      </c>
      <c r="U1293" s="17">
        <v>7.9376198404128906E-2</v>
      </c>
      <c r="V1293" s="17">
        <v>6.9627746754887795E-2</v>
      </c>
      <c r="W1293" s="17">
        <v>8.5748914571845095E-2</v>
      </c>
      <c r="X1293" s="17">
        <v>9.1015123751042606E-2</v>
      </c>
      <c r="Y1293" s="17">
        <v>7.9884874437741907E-2</v>
      </c>
      <c r="Z1293" s="17">
        <v>9.9637837835470699E-2</v>
      </c>
      <c r="AA1293" s="17">
        <v>7.4870865757293806E-2</v>
      </c>
      <c r="AB1293" s="17">
        <v>6.9454581216407796E-2</v>
      </c>
      <c r="AC1293" s="17">
        <v>8.2694819303131106E-2</v>
      </c>
      <c r="AD1293" s="17"/>
      <c r="AE1293" s="17">
        <v>0.12015885948622899</v>
      </c>
      <c r="AF1293" s="17">
        <v>6.3176176487086594E-2</v>
      </c>
      <c r="AG1293" s="17">
        <v>5.1303417868884399E-2</v>
      </c>
      <c r="AH1293" s="17"/>
      <c r="AI1293" s="17">
        <v>0.12654707476791899</v>
      </c>
      <c r="AJ1293" s="17">
        <v>5.5492512934445001E-2</v>
      </c>
      <c r="AK1293" s="17">
        <v>3.8825685313743898E-2</v>
      </c>
      <c r="AL1293" s="17">
        <v>0.21104729380826001</v>
      </c>
      <c r="AM1293" s="17">
        <v>4.7181303036488098E-2</v>
      </c>
      <c r="AN1293" s="17"/>
      <c r="AO1293" s="17">
        <v>0.127008487171346</v>
      </c>
      <c r="AP1293" s="17">
        <v>5.93032665773012E-2</v>
      </c>
      <c r="AQ1293" s="17">
        <v>4.9297346557566797E-2</v>
      </c>
      <c r="AR1293" s="17"/>
      <c r="AS1293" s="17">
        <v>7.8803340470056493E-2</v>
      </c>
      <c r="AT1293" s="17">
        <v>7.4076028148879494E-2</v>
      </c>
      <c r="AU1293" s="17">
        <v>7.1691771349728206E-2</v>
      </c>
      <c r="AV1293" s="17">
        <v>0.110060096965377</v>
      </c>
      <c r="AW1293" s="17">
        <v>5.4956823612846102E-2</v>
      </c>
    </row>
    <row r="1294" spans="2:49" x14ac:dyDescent="0.25">
      <c r="B1294" t="s">
        <v>173</v>
      </c>
      <c r="C1294" s="17">
        <v>0.17599179729415801</v>
      </c>
      <c r="D1294" s="17">
        <v>0.19758295978152801</v>
      </c>
      <c r="E1294" s="17">
        <v>0.15548338488407501</v>
      </c>
      <c r="F1294" s="17"/>
      <c r="G1294" s="17">
        <v>0.19333429975630401</v>
      </c>
      <c r="H1294" s="17">
        <v>0.20890525099402599</v>
      </c>
      <c r="I1294" s="17">
        <v>0.186201596817784</v>
      </c>
      <c r="J1294" s="17">
        <v>0.15242793732965601</v>
      </c>
      <c r="K1294" s="17">
        <v>0.148605266562194</v>
      </c>
      <c r="L1294" s="17">
        <v>0.166740029357025</v>
      </c>
      <c r="M1294" s="17"/>
      <c r="N1294" s="17">
        <v>0.17388977682880399</v>
      </c>
      <c r="O1294" s="17">
        <v>0.18811251408345001</v>
      </c>
      <c r="P1294" s="17">
        <v>0.181575130613885</v>
      </c>
      <c r="Q1294" s="17">
        <v>0.16034826054009599</v>
      </c>
      <c r="R1294" s="17"/>
      <c r="S1294" s="17">
        <v>0.203209971260459</v>
      </c>
      <c r="T1294" s="17">
        <v>0.16681159821250899</v>
      </c>
      <c r="U1294" s="17">
        <v>0.15362107250082499</v>
      </c>
      <c r="V1294" s="17">
        <v>0.184240716360934</v>
      </c>
      <c r="W1294" s="17">
        <v>0.166874174828917</v>
      </c>
      <c r="X1294" s="17">
        <v>0.181724755735133</v>
      </c>
      <c r="Y1294" s="17">
        <v>0.155699533512344</v>
      </c>
      <c r="Z1294" s="17">
        <v>0.18477622843533201</v>
      </c>
      <c r="AA1294" s="17">
        <v>0.18687385129975101</v>
      </c>
      <c r="AB1294" s="17">
        <v>0.18424484228224999</v>
      </c>
      <c r="AC1294" s="17">
        <v>0.13374830364903401</v>
      </c>
      <c r="AD1294" s="17"/>
      <c r="AE1294" s="17">
        <v>0.21530998649326799</v>
      </c>
      <c r="AF1294" s="17">
        <v>0.16910439174217801</v>
      </c>
      <c r="AG1294" s="17">
        <v>0.13882881663969601</v>
      </c>
      <c r="AH1294" s="17"/>
      <c r="AI1294" s="17">
        <v>0.22940982051973799</v>
      </c>
      <c r="AJ1294" s="17">
        <v>0.17713266787235599</v>
      </c>
      <c r="AK1294" s="17">
        <v>0.136922612981907</v>
      </c>
      <c r="AL1294" s="17">
        <v>0.22302925668509199</v>
      </c>
      <c r="AM1294" s="17">
        <v>0.125032094486204</v>
      </c>
      <c r="AN1294" s="17"/>
      <c r="AO1294" s="17">
        <v>0.24625453102695</v>
      </c>
      <c r="AP1294" s="17">
        <v>0.16498904033140299</v>
      </c>
      <c r="AQ1294" s="17">
        <v>0.17135255526790799</v>
      </c>
      <c r="AR1294" s="17"/>
      <c r="AS1294" s="17">
        <v>0.16763331085122199</v>
      </c>
      <c r="AT1294" s="17">
        <v>0.16285463464554301</v>
      </c>
      <c r="AU1294" s="17">
        <v>0.18700617991959401</v>
      </c>
      <c r="AV1294" s="17">
        <v>0.19976883458483599</v>
      </c>
      <c r="AW1294" s="17">
        <v>0.17328819359504199</v>
      </c>
    </row>
    <row r="1295" spans="2:49" x14ac:dyDescent="0.25">
      <c r="B1295" t="s">
        <v>174</v>
      </c>
      <c r="C1295" s="17">
        <v>0.39009221911637898</v>
      </c>
      <c r="D1295" s="17">
        <v>0.34239131293545699</v>
      </c>
      <c r="E1295" s="17">
        <v>0.43735587822505501</v>
      </c>
      <c r="F1295" s="17"/>
      <c r="G1295" s="17">
        <v>0.370514364553228</v>
      </c>
      <c r="H1295" s="17">
        <v>0.371061639596588</v>
      </c>
      <c r="I1295" s="17">
        <v>0.38161745744359099</v>
      </c>
      <c r="J1295" s="17">
        <v>0.42637954355497198</v>
      </c>
      <c r="K1295" s="17">
        <v>0.405548981315701</v>
      </c>
      <c r="L1295" s="17">
        <v>0.38581298044191398</v>
      </c>
      <c r="M1295" s="17"/>
      <c r="N1295" s="17">
        <v>0.34498841355966797</v>
      </c>
      <c r="O1295" s="17">
        <v>0.35785867221305501</v>
      </c>
      <c r="P1295" s="17">
        <v>0.41900601830864898</v>
      </c>
      <c r="Q1295" s="17">
        <v>0.44937586329023499</v>
      </c>
      <c r="R1295" s="17"/>
      <c r="S1295" s="17">
        <v>0.35730045554462603</v>
      </c>
      <c r="T1295" s="17">
        <v>0.38032643943302302</v>
      </c>
      <c r="U1295" s="17">
        <v>0.43728323297552701</v>
      </c>
      <c r="V1295" s="17">
        <v>0.36733036254065499</v>
      </c>
      <c r="W1295" s="17">
        <v>0.37970398957396001</v>
      </c>
      <c r="X1295" s="17">
        <v>0.416045264424871</v>
      </c>
      <c r="Y1295" s="17">
        <v>0.41868012263995802</v>
      </c>
      <c r="Z1295" s="17">
        <v>0.408795985495855</v>
      </c>
      <c r="AA1295" s="17">
        <v>0.38290098897248498</v>
      </c>
      <c r="AB1295" s="17">
        <v>0.35797540829552699</v>
      </c>
      <c r="AC1295" s="17">
        <v>0.453355329691846</v>
      </c>
      <c r="AD1295" s="17"/>
      <c r="AE1295" s="17">
        <v>0.38633635423839402</v>
      </c>
      <c r="AF1295" s="17">
        <v>0.34735377759229202</v>
      </c>
      <c r="AG1295" s="17">
        <v>0.49714154773893598</v>
      </c>
      <c r="AH1295" s="17"/>
      <c r="AI1295" s="17">
        <v>0.36789877100757501</v>
      </c>
      <c r="AJ1295" s="17">
        <v>0.36929942459972198</v>
      </c>
      <c r="AK1295" s="17">
        <v>0.29898196308728198</v>
      </c>
      <c r="AL1295" s="17">
        <v>0.46448929080742901</v>
      </c>
      <c r="AM1295" s="17">
        <v>0.51965511450098301</v>
      </c>
      <c r="AN1295" s="17"/>
      <c r="AO1295" s="17">
        <v>0.37185707893446301</v>
      </c>
      <c r="AP1295" s="17">
        <v>0.36515315529578701</v>
      </c>
      <c r="AQ1295" s="17">
        <v>0.29748832405218401</v>
      </c>
      <c r="AR1295" s="17"/>
      <c r="AS1295" s="17">
        <v>0.45277594573539398</v>
      </c>
      <c r="AT1295" s="17">
        <v>0.39181868652436103</v>
      </c>
      <c r="AU1295" s="17">
        <v>0.35096274210988299</v>
      </c>
      <c r="AV1295" s="17">
        <v>0.30014679712834802</v>
      </c>
      <c r="AW1295" s="17">
        <v>0.35586244849243698</v>
      </c>
    </row>
    <row r="1296" spans="2:49" x14ac:dyDescent="0.25">
      <c r="B1296" t="s">
        <v>175</v>
      </c>
      <c r="C1296" s="17">
        <v>0.196418244309673</v>
      </c>
      <c r="D1296" s="17">
        <v>0.182827114360083</v>
      </c>
      <c r="E1296" s="17">
        <v>0.20933524454996999</v>
      </c>
      <c r="F1296" s="17"/>
      <c r="G1296" s="17">
        <v>0.19932063029104299</v>
      </c>
      <c r="H1296" s="17">
        <v>0.185645302855099</v>
      </c>
      <c r="I1296" s="17">
        <v>0.19502500190380601</v>
      </c>
      <c r="J1296" s="17">
        <v>0.17926285917833701</v>
      </c>
      <c r="K1296" s="17">
        <v>0.208504154421078</v>
      </c>
      <c r="L1296" s="17">
        <v>0.21019028716021501</v>
      </c>
      <c r="M1296" s="17"/>
      <c r="N1296" s="17">
        <v>0.21442259225369401</v>
      </c>
      <c r="O1296" s="17">
        <v>0.213921762622546</v>
      </c>
      <c r="P1296" s="17">
        <v>0.17654508095114699</v>
      </c>
      <c r="Q1296" s="17">
        <v>0.17695520302243001</v>
      </c>
      <c r="R1296" s="17"/>
      <c r="S1296" s="17">
        <v>0.20709416557094301</v>
      </c>
      <c r="T1296" s="17">
        <v>0.206174487361928</v>
      </c>
      <c r="U1296" s="17">
        <v>0.194642447410453</v>
      </c>
      <c r="V1296" s="17">
        <v>0.19742490816557201</v>
      </c>
      <c r="W1296" s="17">
        <v>0.220209236283086</v>
      </c>
      <c r="X1296" s="17">
        <v>0.16354003824424099</v>
      </c>
      <c r="Y1296" s="17">
        <v>0.18533299533967401</v>
      </c>
      <c r="Z1296" s="17">
        <v>0.158895199965256</v>
      </c>
      <c r="AA1296" s="17">
        <v>0.22396819399813001</v>
      </c>
      <c r="AB1296" s="17">
        <v>0.18548715505386401</v>
      </c>
      <c r="AC1296" s="17">
        <v>0.17486869829611601</v>
      </c>
      <c r="AD1296" s="17"/>
      <c r="AE1296" s="17">
        <v>0.17468194718603999</v>
      </c>
      <c r="AF1296" s="17">
        <v>0.21935695740233699</v>
      </c>
      <c r="AG1296" s="17">
        <v>0.17314052157855001</v>
      </c>
      <c r="AH1296" s="17"/>
      <c r="AI1296" s="17">
        <v>0.19204824846000501</v>
      </c>
      <c r="AJ1296" s="17">
        <v>0.18609998792913099</v>
      </c>
      <c r="AK1296" s="17">
        <v>0.29396816343001297</v>
      </c>
      <c r="AL1296" s="17">
        <v>5.4439113427386998E-2</v>
      </c>
      <c r="AM1296" s="17">
        <v>0.16441875062255601</v>
      </c>
      <c r="AN1296" s="17"/>
      <c r="AO1296" s="17">
        <v>0.18944898903174801</v>
      </c>
      <c r="AP1296" s="17">
        <v>0.19910908256655499</v>
      </c>
      <c r="AQ1296" s="17">
        <v>0.27011731450726101</v>
      </c>
      <c r="AR1296" s="17"/>
      <c r="AS1296" s="17">
        <v>0.17977933202355001</v>
      </c>
      <c r="AT1296" s="17">
        <v>0.20121734454558299</v>
      </c>
      <c r="AU1296" s="17">
        <v>0.208542990870137</v>
      </c>
      <c r="AV1296" s="17">
        <v>0.21168836335105601</v>
      </c>
      <c r="AW1296" s="17">
        <v>0.23122099443834901</v>
      </c>
    </row>
    <row r="1297" spans="2:49" x14ac:dyDescent="0.25">
      <c r="B1297" t="s">
        <v>176</v>
      </c>
      <c r="C1297" s="17">
        <v>0.15730327038474201</v>
      </c>
      <c r="D1297" s="17">
        <v>0.175341659477423</v>
      </c>
      <c r="E1297" s="17">
        <v>0.138094925020534</v>
      </c>
      <c r="F1297" s="17"/>
      <c r="G1297" s="17">
        <v>0.17365825031024401</v>
      </c>
      <c r="H1297" s="17">
        <v>0.15182463355715201</v>
      </c>
      <c r="I1297" s="17">
        <v>0.15463150311517099</v>
      </c>
      <c r="J1297" s="17">
        <v>0.16331717119222999</v>
      </c>
      <c r="K1297" s="17">
        <v>0.16005900906758599</v>
      </c>
      <c r="L1297" s="17">
        <v>0.14616601630735401</v>
      </c>
      <c r="M1297" s="17"/>
      <c r="N1297" s="17">
        <v>0.180393241988556</v>
      </c>
      <c r="O1297" s="17">
        <v>0.176800377701605</v>
      </c>
      <c r="P1297" s="17">
        <v>0.125854250439528</v>
      </c>
      <c r="Q1297" s="17">
        <v>0.13717982872402401</v>
      </c>
      <c r="R1297" s="17"/>
      <c r="S1297" s="17">
        <v>0.14954539220371901</v>
      </c>
      <c r="T1297" s="17">
        <v>0.166813885429834</v>
      </c>
      <c r="U1297" s="17">
        <v>0.13507704870906601</v>
      </c>
      <c r="V1297" s="17">
        <v>0.181376266177951</v>
      </c>
      <c r="W1297" s="17">
        <v>0.14746368474219201</v>
      </c>
      <c r="X1297" s="17">
        <v>0.14767481784471301</v>
      </c>
      <c r="Y1297" s="17">
        <v>0.16040247407028199</v>
      </c>
      <c r="Z1297" s="17">
        <v>0.14789474826808699</v>
      </c>
      <c r="AA1297" s="17">
        <v>0.13138609997234099</v>
      </c>
      <c r="AB1297" s="17">
        <v>0.20283801315195099</v>
      </c>
      <c r="AC1297" s="17">
        <v>0.15533284905987199</v>
      </c>
      <c r="AD1297" s="17"/>
      <c r="AE1297" s="17">
        <v>0.103512852596069</v>
      </c>
      <c r="AF1297" s="17">
        <v>0.201008696776106</v>
      </c>
      <c r="AG1297" s="17">
        <v>0.13958569617393399</v>
      </c>
      <c r="AH1297" s="17"/>
      <c r="AI1297" s="17">
        <v>8.4096085244763599E-2</v>
      </c>
      <c r="AJ1297" s="17">
        <v>0.211975406664346</v>
      </c>
      <c r="AK1297" s="17">
        <v>0.23130157518705299</v>
      </c>
      <c r="AL1297" s="17">
        <v>4.6995045271832299E-2</v>
      </c>
      <c r="AM1297" s="17">
        <v>0.14371273735376799</v>
      </c>
      <c r="AN1297" s="17"/>
      <c r="AO1297" s="17">
        <v>6.5430913835492904E-2</v>
      </c>
      <c r="AP1297" s="17">
        <v>0.211445455228953</v>
      </c>
      <c r="AQ1297" s="17">
        <v>0.21174445961508001</v>
      </c>
      <c r="AR1297" s="17"/>
      <c r="AS1297" s="17">
        <v>0.121008070919777</v>
      </c>
      <c r="AT1297" s="17">
        <v>0.170033306135635</v>
      </c>
      <c r="AU1297" s="17">
        <v>0.18179631575065799</v>
      </c>
      <c r="AV1297" s="17">
        <v>0.17833590797038301</v>
      </c>
      <c r="AW1297" s="17">
        <v>0.18467153986132601</v>
      </c>
    </row>
    <row r="1298" spans="2:49" x14ac:dyDescent="0.25">
      <c r="B1298" t="s">
        <v>177</v>
      </c>
      <c r="C1298" s="17">
        <v>0.25618626618920598</v>
      </c>
      <c r="D1298" s="17">
        <v>0.299439913227037</v>
      </c>
      <c r="E1298" s="17">
        <v>0.21521395220444101</v>
      </c>
      <c r="F1298" s="17"/>
      <c r="G1298" s="17">
        <v>0.25650675484548602</v>
      </c>
      <c r="H1298" s="17">
        <v>0.29146842399116102</v>
      </c>
      <c r="I1298" s="17">
        <v>0.26872603753743202</v>
      </c>
      <c r="J1298" s="17">
        <v>0.23104042607446101</v>
      </c>
      <c r="K1298" s="17">
        <v>0.22588785519563401</v>
      </c>
      <c r="L1298" s="17">
        <v>0.257830716090517</v>
      </c>
      <c r="M1298" s="17"/>
      <c r="N1298" s="17">
        <v>0.260195752198082</v>
      </c>
      <c r="O1298" s="17">
        <v>0.25141918746279301</v>
      </c>
      <c r="P1298" s="17">
        <v>0.27859465030067598</v>
      </c>
      <c r="Q1298" s="17">
        <v>0.23648910496331099</v>
      </c>
      <c r="R1298" s="17"/>
      <c r="S1298" s="17">
        <v>0.28605998668071098</v>
      </c>
      <c r="T1298" s="17">
        <v>0.246685187775214</v>
      </c>
      <c r="U1298" s="17">
        <v>0.23299727090495401</v>
      </c>
      <c r="V1298" s="17">
        <v>0.25386846311582101</v>
      </c>
      <c r="W1298" s="17">
        <v>0.252623089400762</v>
      </c>
      <c r="X1298" s="17">
        <v>0.27273987948617501</v>
      </c>
      <c r="Y1298" s="17">
        <v>0.23558440795008601</v>
      </c>
      <c r="Z1298" s="17">
        <v>0.28441406627080201</v>
      </c>
      <c r="AA1298" s="17">
        <v>0.261744717057044</v>
      </c>
      <c r="AB1298" s="17">
        <v>0.25369942349865798</v>
      </c>
      <c r="AC1298" s="17">
        <v>0.216443122952166</v>
      </c>
      <c r="AD1298" s="17"/>
      <c r="AE1298" s="17">
        <v>0.335468845979497</v>
      </c>
      <c r="AF1298" s="17">
        <v>0.23228056822926499</v>
      </c>
      <c r="AG1298" s="17">
        <v>0.19013223450857999</v>
      </c>
      <c r="AH1298" s="17"/>
      <c r="AI1298" s="17">
        <v>0.355956895287657</v>
      </c>
      <c r="AJ1298" s="17">
        <v>0.232625180806801</v>
      </c>
      <c r="AK1298" s="17">
        <v>0.175748298295651</v>
      </c>
      <c r="AL1298" s="17">
        <v>0.43407655049335198</v>
      </c>
      <c r="AM1298" s="17">
        <v>0.17221339752269199</v>
      </c>
      <c r="AN1298" s="17"/>
      <c r="AO1298" s="17">
        <v>0.37326301819829599</v>
      </c>
      <c r="AP1298" s="17">
        <v>0.224292306908704</v>
      </c>
      <c r="AQ1298" s="17">
        <v>0.220649901825475</v>
      </c>
      <c r="AR1298" s="17"/>
      <c r="AS1298" s="17">
        <v>0.24643665132127901</v>
      </c>
      <c r="AT1298" s="17">
        <v>0.23693066279442199</v>
      </c>
      <c r="AU1298" s="17">
        <v>0.25869795126932199</v>
      </c>
      <c r="AV1298" s="17">
        <v>0.30982893155021302</v>
      </c>
      <c r="AW1298" s="17">
        <v>0.22824501720788801</v>
      </c>
    </row>
    <row r="1299" spans="2:49" x14ac:dyDescent="0.25">
      <c r="B1299" t="s">
        <v>178</v>
      </c>
      <c r="C1299" s="17">
        <v>0.35372151469441498</v>
      </c>
      <c r="D1299" s="17">
        <v>0.358168773837506</v>
      </c>
      <c r="E1299" s="17">
        <v>0.34743016957050399</v>
      </c>
      <c r="F1299" s="17"/>
      <c r="G1299" s="17">
        <v>0.37297888060128598</v>
      </c>
      <c r="H1299" s="17">
        <v>0.33746993641225198</v>
      </c>
      <c r="I1299" s="17">
        <v>0.34965650501897699</v>
      </c>
      <c r="J1299" s="17">
        <v>0.342580030370567</v>
      </c>
      <c r="K1299" s="17">
        <v>0.36856316348866502</v>
      </c>
      <c r="L1299" s="17">
        <v>0.35635630346756902</v>
      </c>
      <c r="M1299" s="17"/>
      <c r="N1299" s="17">
        <v>0.39481583424224997</v>
      </c>
      <c r="O1299" s="17">
        <v>0.39072214032415198</v>
      </c>
      <c r="P1299" s="17">
        <v>0.30239933139067499</v>
      </c>
      <c r="Q1299" s="17">
        <v>0.31413503174645402</v>
      </c>
      <c r="R1299" s="17"/>
      <c r="S1299" s="17">
        <v>0.356639557774663</v>
      </c>
      <c r="T1299" s="17">
        <v>0.372988372791763</v>
      </c>
      <c r="U1299" s="17">
        <v>0.32971949611951801</v>
      </c>
      <c r="V1299" s="17">
        <v>0.37880117434352301</v>
      </c>
      <c r="W1299" s="17">
        <v>0.36767292102527799</v>
      </c>
      <c r="X1299" s="17">
        <v>0.31121485608895399</v>
      </c>
      <c r="Y1299" s="17">
        <v>0.34573546940995598</v>
      </c>
      <c r="Z1299" s="17">
        <v>0.30678994823334199</v>
      </c>
      <c r="AA1299" s="17">
        <v>0.35535429397047102</v>
      </c>
      <c r="AB1299" s="17">
        <v>0.38832516820581497</v>
      </c>
      <c r="AC1299" s="17">
        <v>0.330201547355988</v>
      </c>
      <c r="AD1299" s="17"/>
      <c r="AE1299" s="17">
        <v>0.27819479978210898</v>
      </c>
      <c r="AF1299" s="17">
        <v>0.42036565417844302</v>
      </c>
      <c r="AG1299" s="17">
        <v>0.31272621775248399</v>
      </c>
      <c r="AH1299" s="17"/>
      <c r="AI1299" s="17">
        <v>0.27614433370476898</v>
      </c>
      <c r="AJ1299" s="17">
        <v>0.39807539459347802</v>
      </c>
      <c r="AK1299" s="17">
        <v>0.52526973861706705</v>
      </c>
      <c r="AL1299" s="17">
        <v>0.101434158699219</v>
      </c>
      <c r="AM1299" s="17">
        <v>0.308131487976325</v>
      </c>
      <c r="AN1299" s="17"/>
      <c r="AO1299" s="17">
        <v>0.25487990286724099</v>
      </c>
      <c r="AP1299" s="17">
        <v>0.41055453779550899</v>
      </c>
      <c r="AQ1299" s="17">
        <v>0.48186177412234099</v>
      </c>
      <c r="AR1299" s="17"/>
      <c r="AS1299" s="17">
        <v>0.30078740294332701</v>
      </c>
      <c r="AT1299" s="17">
        <v>0.37125065068121699</v>
      </c>
      <c r="AU1299" s="17">
        <v>0.39033930662079502</v>
      </c>
      <c r="AV1299" s="17">
        <v>0.39002427132143902</v>
      </c>
      <c r="AW1299" s="17">
        <v>0.41589253429967499</v>
      </c>
    </row>
    <row r="1300" spans="2:49" x14ac:dyDescent="0.25">
      <c r="B1300" t="s">
        <v>179</v>
      </c>
      <c r="C1300" s="17">
        <v>-9.7535248505209005E-2</v>
      </c>
      <c r="D1300" s="17">
        <v>-5.87288606104686E-2</v>
      </c>
      <c r="E1300" s="17">
        <v>-0.13221621736606301</v>
      </c>
      <c r="F1300" s="17"/>
      <c r="G1300" s="17">
        <v>-0.1164721257558</v>
      </c>
      <c r="H1300" s="17">
        <v>-4.6001512421090997E-2</v>
      </c>
      <c r="I1300" s="17">
        <v>-8.0930467481545601E-2</v>
      </c>
      <c r="J1300" s="17">
        <v>-0.111539604296106</v>
      </c>
      <c r="K1300" s="17">
        <v>-0.14267530829302999</v>
      </c>
      <c r="L1300" s="17">
        <v>-9.8525587377051402E-2</v>
      </c>
      <c r="M1300" s="17"/>
      <c r="N1300" s="17">
        <v>-0.13462008204416701</v>
      </c>
      <c r="O1300" s="17">
        <v>-0.13930295286135899</v>
      </c>
      <c r="P1300" s="17">
        <v>-2.3804681089998999E-2</v>
      </c>
      <c r="Q1300" s="17">
        <v>-7.7645926783143498E-2</v>
      </c>
      <c r="R1300" s="17"/>
      <c r="S1300" s="17">
        <v>-7.0579571093951299E-2</v>
      </c>
      <c r="T1300" s="17">
        <v>-0.126303185016549</v>
      </c>
      <c r="U1300" s="17">
        <v>-9.6722225214564098E-2</v>
      </c>
      <c r="V1300" s="17">
        <v>-0.124932711227702</v>
      </c>
      <c r="W1300" s="17">
        <v>-0.115049831624516</v>
      </c>
      <c r="X1300" s="17">
        <v>-3.8474976602778203E-2</v>
      </c>
      <c r="Y1300" s="17">
        <v>-0.11015106145987</v>
      </c>
      <c r="Z1300" s="17">
        <v>-2.2375881962539701E-2</v>
      </c>
      <c r="AA1300" s="17">
        <v>-9.3609576913426598E-2</v>
      </c>
      <c r="AB1300" s="17">
        <v>-0.13462574470715699</v>
      </c>
      <c r="AC1300" s="17">
        <v>-0.113758424403823</v>
      </c>
      <c r="AD1300" s="17"/>
      <c r="AE1300" s="17">
        <v>5.72740461973879E-2</v>
      </c>
      <c r="AF1300" s="17">
        <v>-0.188085085949178</v>
      </c>
      <c r="AG1300" s="17">
        <v>-0.122593983243904</v>
      </c>
      <c r="AH1300" s="17"/>
      <c r="AI1300" s="17">
        <v>7.9812561582887603E-2</v>
      </c>
      <c r="AJ1300" s="17">
        <v>-0.16545021378667699</v>
      </c>
      <c r="AK1300" s="17">
        <v>-0.34952144032141602</v>
      </c>
      <c r="AL1300" s="17">
        <v>0.33264239179413302</v>
      </c>
      <c r="AM1300" s="17">
        <v>-0.13591809045363201</v>
      </c>
      <c r="AN1300" s="17"/>
      <c r="AO1300" s="17">
        <v>0.118383115331055</v>
      </c>
      <c r="AP1300" s="17">
        <v>-0.18626223088680499</v>
      </c>
      <c r="AQ1300" s="17">
        <v>-0.26121187229686599</v>
      </c>
      <c r="AR1300" s="17"/>
      <c r="AS1300" s="17">
        <v>-5.43507516220487E-2</v>
      </c>
      <c r="AT1300" s="17">
        <v>-0.134319987886795</v>
      </c>
      <c r="AU1300" s="17">
        <v>-0.13164135535147301</v>
      </c>
      <c r="AV1300" s="17">
        <v>-8.0195339771225393E-2</v>
      </c>
      <c r="AW1300" s="17">
        <v>-0.18764751709178701</v>
      </c>
    </row>
    <row r="1301" spans="2:49" x14ac:dyDescent="0.25">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c r="AR1301" s="17"/>
      <c r="AS1301" s="17"/>
      <c r="AT1301" s="17"/>
      <c r="AU1301" s="17"/>
      <c r="AV1301" s="17"/>
      <c r="AW1301" s="17"/>
    </row>
    <row r="1302" spans="2:49" x14ac:dyDescent="0.25">
      <c r="B1302" s="6" t="s">
        <v>653</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row>
    <row r="1303" spans="2:49" x14ac:dyDescent="0.25">
      <c r="B1303" s="24" t="s">
        <v>76</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row>
    <row r="1304" spans="2:49" x14ac:dyDescent="0.25">
      <c r="B1304" t="s">
        <v>172</v>
      </c>
      <c r="C1304" s="17">
        <v>0.274047325777728</v>
      </c>
      <c r="D1304" s="17">
        <v>0.28974419299684101</v>
      </c>
      <c r="E1304" s="17">
        <v>0.257196265867564</v>
      </c>
      <c r="F1304" s="17"/>
      <c r="G1304" s="17">
        <v>0.27511798096634899</v>
      </c>
      <c r="H1304" s="17">
        <v>0.31494382658455</v>
      </c>
      <c r="I1304" s="17">
        <v>0.28142980934461198</v>
      </c>
      <c r="J1304" s="17">
        <v>0.26966628367807899</v>
      </c>
      <c r="K1304" s="17">
        <v>0.26863459373739101</v>
      </c>
      <c r="L1304" s="17">
        <v>0.241255786638543</v>
      </c>
      <c r="M1304" s="17"/>
      <c r="N1304" s="17">
        <v>0.32647515615369299</v>
      </c>
      <c r="O1304" s="17">
        <v>0.29508732665506898</v>
      </c>
      <c r="P1304" s="17">
        <v>0.24770808757896201</v>
      </c>
      <c r="Q1304" s="17">
        <v>0.22021006789789099</v>
      </c>
      <c r="R1304" s="17"/>
      <c r="S1304" s="17">
        <v>0.28781989599065</v>
      </c>
      <c r="T1304" s="17">
        <v>0.27827512399069598</v>
      </c>
      <c r="U1304" s="17">
        <v>0.27637966575603701</v>
      </c>
      <c r="V1304" s="17">
        <v>0.28678542453883898</v>
      </c>
      <c r="W1304" s="17">
        <v>0.30997550237697102</v>
      </c>
      <c r="X1304" s="17">
        <v>0.251111200820268</v>
      </c>
      <c r="Y1304" s="17">
        <v>0.25930796627930203</v>
      </c>
      <c r="Z1304" s="17">
        <v>0.25182366705904702</v>
      </c>
      <c r="AA1304" s="17">
        <v>0.23032555097690199</v>
      </c>
      <c r="AB1304" s="17">
        <v>0.30569857345434598</v>
      </c>
      <c r="AC1304" s="17">
        <v>0.26949987640390299</v>
      </c>
      <c r="AD1304" s="17"/>
      <c r="AE1304" s="17">
        <v>0.190457124358661</v>
      </c>
      <c r="AF1304" s="17">
        <v>0.36450648570940303</v>
      </c>
      <c r="AG1304" s="17">
        <v>0.211080666088658</v>
      </c>
      <c r="AH1304" s="17"/>
      <c r="AI1304" s="17">
        <v>0.18262502573984801</v>
      </c>
      <c r="AJ1304" s="17">
        <v>0.35909561563945003</v>
      </c>
      <c r="AK1304" s="17">
        <v>0.39961018026329598</v>
      </c>
      <c r="AL1304" s="17">
        <v>0.145081922907213</v>
      </c>
      <c r="AM1304" s="17">
        <v>0.202178213811221</v>
      </c>
      <c r="AN1304" s="17"/>
      <c r="AO1304" s="17">
        <v>0.17229440126435999</v>
      </c>
      <c r="AP1304" s="17">
        <v>0.360314247261321</v>
      </c>
      <c r="AQ1304" s="17">
        <v>0.34307559347799899</v>
      </c>
      <c r="AR1304" s="17"/>
      <c r="AS1304" s="17">
        <v>0.22783752406173099</v>
      </c>
      <c r="AT1304" s="17">
        <v>0.26781971603839699</v>
      </c>
      <c r="AU1304" s="17">
        <v>0.31918438564336699</v>
      </c>
      <c r="AV1304" s="17">
        <v>0.34809424726787802</v>
      </c>
      <c r="AW1304" s="17">
        <v>0.370538695172973</v>
      </c>
    </row>
    <row r="1305" spans="2:49" x14ac:dyDescent="0.25">
      <c r="B1305" t="s">
        <v>173</v>
      </c>
      <c r="C1305" s="17">
        <v>0.29098069019654199</v>
      </c>
      <c r="D1305" s="17">
        <v>0.27341805829397597</v>
      </c>
      <c r="E1305" s="17">
        <v>0.30960796170869698</v>
      </c>
      <c r="F1305" s="17"/>
      <c r="G1305" s="17">
        <v>0.300132340177023</v>
      </c>
      <c r="H1305" s="17">
        <v>0.27669057334956698</v>
      </c>
      <c r="I1305" s="17">
        <v>0.30356102379008498</v>
      </c>
      <c r="J1305" s="17">
        <v>0.303465574600572</v>
      </c>
      <c r="K1305" s="17">
        <v>0.26741845735653302</v>
      </c>
      <c r="L1305" s="17">
        <v>0.29182641012906202</v>
      </c>
      <c r="M1305" s="17"/>
      <c r="N1305" s="17">
        <v>0.31112540064474498</v>
      </c>
      <c r="O1305" s="17">
        <v>0.28804830386681501</v>
      </c>
      <c r="P1305" s="17">
        <v>0.26768723534054301</v>
      </c>
      <c r="Q1305" s="17">
        <v>0.294348028271113</v>
      </c>
      <c r="R1305" s="17"/>
      <c r="S1305" s="17">
        <v>0.30918973889582801</v>
      </c>
      <c r="T1305" s="17">
        <v>0.32617464941910401</v>
      </c>
      <c r="U1305" s="17">
        <v>0.26124052708797102</v>
      </c>
      <c r="V1305" s="17">
        <v>0.28195696875554799</v>
      </c>
      <c r="W1305" s="17">
        <v>0.26116502217078802</v>
      </c>
      <c r="X1305" s="17">
        <v>0.27192485678304901</v>
      </c>
      <c r="Y1305" s="17">
        <v>0.28998094177233502</v>
      </c>
      <c r="Z1305" s="17">
        <v>0.28728713568706099</v>
      </c>
      <c r="AA1305" s="17">
        <v>0.30451641294677101</v>
      </c>
      <c r="AB1305" s="17">
        <v>0.26629310717216598</v>
      </c>
      <c r="AC1305" s="17">
        <v>0.30754949229429202</v>
      </c>
      <c r="AD1305" s="17"/>
      <c r="AE1305" s="17">
        <v>0.28012214462526702</v>
      </c>
      <c r="AF1305" s="17">
        <v>0.309874045632759</v>
      </c>
      <c r="AG1305" s="17">
        <v>0.26974498015694098</v>
      </c>
      <c r="AH1305" s="17"/>
      <c r="AI1305" s="17">
        <v>0.31597012796385099</v>
      </c>
      <c r="AJ1305" s="17">
        <v>0.28953918517724497</v>
      </c>
      <c r="AK1305" s="17">
        <v>0.31802677420526998</v>
      </c>
      <c r="AL1305" s="17">
        <v>0.27906728855989599</v>
      </c>
      <c r="AM1305" s="17">
        <v>0.269563608938167</v>
      </c>
      <c r="AN1305" s="17"/>
      <c r="AO1305" s="17">
        <v>0.31863047421044599</v>
      </c>
      <c r="AP1305" s="17">
        <v>0.30711625016342797</v>
      </c>
      <c r="AQ1305" s="17">
        <v>0.37326652771333702</v>
      </c>
      <c r="AR1305" s="17"/>
      <c r="AS1305" s="17">
        <v>0.26762649837879998</v>
      </c>
      <c r="AT1305" s="17">
        <v>0.31363885584825502</v>
      </c>
      <c r="AU1305" s="17">
        <v>0.313039271075435</v>
      </c>
      <c r="AV1305" s="17">
        <v>0.27513868766976302</v>
      </c>
      <c r="AW1305" s="17">
        <v>0.321358907085809</v>
      </c>
    </row>
    <row r="1306" spans="2:49" x14ac:dyDescent="0.25">
      <c r="B1306" t="s">
        <v>174</v>
      </c>
      <c r="C1306" s="17">
        <v>0.291783880695825</v>
      </c>
      <c r="D1306" s="17">
        <v>0.261183727031924</v>
      </c>
      <c r="E1306" s="17">
        <v>0.32102333276013101</v>
      </c>
      <c r="F1306" s="17"/>
      <c r="G1306" s="17">
        <v>0.30392473714177598</v>
      </c>
      <c r="H1306" s="17">
        <v>0.29714435213539098</v>
      </c>
      <c r="I1306" s="17">
        <v>0.27862819414097101</v>
      </c>
      <c r="J1306" s="17">
        <v>0.29827847006598102</v>
      </c>
      <c r="K1306" s="17">
        <v>0.30063028825243698</v>
      </c>
      <c r="L1306" s="17">
        <v>0.27874765200629598</v>
      </c>
      <c r="M1306" s="17"/>
      <c r="N1306" s="17">
        <v>0.23276911660548499</v>
      </c>
      <c r="O1306" s="17">
        <v>0.27058189566511598</v>
      </c>
      <c r="P1306" s="17">
        <v>0.32325767464621102</v>
      </c>
      <c r="Q1306" s="17">
        <v>0.347471005249264</v>
      </c>
      <c r="R1306" s="17"/>
      <c r="S1306" s="17">
        <v>0.27954809802097702</v>
      </c>
      <c r="T1306" s="17">
        <v>0.28259969351898601</v>
      </c>
      <c r="U1306" s="17">
        <v>0.31891865487523802</v>
      </c>
      <c r="V1306" s="17">
        <v>0.26979866878139602</v>
      </c>
      <c r="W1306" s="17">
        <v>0.28697342027860101</v>
      </c>
      <c r="X1306" s="17">
        <v>0.31679933641534203</v>
      </c>
      <c r="Y1306" s="17">
        <v>0.304107621666516</v>
      </c>
      <c r="Z1306" s="17">
        <v>0.306736008601868</v>
      </c>
      <c r="AA1306" s="17">
        <v>0.30826927031510498</v>
      </c>
      <c r="AB1306" s="17">
        <v>0.256804851109456</v>
      </c>
      <c r="AC1306" s="17">
        <v>0.30271332468032502</v>
      </c>
      <c r="AD1306" s="17"/>
      <c r="AE1306" s="17">
        <v>0.30597571270446</v>
      </c>
      <c r="AF1306" s="17">
        <v>0.235209139385608</v>
      </c>
      <c r="AG1306" s="17">
        <v>0.38807954153616903</v>
      </c>
      <c r="AH1306" s="17"/>
      <c r="AI1306" s="17">
        <v>0.28656703114334903</v>
      </c>
      <c r="AJ1306" s="17">
        <v>0.26579161775792998</v>
      </c>
      <c r="AK1306" s="17">
        <v>0.18363869666589999</v>
      </c>
      <c r="AL1306" s="17">
        <v>0.296574740807723</v>
      </c>
      <c r="AM1306" s="17">
        <v>0.39642330346335602</v>
      </c>
      <c r="AN1306" s="17"/>
      <c r="AO1306" s="17">
        <v>0.30380346455474</v>
      </c>
      <c r="AP1306" s="17">
        <v>0.25049815999498698</v>
      </c>
      <c r="AQ1306" s="17">
        <v>0.181211813233908</v>
      </c>
      <c r="AR1306" s="17"/>
      <c r="AS1306" s="17">
        <v>0.35755613842925099</v>
      </c>
      <c r="AT1306" s="17">
        <v>0.27715509406386901</v>
      </c>
      <c r="AU1306" s="17">
        <v>0.24106582248775499</v>
      </c>
      <c r="AV1306" s="17">
        <v>0.24008564231937099</v>
      </c>
      <c r="AW1306" s="17">
        <v>0.22113702166069399</v>
      </c>
    </row>
    <row r="1307" spans="2:49" x14ac:dyDescent="0.25">
      <c r="B1307" t="s">
        <v>175</v>
      </c>
      <c r="C1307" s="17">
        <v>9.3871521011023404E-2</v>
      </c>
      <c r="D1307" s="17">
        <v>0.110978872089577</v>
      </c>
      <c r="E1307" s="17">
        <v>7.7428066499849499E-2</v>
      </c>
      <c r="F1307" s="17"/>
      <c r="G1307" s="17">
        <v>9.0075957524925906E-2</v>
      </c>
      <c r="H1307" s="17">
        <v>7.4145498973789595E-2</v>
      </c>
      <c r="I1307" s="17">
        <v>8.6797606539052705E-2</v>
      </c>
      <c r="J1307" s="17">
        <v>8.0210228547892906E-2</v>
      </c>
      <c r="K1307" s="17">
        <v>9.7703083706070504E-2</v>
      </c>
      <c r="L1307" s="17">
        <v>0.12676612868760601</v>
      </c>
      <c r="M1307" s="17"/>
      <c r="N1307" s="17">
        <v>8.6248651615302305E-2</v>
      </c>
      <c r="O1307" s="17">
        <v>0.10056218364760799</v>
      </c>
      <c r="P1307" s="17">
        <v>0.105384547141791</v>
      </c>
      <c r="Q1307" s="17">
        <v>8.5107673596821407E-2</v>
      </c>
      <c r="R1307" s="17"/>
      <c r="S1307" s="17">
        <v>9.8725238881286606E-2</v>
      </c>
      <c r="T1307" s="17">
        <v>6.5970712001438198E-2</v>
      </c>
      <c r="U1307" s="17">
        <v>7.6628651200011499E-2</v>
      </c>
      <c r="V1307" s="17">
        <v>0.113094756944079</v>
      </c>
      <c r="W1307" s="17">
        <v>9.0714725730156501E-2</v>
      </c>
      <c r="X1307" s="17">
        <v>0.102679322456457</v>
      </c>
      <c r="Y1307" s="17">
        <v>0.108837136483743</v>
      </c>
      <c r="Z1307" s="17">
        <v>0.106463114846337</v>
      </c>
      <c r="AA1307" s="17">
        <v>0.101390312948846</v>
      </c>
      <c r="AB1307" s="17">
        <v>0.10684143809974</v>
      </c>
      <c r="AC1307" s="17">
        <v>6.0479629209238897E-2</v>
      </c>
      <c r="AD1307" s="17"/>
      <c r="AE1307" s="17">
        <v>0.13706050461202701</v>
      </c>
      <c r="AF1307" s="17">
        <v>6.21896447649425E-2</v>
      </c>
      <c r="AG1307" s="17">
        <v>9.6451806607637205E-2</v>
      </c>
      <c r="AH1307" s="17"/>
      <c r="AI1307" s="17">
        <v>0.13094552421921099</v>
      </c>
      <c r="AJ1307" s="17">
        <v>6.4903832301056105E-2</v>
      </c>
      <c r="AK1307" s="17">
        <v>8.5358174280124197E-2</v>
      </c>
      <c r="AL1307" s="17">
        <v>0.15943473264278801</v>
      </c>
      <c r="AM1307" s="17">
        <v>9.1063892804344002E-2</v>
      </c>
      <c r="AN1307" s="17"/>
      <c r="AO1307" s="17">
        <v>0.13197882453835499</v>
      </c>
      <c r="AP1307" s="17">
        <v>6.2261651464926203E-2</v>
      </c>
      <c r="AQ1307" s="17">
        <v>7.7128097492019404E-2</v>
      </c>
      <c r="AR1307" s="17"/>
      <c r="AS1307" s="17">
        <v>9.6075557842121795E-2</v>
      </c>
      <c r="AT1307" s="17">
        <v>8.8449396031161406E-2</v>
      </c>
      <c r="AU1307" s="17">
        <v>8.3693582807776806E-2</v>
      </c>
      <c r="AV1307" s="17">
        <v>7.3892625356960201E-2</v>
      </c>
      <c r="AW1307" s="17">
        <v>5.6758395307541697E-2</v>
      </c>
    </row>
    <row r="1308" spans="2:49" x14ac:dyDescent="0.25">
      <c r="B1308" t="s">
        <v>176</v>
      </c>
      <c r="C1308" s="17">
        <v>4.9316582318882002E-2</v>
      </c>
      <c r="D1308" s="17">
        <v>6.4675149587682099E-2</v>
      </c>
      <c r="E1308" s="17">
        <v>3.47443731637588E-2</v>
      </c>
      <c r="F1308" s="17"/>
      <c r="G1308" s="17">
        <v>3.07489841899262E-2</v>
      </c>
      <c r="H1308" s="17">
        <v>3.7075748956702903E-2</v>
      </c>
      <c r="I1308" s="17">
        <v>4.9583366185279802E-2</v>
      </c>
      <c r="J1308" s="17">
        <v>4.8379443107475002E-2</v>
      </c>
      <c r="K1308" s="17">
        <v>6.5613576947568905E-2</v>
      </c>
      <c r="L1308" s="17">
        <v>6.1404022538493003E-2</v>
      </c>
      <c r="M1308" s="17"/>
      <c r="N1308" s="17">
        <v>4.3381674980773999E-2</v>
      </c>
      <c r="O1308" s="17">
        <v>4.5720290165391198E-2</v>
      </c>
      <c r="P1308" s="17">
        <v>5.59624552924919E-2</v>
      </c>
      <c r="Q1308" s="17">
        <v>5.2863224984910202E-2</v>
      </c>
      <c r="R1308" s="17"/>
      <c r="S1308" s="17">
        <v>2.4717028211258801E-2</v>
      </c>
      <c r="T1308" s="17">
        <v>4.69798210697761E-2</v>
      </c>
      <c r="U1308" s="17">
        <v>6.6832501080741805E-2</v>
      </c>
      <c r="V1308" s="17">
        <v>4.8364180980137901E-2</v>
      </c>
      <c r="W1308" s="17">
        <v>5.1171329443483501E-2</v>
      </c>
      <c r="X1308" s="17">
        <v>5.7485283524883801E-2</v>
      </c>
      <c r="Y1308" s="17">
        <v>3.7766333798103E-2</v>
      </c>
      <c r="Z1308" s="17">
        <v>4.7690073805687599E-2</v>
      </c>
      <c r="AA1308" s="17">
        <v>5.5498452812375101E-2</v>
      </c>
      <c r="AB1308" s="17">
        <v>6.4362030164292802E-2</v>
      </c>
      <c r="AC1308" s="17">
        <v>5.9757677412241403E-2</v>
      </c>
      <c r="AD1308" s="17"/>
      <c r="AE1308" s="17">
        <v>8.6384513699585302E-2</v>
      </c>
      <c r="AF1308" s="17">
        <v>2.8220684507287298E-2</v>
      </c>
      <c r="AG1308" s="17">
        <v>3.4643005610593698E-2</v>
      </c>
      <c r="AH1308" s="17"/>
      <c r="AI1308" s="17">
        <v>8.3892290933740496E-2</v>
      </c>
      <c r="AJ1308" s="17">
        <v>2.0669749124319702E-2</v>
      </c>
      <c r="AK1308" s="17">
        <v>1.33661745854103E-2</v>
      </c>
      <c r="AL1308" s="17">
        <v>0.11984131508238</v>
      </c>
      <c r="AM1308" s="17">
        <v>4.0770980982911799E-2</v>
      </c>
      <c r="AN1308" s="17"/>
      <c r="AO1308" s="17">
        <v>7.3292835432099204E-2</v>
      </c>
      <c r="AP1308" s="17">
        <v>1.9809691115338101E-2</v>
      </c>
      <c r="AQ1308" s="17">
        <v>2.5317968082736401E-2</v>
      </c>
      <c r="AR1308" s="17"/>
      <c r="AS1308" s="17">
        <v>5.0904281288095897E-2</v>
      </c>
      <c r="AT1308" s="17">
        <v>5.2936938018317899E-2</v>
      </c>
      <c r="AU1308" s="17">
        <v>4.30169379856657E-2</v>
      </c>
      <c r="AV1308" s="17">
        <v>6.2788797386028106E-2</v>
      </c>
      <c r="AW1308" s="17">
        <v>3.0206980772982998E-2</v>
      </c>
    </row>
    <row r="1309" spans="2:49" x14ac:dyDescent="0.25">
      <c r="B1309" t="s">
        <v>177</v>
      </c>
      <c r="C1309" s="17">
        <v>0.56502801597426999</v>
      </c>
      <c r="D1309" s="17">
        <v>0.56316225129081698</v>
      </c>
      <c r="E1309" s="17">
        <v>0.56680422757626103</v>
      </c>
      <c r="F1309" s="17"/>
      <c r="G1309" s="17">
        <v>0.57525032114337205</v>
      </c>
      <c r="H1309" s="17">
        <v>0.59163439993411704</v>
      </c>
      <c r="I1309" s="17">
        <v>0.58499083313469702</v>
      </c>
      <c r="J1309" s="17">
        <v>0.57313185827865099</v>
      </c>
      <c r="K1309" s="17">
        <v>0.53605305109392398</v>
      </c>
      <c r="L1309" s="17">
        <v>0.53308219676760604</v>
      </c>
      <c r="M1309" s="17"/>
      <c r="N1309" s="17">
        <v>0.63760055679843897</v>
      </c>
      <c r="O1309" s="17">
        <v>0.583135630521884</v>
      </c>
      <c r="P1309" s="17">
        <v>0.51539532291950496</v>
      </c>
      <c r="Q1309" s="17">
        <v>0.51455809616900405</v>
      </c>
      <c r="R1309" s="17"/>
      <c r="S1309" s="17">
        <v>0.59700963488647796</v>
      </c>
      <c r="T1309" s="17">
        <v>0.604449773409799</v>
      </c>
      <c r="U1309" s="17">
        <v>0.53762019284400897</v>
      </c>
      <c r="V1309" s="17">
        <v>0.56874239329438703</v>
      </c>
      <c r="W1309" s="17">
        <v>0.57114052454775899</v>
      </c>
      <c r="X1309" s="17">
        <v>0.52303605760331695</v>
      </c>
      <c r="Y1309" s="17">
        <v>0.54928890805163799</v>
      </c>
      <c r="Z1309" s="17">
        <v>0.53911080274610801</v>
      </c>
      <c r="AA1309" s="17">
        <v>0.534841963923674</v>
      </c>
      <c r="AB1309" s="17">
        <v>0.57199168062651196</v>
      </c>
      <c r="AC1309" s="17">
        <v>0.57704936869819501</v>
      </c>
      <c r="AD1309" s="17"/>
      <c r="AE1309" s="17">
        <v>0.47057926898392799</v>
      </c>
      <c r="AF1309" s="17">
        <v>0.67438053134216203</v>
      </c>
      <c r="AG1309" s="17">
        <v>0.48082564624559998</v>
      </c>
      <c r="AH1309" s="17"/>
      <c r="AI1309" s="17">
        <v>0.4985951537037</v>
      </c>
      <c r="AJ1309" s="17">
        <v>0.648634800816694</v>
      </c>
      <c r="AK1309" s="17">
        <v>0.71763695446856601</v>
      </c>
      <c r="AL1309" s="17">
        <v>0.42414921146710899</v>
      </c>
      <c r="AM1309" s="17">
        <v>0.47174182274938797</v>
      </c>
      <c r="AN1309" s="17"/>
      <c r="AO1309" s="17">
        <v>0.49092487547480601</v>
      </c>
      <c r="AP1309" s="17">
        <v>0.66743049742474803</v>
      </c>
      <c r="AQ1309" s="17">
        <v>0.716342121191336</v>
      </c>
      <c r="AR1309" s="17"/>
      <c r="AS1309" s="17">
        <v>0.495464022440531</v>
      </c>
      <c r="AT1309" s="17">
        <v>0.58145857188665195</v>
      </c>
      <c r="AU1309" s="17">
        <v>0.63222365671880199</v>
      </c>
      <c r="AV1309" s="17">
        <v>0.62323293493764098</v>
      </c>
      <c r="AW1309" s="17">
        <v>0.69189760225878105</v>
      </c>
    </row>
    <row r="1310" spans="2:49" x14ac:dyDescent="0.25">
      <c r="B1310" t="s">
        <v>178</v>
      </c>
      <c r="C1310" s="17">
        <v>0.143188103329905</v>
      </c>
      <c r="D1310" s="17">
        <v>0.17565402167725899</v>
      </c>
      <c r="E1310" s="17">
        <v>0.112172439663608</v>
      </c>
      <c r="F1310" s="17"/>
      <c r="G1310" s="17">
        <v>0.120824941714852</v>
      </c>
      <c r="H1310" s="17">
        <v>0.111221247930493</v>
      </c>
      <c r="I1310" s="17">
        <v>0.136380972724333</v>
      </c>
      <c r="J1310" s="17">
        <v>0.128589671655368</v>
      </c>
      <c r="K1310" s="17">
        <v>0.16331666065363901</v>
      </c>
      <c r="L1310" s="17">
        <v>0.18817015122609901</v>
      </c>
      <c r="M1310" s="17"/>
      <c r="N1310" s="17">
        <v>0.12963032659607601</v>
      </c>
      <c r="O1310" s="17">
        <v>0.146282473812999</v>
      </c>
      <c r="P1310" s="17">
        <v>0.16134700243428299</v>
      </c>
      <c r="Q1310" s="17">
        <v>0.137970898581732</v>
      </c>
      <c r="R1310" s="17"/>
      <c r="S1310" s="17">
        <v>0.12344226709254499</v>
      </c>
      <c r="T1310" s="17">
        <v>0.112950533071214</v>
      </c>
      <c r="U1310" s="17">
        <v>0.14346115228075301</v>
      </c>
      <c r="V1310" s="17">
        <v>0.16145893792421701</v>
      </c>
      <c r="W1310" s="17">
        <v>0.14188605517364</v>
      </c>
      <c r="X1310" s="17">
        <v>0.160164605981341</v>
      </c>
      <c r="Y1310" s="17">
        <v>0.146603470281846</v>
      </c>
      <c r="Z1310" s="17">
        <v>0.15415318865202399</v>
      </c>
      <c r="AA1310" s="17">
        <v>0.15688876576122099</v>
      </c>
      <c r="AB1310" s="17">
        <v>0.17120346826403199</v>
      </c>
      <c r="AC1310" s="17">
        <v>0.12023730662147999</v>
      </c>
      <c r="AD1310" s="17"/>
      <c r="AE1310" s="17">
        <v>0.22344501831161301</v>
      </c>
      <c r="AF1310" s="17">
        <v>9.0410329272229695E-2</v>
      </c>
      <c r="AG1310" s="17">
        <v>0.13109481221823099</v>
      </c>
      <c r="AH1310" s="17"/>
      <c r="AI1310" s="17">
        <v>0.214837815152952</v>
      </c>
      <c r="AJ1310" s="17">
        <v>8.55735814253758E-2</v>
      </c>
      <c r="AK1310" s="17">
        <v>9.8724348865534495E-2</v>
      </c>
      <c r="AL1310" s="17">
        <v>0.27927604772516801</v>
      </c>
      <c r="AM1310" s="17">
        <v>0.131834873787256</v>
      </c>
      <c r="AN1310" s="17"/>
      <c r="AO1310" s="17">
        <v>0.20527165997045399</v>
      </c>
      <c r="AP1310" s="17">
        <v>8.2071342580264203E-2</v>
      </c>
      <c r="AQ1310" s="17">
        <v>0.102446065574756</v>
      </c>
      <c r="AR1310" s="17"/>
      <c r="AS1310" s="17">
        <v>0.146979839130218</v>
      </c>
      <c r="AT1310" s="17">
        <v>0.14138633404947901</v>
      </c>
      <c r="AU1310" s="17">
        <v>0.126710520793442</v>
      </c>
      <c r="AV1310" s="17">
        <v>0.136681422742988</v>
      </c>
      <c r="AW1310" s="17">
        <v>8.6965376080524695E-2</v>
      </c>
    </row>
    <row r="1311" spans="2:49" x14ac:dyDescent="0.25">
      <c r="B1311" t="s">
        <v>179</v>
      </c>
      <c r="C1311" s="17">
        <v>0.42183991264436399</v>
      </c>
      <c r="D1311" s="17">
        <v>0.38750822961355702</v>
      </c>
      <c r="E1311" s="17">
        <v>0.45463178791265302</v>
      </c>
      <c r="F1311" s="17"/>
      <c r="G1311" s="17">
        <v>0.45442537942852002</v>
      </c>
      <c r="H1311" s="17">
        <v>0.480413152003624</v>
      </c>
      <c r="I1311" s="17">
        <v>0.44860986041036399</v>
      </c>
      <c r="J1311" s="17">
        <v>0.44454218662328299</v>
      </c>
      <c r="K1311" s="17">
        <v>0.372736390440284</v>
      </c>
      <c r="L1311" s="17">
        <v>0.34491204554150701</v>
      </c>
      <c r="M1311" s="17"/>
      <c r="N1311" s="17">
        <v>0.50797023020236198</v>
      </c>
      <c r="O1311" s="17">
        <v>0.43685315670888503</v>
      </c>
      <c r="P1311" s="17">
        <v>0.354048320485222</v>
      </c>
      <c r="Q1311" s="17">
        <v>0.37658719758727299</v>
      </c>
      <c r="R1311" s="17"/>
      <c r="S1311" s="17">
        <v>0.47356736779393199</v>
      </c>
      <c r="T1311" s="17">
        <v>0.491499240338585</v>
      </c>
      <c r="U1311" s="17">
        <v>0.39415904056325501</v>
      </c>
      <c r="V1311" s="17">
        <v>0.40728345537017002</v>
      </c>
      <c r="W1311" s="17">
        <v>0.42925446937411899</v>
      </c>
      <c r="X1311" s="17">
        <v>0.36287145162197598</v>
      </c>
      <c r="Y1311" s="17">
        <v>0.40268543776979199</v>
      </c>
      <c r="Z1311" s="17">
        <v>0.38495761409408302</v>
      </c>
      <c r="AA1311" s="17">
        <v>0.37795319816245199</v>
      </c>
      <c r="AB1311" s="17">
        <v>0.40078821236247902</v>
      </c>
      <c r="AC1311" s="17">
        <v>0.45681206207671499</v>
      </c>
      <c r="AD1311" s="17"/>
      <c r="AE1311" s="17">
        <v>0.24713425067231501</v>
      </c>
      <c r="AF1311" s="17">
        <v>0.583970202069933</v>
      </c>
      <c r="AG1311" s="17">
        <v>0.34973083402736899</v>
      </c>
      <c r="AH1311" s="17"/>
      <c r="AI1311" s="17">
        <v>0.28375733855074797</v>
      </c>
      <c r="AJ1311" s="17">
        <v>0.56306121939131903</v>
      </c>
      <c r="AK1311" s="17">
        <v>0.61891260560303096</v>
      </c>
      <c r="AL1311" s="17">
        <v>0.14487316374194101</v>
      </c>
      <c r="AM1311" s="17">
        <v>0.33990694896213203</v>
      </c>
      <c r="AN1311" s="17"/>
      <c r="AO1311" s="17">
        <v>0.28565321550435102</v>
      </c>
      <c r="AP1311" s="17">
        <v>0.58535915484448398</v>
      </c>
      <c r="AQ1311" s="17">
        <v>0.613896055616581</v>
      </c>
      <c r="AR1311" s="17"/>
      <c r="AS1311" s="17">
        <v>0.348484183310313</v>
      </c>
      <c r="AT1311" s="17">
        <v>0.44007223783717297</v>
      </c>
      <c r="AU1311" s="17">
        <v>0.50551313592535996</v>
      </c>
      <c r="AV1311" s="17">
        <v>0.48655151219465198</v>
      </c>
      <c r="AW1311" s="17">
        <v>0.60493222617825704</v>
      </c>
    </row>
    <row r="1312" spans="2:49" x14ac:dyDescent="0.25">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row>
    <row r="1313" spans="2:49" x14ac:dyDescent="0.25">
      <c r="B1313" s="6" t="s">
        <v>654</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row>
    <row r="1314" spans="2:49" x14ac:dyDescent="0.25">
      <c r="B1314" s="24" t="s">
        <v>76</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row>
    <row r="1315" spans="2:49" x14ac:dyDescent="0.25">
      <c r="B1315" t="s">
        <v>172</v>
      </c>
      <c r="C1315" s="17">
        <v>0.1462979603963</v>
      </c>
      <c r="D1315" s="17">
        <v>0.171570495108916</v>
      </c>
      <c r="E1315" s="17">
        <v>0.121065220687347</v>
      </c>
      <c r="F1315" s="17"/>
      <c r="G1315" s="17">
        <v>0.151157752833987</v>
      </c>
      <c r="H1315" s="17">
        <v>0.15546550193922901</v>
      </c>
      <c r="I1315" s="17">
        <v>0.17135734899430399</v>
      </c>
      <c r="J1315" s="17">
        <v>0.15093450341765699</v>
      </c>
      <c r="K1315" s="17">
        <v>0.150168933599863</v>
      </c>
      <c r="L1315" s="17">
        <v>0.108777159535448</v>
      </c>
      <c r="M1315" s="17"/>
      <c r="N1315" s="17">
        <v>0.17456375622282</v>
      </c>
      <c r="O1315" s="17">
        <v>0.13038625619501101</v>
      </c>
      <c r="P1315" s="17">
        <v>0.13757368427966701</v>
      </c>
      <c r="Q1315" s="17">
        <v>0.139990448363354</v>
      </c>
      <c r="R1315" s="17"/>
      <c r="S1315" s="17">
        <v>0.164163590149144</v>
      </c>
      <c r="T1315" s="17">
        <v>0.154537146967129</v>
      </c>
      <c r="U1315" s="17">
        <v>0.121096937075779</v>
      </c>
      <c r="V1315" s="17">
        <v>0.14201623294869001</v>
      </c>
      <c r="W1315" s="17">
        <v>0.14529366936683399</v>
      </c>
      <c r="X1315" s="17">
        <v>0.118991094198471</v>
      </c>
      <c r="Y1315" s="17">
        <v>0.15960320853516799</v>
      </c>
      <c r="Z1315" s="17">
        <v>0.13269844814284901</v>
      </c>
      <c r="AA1315" s="17">
        <v>0.13600991374770599</v>
      </c>
      <c r="AB1315" s="17">
        <v>0.17876031966885</v>
      </c>
      <c r="AC1315" s="17">
        <v>0.12726180107665</v>
      </c>
      <c r="AD1315" s="17"/>
      <c r="AE1315" s="17">
        <v>0.13011686046496199</v>
      </c>
      <c r="AF1315" s="17">
        <v>0.176156089084715</v>
      </c>
      <c r="AG1315" s="17">
        <v>0.102362040716775</v>
      </c>
      <c r="AH1315" s="17"/>
      <c r="AI1315" s="17">
        <v>0.119737097285553</v>
      </c>
      <c r="AJ1315" s="17">
        <v>0.17860141362142201</v>
      </c>
      <c r="AK1315" s="17">
        <v>0.16984169046276801</v>
      </c>
      <c r="AL1315" s="17">
        <v>0.16854848542327799</v>
      </c>
      <c r="AM1315" s="17">
        <v>0.11324337352986499</v>
      </c>
      <c r="AN1315" s="17"/>
      <c r="AO1315" s="17">
        <v>0.112617352995783</v>
      </c>
      <c r="AP1315" s="17">
        <v>0.17273443118022999</v>
      </c>
      <c r="AQ1315" s="17">
        <v>0.16110237614706299</v>
      </c>
      <c r="AR1315" s="17"/>
      <c r="AS1315" s="17">
        <v>0.13038422601008501</v>
      </c>
      <c r="AT1315" s="17">
        <v>0.135826756663912</v>
      </c>
      <c r="AU1315" s="17">
        <v>0.176585206512759</v>
      </c>
      <c r="AV1315" s="17">
        <v>0.18166660267263099</v>
      </c>
      <c r="AW1315" s="17">
        <v>0.241061770938238</v>
      </c>
    </row>
    <row r="1316" spans="2:49" x14ac:dyDescent="0.25">
      <c r="B1316" t="s">
        <v>173</v>
      </c>
      <c r="C1316" s="17">
        <v>0.35015172845949699</v>
      </c>
      <c r="D1316" s="17">
        <v>0.35451446197342301</v>
      </c>
      <c r="E1316" s="17">
        <v>0.34681566009341402</v>
      </c>
      <c r="F1316" s="17"/>
      <c r="G1316" s="17">
        <v>0.35523261153805702</v>
      </c>
      <c r="H1316" s="17">
        <v>0.32362166805891401</v>
      </c>
      <c r="I1316" s="17">
        <v>0.35893679861583599</v>
      </c>
      <c r="J1316" s="17">
        <v>0.35804454914306</v>
      </c>
      <c r="K1316" s="17">
        <v>0.34697251887025599</v>
      </c>
      <c r="L1316" s="17">
        <v>0.35684658606409903</v>
      </c>
      <c r="M1316" s="17"/>
      <c r="N1316" s="17">
        <v>0.367704448251778</v>
      </c>
      <c r="O1316" s="17">
        <v>0.367886332011788</v>
      </c>
      <c r="P1316" s="17">
        <v>0.34291009057372601</v>
      </c>
      <c r="Q1316" s="17">
        <v>0.32042040569797497</v>
      </c>
      <c r="R1316" s="17"/>
      <c r="S1316" s="17">
        <v>0.35065277575693699</v>
      </c>
      <c r="T1316" s="17">
        <v>0.36347979842072098</v>
      </c>
      <c r="U1316" s="17">
        <v>0.30908596611344102</v>
      </c>
      <c r="V1316" s="17">
        <v>0.34720737949755298</v>
      </c>
      <c r="W1316" s="17">
        <v>0.29407790182721899</v>
      </c>
      <c r="X1316" s="17">
        <v>0.380097183444849</v>
      </c>
      <c r="Y1316" s="17">
        <v>0.35657936243291599</v>
      </c>
      <c r="Z1316" s="17">
        <v>0.41727599450240699</v>
      </c>
      <c r="AA1316" s="17">
        <v>0.37078822106766901</v>
      </c>
      <c r="AB1316" s="17">
        <v>0.34832566664585002</v>
      </c>
      <c r="AC1316" s="17">
        <v>0.30374464823227398</v>
      </c>
      <c r="AD1316" s="17"/>
      <c r="AE1316" s="17">
        <v>0.36497679371563302</v>
      </c>
      <c r="AF1316" s="17">
        <v>0.35159211409396501</v>
      </c>
      <c r="AG1316" s="17">
        <v>0.31019730471089202</v>
      </c>
      <c r="AH1316" s="17"/>
      <c r="AI1316" s="17">
        <v>0.377922780076207</v>
      </c>
      <c r="AJ1316" s="17">
        <v>0.35411596319021299</v>
      </c>
      <c r="AK1316" s="17">
        <v>0.34076608775552403</v>
      </c>
      <c r="AL1316" s="17">
        <v>0.37139855406734601</v>
      </c>
      <c r="AM1316" s="17">
        <v>0.29682755992288701</v>
      </c>
      <c r="AN1316" s="17"/>
      <c r="AO1316" s="17">
        <v>0.37225491076410799</v>
      </c>
      <c r="AP1316" s="17">
        <v>0.37718936573289302</v>
      </c>
      <c r="AQ1316" s="17">
        <v>0.38097322587152099</v>
      </c>
      <c r="AR1316" s="17"/>
      <c r="AS1316" s="17">
        <v>0.32957385562899799</v>
      </c>
      <c r="AT1316" s="17">
        <v>0.36978483304073201</v>
      </c>
      <c r="AU1316" s="17">
        <v>0.33638132505599999</v>
      </c>
      <c r="AV1316" s="17">
        <v>0.38791699197547402</v>
      </c>
      <c r="AW1316" s="17">
        <v>0.31943315269614198</v>
      </c>
    </row>
    <row r="1317" spans="2:49" x14ac:dyDescent="0.25">
      <c r="B1317" t="s">
        <v>174</v>
      </c>
      <c r="C1317" s="17">
        <v>0.43208332499998198</v>
      </c>
      <c r="D1317" s="17">
        <v>0.39239806052266502</v>
      </c>
      <c r="E1317" s="17">
        <v>0.47093326288084097</v>
      </c>
      <c r="F1317" s="17"/>
      <c r="G1317" s="17">
        <v>0.39059039121393002</v>
      </c>
      <c r="H1317" s="17">
        <v>0.418010552978753</v>
      </c>
      <c r="I1317" s="17">
        <v>0.40285736490969898</v>
      </c>
      <c r="J1317" s="17">
        <v>0.43222205247345502</v>
      </c>
      <c r="K1317" s="17">
        <v>0.44295032903458498</v>
      </c>
      <c r="L1317" s="17">
        <v>0.48793062940610399</v>
      </c>
      <c r="M1317" s="17"/>
      <c r="N1317" s="17">
        <v>0.39097919498270001</v>
      </c>
      <c r="O1317" s="17">
        <v>0.44016098040367801</v>
      </c>
      <c r="P1317" s="17">
        <v>0.43968639026698603</v>
      </c>
      <c r="Q1317" s="17">
        <v>0.45865802590050803</v>
      </c>
      <c r="R1317" s="17"/>
      <c r="S1317" s="17">
        <v>0.416658068521846</v>
      </c>
      <c r="T1317" s="17">
        <v>0.41373434903023498</v>
      </c>
      <c r="U1317" s="17">
        <v>0.48778566720466698</v>
      </c>
      <c r="V1317" s="17">
        <v>0.42479659838310202</v>
      </c>
      <c r="W1317" s="17">
        <v>0.46885063191513199</v>
      </c>
      <c r="X1317" s="17">
        <v>0.42014192819942098</v>
      </c>
      <c r="Y1317" s="17">
        <v>0.41497222700567099</v>
      </c>
      <c r="Z1317" s="17">
        <v>0.38281159531008901</v>
      </c>
      <c r="AA1317" s="17">
        <v>0.45059908091017498</v>
      </c>
      <c r="AB1317" s="17">
        <v>0.39578143383244202</v>
      </c>
      <c r="AC1317" s="17">
        <v>0.50815333451326705</v>
      </c>
      <c r="AD1317" s="17"/>
      <c r="AE1317" s="17">
        <v>0.43631685024871097</v>
      </c>
      <c r="AF1317" s="17">
        <v>0.40833631793199299</v>
      </c>
      <c r="AG1317" s="17">
        <v>0.49672036733580599</v>
      </c>
      <c r="AH1317" s="17"/>
      <c r="AI1317" s="17">
        <v>0.43809106371183298</v>
      </c>
      <c r="AJ1317" s="17">
        <v>0.39371985724011599</v>
      </c>
      <c r="AK1317" s="17">
        <v>0.40016362480804302</v>
      </c>
      <c r="AL1317" s="17">
        <v>0.38537955475828201</v>
      </c>
      <c r="AM1317" s="17">
        <v>0.52582613080440999</v>
      </c>
      <c r="AN1317" s="17"/>
      <c r="AO1317" s="17">
        <v>0.45108891245425697</v>
      </c>
      <c r="AP1317" s="17">
        <v>0.387246425797445</v>
      </c>
      <c r="AQ1317" s="17">
        <v>0.364423076635775</v>
      </c>
      <c r="AR1317" s="17"/>
      <c r="AS1317" s="17">
        <v>0.47425496478764201</v>
      </c>
      <c r="AT1317" s="17">
        <v>0.42756042644187903</v>
      </c>
      <c r="AU1317" s="17">
        <v>0.404379171445513</v>
      </c>
      <c r="AV1317" s="17">
        <v>0.35541439242711798</v>
      </c>
      <c r="AW1317" s="17">
        <v>0.38699905963873099</v>
      </c>
    </row>
    <row r="1318" spans="2:49" x14ac:dyDescent="0.25">
      <c r="B1318" t="s">
        <v>175</v>
      </c>
      <c r="C1318" s="17">
        <v>5.5322187546880001E-2</v>
      </c>
      <c r="D1318" s="17">
        <v>5.9866363921277803E-2</v>
      </c>
      <c r="E1318" s="17">
        <v>5.0277887087459797E-2</v>
      </c>
      <c r="F1318" s="17"/>
      <c r="G1318" s="17">
        <v>7.7666238976663193E-2</v>
      </c>
      <c r="H1318" s="17">
        <v>7.3628835103881796E-2</v>
      </c>
      <c r="I1318" s="17">
        <v>5.4610770334633102E-2</v>
      </c>
      <c r="J1318" s="17">
        <v>5.4136415506978099E-2</v>
      </c>
      <c r="K1318" s="17">
        <v>3.8035371301398099E-2</v>
      </c>
      <c r="L1318" s="17">
        <v>3.8508564609496101E-2</v>
      </c>
      <c r="M1318" s="17"/>
      <c r="N1318" s="17">
        <v>5.7189896275355298E-2</v>
      </c>
      <c r="O1318" s="17">
        <v>4.3780943264161001E-2</v>
      </c>
      <c r="P1318" s="17">
        <v>6.4452751646037906E-2</v>
      </c>
      <c r="Q1318" s="17">
        <v>5.8376037881644603E-2</v>
      </c>
      <c r="R1318" s="17"/>
      <c r="S1318" s="17">
        <v>5.2789825592057797E-2</v>
      </c>
      <c r="T1318" s="17">
        <v>5.5592524063656799E-2</v>
      </c>
      <c r="U1318" s="17">
        <v>6.1360774872426402E-2</v>
      </c>
      <c r="V1318" s="17">
        <v>8.1410051421961394E-2</v>
      </c>
      <c r="W1318" s="17">
        <v>6.5124561011369098E-2</v>
      </c>
      <c r="X1318" s="17">
        <v>4.7189337299110103E-2</v>
      </c>
      <c r="Y1318" s="17">
        <v>5.1301156145922101E-2</v>
      </c>
      <c r="Z1318" s="17">
        <v>5.1774393684250401E-2</v>
      </c>
      <c r="AA1318" s="17">
        <v>3.7005134464207397E-2</v>
      </c>
      <c r="AB1318" s="17">
        <v>6.5376487422271506E-2</v>
      </c>
      <c r="AC1318" s="17">
        <v>3.7547063823890198E-2</v>
      </c>
      <c r="AD1318" s="17"/>
      <c r="AE1318" s="17">
        <v>5.1846076929190001E-2</v>
      </c>
      <c r="AF1318" s="17">
        <v>5.2903689420459102E-2</v>
      </c>
      <c r="AG1318" s="17">
        <v>6.2630832265788403E-2</v>
      </c>
      <c r="AH1318" s="17"/>
      <c r="AI1318" s="17">
        <v>4.8935290902107603E-2</v>
      </c>
      <c r="AJ1318" s="17">
        <v>5.9054225466669802E-2</v>
      </c>
      <c r="AK1318" s="17">
        <v>6.9940600101459804E-2</v>
      </c>
      <c r="AL1318" s="17">
        <v>3.8289218702013697E-2</v>
      </c>
      <c r="AM1318" s="17">
        <v>4.6891012439525898E-2</v>
      </c>
      <c r="AN1318" s="17"/>
      <c r="AO1318" s="17">
        <v>5.3401876911252401E-2</v>
      </c>
      <c r="AP1318" s="17">
        <v>5.0046672918253599E-2</v>
      </c>
      <c r="AQ1318" s="17">
        <v>8.2848237997885904E-2</v>
      </c>
      <c r="AR1318" s="17"/>
      <c r="AS1318" s="17">
        <v>5.0176273498265499E-2</v>
      </c>
      <c r="AT1318" s="17">
        <v>5.3608700121312601E-2</v>
      </c>
      <c r="AU1318" s="17">
        <v>6.4075401631443998E-2</v>
      </c>
      <c r="AV1318" s="17">
        <v>4.8617689269898803E-2</v>
      </c>
      <c r="AW1318" s="17">
        <v>5.2506016726889003E-2</v>
      </c>
    </row>
    <row r="1319" spans="2:49" x14ac:dyDescent="0.25">
      <c r="B1319" t="s">
        <v>176</v>
      </c>
      <c r="C1319" s="17">
        <v>1.6144798597340401E-2</v>
      </c>
      <c r="D1319" s="17">
        <v>2.16506184737187E-2</v>
      </c>
      <c r="E1319" s="17">
        <v>1.09079692509383E-2</v>
      </c>
      <c r="F1319" s="17"/>
      <c r="G1319" s="17">
        <v>2.5353005437362498E-2</v>
      </c>
      <c r="H1319" s="17">
        <v>2.9273441919222699E-2</v>
      </c>
      <c r="I1319" s="17">
        <v>1.22377171455275E-2</v>
      </c>
      <c r="J1319" s="17">
        <v>4.6624794588510697E-3</v>
      </c>
      <c r="K1319" s="17">
        <v>2.1872847193898499E-2</v>
      </c>
      <c r="L1319" s="17">
        <v>7.9370603848532596E-3</v>
      </c>
      <c r="M1319" s="17"/>
      <c r="N1319" s="17">
        <v>9.5627042673464904E-3</v>
      </c>
      <c r="O1319" s="17">
        <v>1.7785488125362701E-2</v>
      </c>
      <c r="P1319" s="17">
        <v>1.5377083233583E-2</v>
      </c>
      <c r="Q1319" s="17">
        <v>2.2555082156518198E-2</v>
      </c>
      <c r="R1319" s="17"/>
      <c r="S1319" s="17">
        <v>1.5735739980015699E-2</v>
      </c>
      <c r="T1319" s="17">
        <v>1.26561815182581E-2</v>
      </c>
      <c r="U1319" s="17">
        <v>2.0670654733686601E-2</v>
      </c>
      <c r="V1319" s="17">
        <v>4.5697377486941197E-3</v>
      </c>
      <c r="W1319" s="17">
        <v>2.6653235879445202E-2</v>
      </c>
      <c r="X1319" s="17">
        <v>3.3580456858148103E-2</v>
      </c>
      <c r="Y1319" s="17">
        <v>1.7544045880323E-2</v>
      </c>
      <c r="Z1319" s="17">
        <v>1.54395683604047E-2</v>
      </c>
      <c r="AA1319" s="17">
        <v>5.59764981024181E-3</v>
      </c>
      <c r="AB1319" s="17">
        <v>1.17560924305863E-2</v>
      </c>
      <c r="AC1319" s="17">
        <v>2.3293152353917899E-2</v>
      </c>
      <c r="AD1319" s="17"/>
      <c r="AE1319" s="17">
        <v>1.6743418641505099E-2</v>
      </c>
      <c r="AF1319" s="17">
        <v>1.10117894688673E-2</v>
      </c>
      <c r="AG1319" s="17">
        <v>2.8089454970739499E-2</v>
      </c>
      <c r="AH1319" s="17"/>
      <c r="AI1319" s="17">
        <v>1.5313768024299901E-2</v>
      </c>
      <c r="AJ1319" s="17">
        <v>1.450854048158E-2</v>
      </c>
      <c r="AK1319" s="17">
        <v>1.9287996872205702E-2</v>
      </c>
      <c r="AL1319" s="17">
        <v>3.6384187049080897E-2</v>
      </c>
      <c r="AM1319" s="17">
        <v>1.7211923303312001E-2</v>
      </c>
      <c r="AN1319" s="17"/>
      <c r="AO1319" s="17">
        <v>1.06369468745989E-2</v>
      </c>
      <c r="AP1319" s="17">
        <v>1.2783104371177899E-2</v>
      </c>
      <c r="AQ1319" s="17">
        <v>1.0653083347755001E-2</v>
      </c>
      <c r="AR1319" s="17"/>
      <c r="AS1319" s="17">
        <v>1.56106800750088E-2</v>
      </c>
      <c r="AT1319" s="17">
        <v>1.32192837321647E-2</v>
      </c>
      <c r="AU1319" s="17">
        <v>1.85788953542847E-2</v>
      </c>
      <c r="AV1319" s="17">
        <v>2.6384323654878701E-2</v>
      </c>
      <c r="AW1319" s="17">
        <v>0</v>
      </c>
    </row>
    <row r="1320" spans="2:49" x14ac:dyDescent="0.25">
      <c r="B1320" t="s">
        <v>177</v>
      </c>
      <c r="C1320" s="17">
        <v>0.49644968885579799</v>
      </c>
      <c r="D1320" s="17">
        <v>0.52608495708233804</v>
      </c>
      <c r="E1320" s="17">
        <v>0.46788088078076101</v>
      </c>
      <c r="F1320" s="17"/>
      <c r="G1320" s="17">
        <v>0.50639036437204399</v>
      </c>
      <c r="H1320" s="17">
        <v>0.47908716999814199</v>
      </c>
      <c r="I1320" s="17">
        <v>0.53029414761014004</v>
      </c>
      <c r="J1320" s="17">
        <v>0.50897905256071596</v>
      </c>
      <c r="K1320" s="17">
        <v>0.49714145247011898</v>
      </c>
      <c r="L1320" s="17">
        <v>0.465623745599547</v>
      </c>
      <c r="M1320" s="17"/>
      <c r="N1320" s="17">
        <v>0.542268204474598</v>
      </c>
      <c r="O1320" s="17">
        <v>0.49827258820679798</v>
      </c>
      <c r="P1320" s="17">
        <v>0.480483774853393</v>
      </c>
      <c r="Q1320" s="17">
        <v>0.46041085406132998</v>
      </c>
      <c r="R1320" s="17"/>
      <c r="S1320" s="17">
        <v>0.51481636590608104</v>
      </c>
      <c r="T1320" s="17">
        <v>0.51801694538785004</v>
      </c>
      <c r="U1320" s="17">
        <v>0.43018290318921998</v>
      </c>
      <c r="V1320" s="17">
        <v>0.48922361244624302</v>
      </c>
      <c r="W1320" s="17">
        <v>0.43937157119405301</v>
      </c>
      <c r="X1320" s="17">
        <v>0.49908827764332098</v>
      </c>
      <c r="Y1320" s="17">
        <v>0.51618257096808395</v>
      </c>
      <c r="Z1320" s="17">
        <v>0.54997444264525597</v>
      </c>
      <c r="AA1320" s="17">
        <v>0.50679813481537495</v>
      </c>
      <c r="AB1320" s="17">
        <v>0.52708598631470005</v>
      </c>
      <c r="AC1320" s="17">
        <v>0.43100644930892501</v>
      </c>
      <c r="AD1320" s="17"/>
      <c r="AE1320" s="17">
        <v>0.49509365418059398</v>
      </c>
      <c r="AF1320" s="17">
        <v>0.52774820317868099</v>
      </c>
      <c r="AG1320" s="17">
        <v>0.41255934542766598</v>
      </c>
      <c r="AH1320" s="17"/>
      <c r="AI1320" s="17">
        <v>0.49765987736175998</v>
      </c>
      <c r="AJ1320" s="17">
        <v>0.532717376811635</v>
      </c>
      <c r="AK1320" s="17">
        <v>0.51060777821829195</v>
      </c>
      <c r="AL1320" s="17">
        <v>0.53994703949062395</v>
      </c>
      <c r="AM1320" s="17">
        <v>0.41007093345275197</v>
      </c>
      <c r="AN1320" s="17"/>
      <c r="AO1320" s="17">
        <v>0.48487226375989101</v>
      </c>
      <c r="AP1320" s="17">
        <v>0.54992379691312299</v>
      </c>
      <c r="AQ1320" s="17">
        <v>0.54207560201858396</v>
      </c>
      <c r="AR1320" s="17"/>
      <c r="AS1320" s="17">
        <v>0.45995808163908403</v>
      </c>
      <c r="AT1320" s="17">
        <v>0.50561158970464304</v>
      </c>
      <c r="AU1320" s="17">
        <v>0.51296653156875904</v>
      </c>
      <c r="AV1320" s="17">
        <v>0.56958359464810504</v>
      </c>
      <c r="AW1320" s="17">
        <v>0.56049492363438003</v>
      </c>
    </row>
    <row r="1321" spans="2:49" x14ac:dyDescent="0.25">
      <c r="B1321" t="s">
        <v>178</v>
      </c>
      <c r="C1321" s="17">
        <v>7.1466986144220507E-2</v>
      </c>
      <c r="D1321" s="17">
        <v>8.1516982394996607E-2</v>
      </c>
      <c r="E1321" s="17">
        <v>6.1185856338398098E-2</v>
      </c>
      <c r="F1321" s="17"/>
      <c r="G1321" s="17">
        <v>0.103019244414026</v>
      </c>
      <c r="H1321" s="17">
        <v>0.10290227702310401</v>
      </c>
      <c r="I1321" s="17">
        <v>6.6848487480160604E-2</v>
      </c>
      <c r="J1321" s="17">
        <v>5.8798894965829199E-2</v>
      </c>
      <c r="K1321" s="17">
        <v>5.9908218495296602E-2</v>
      </c>
      <c r="L1321" s="17">
        <v>4.6445624994349302E-2</v>
      </c>
      <c r="M1321" s="17"/>
      <c r="N1321" s="17">
        <v>6.6752600542701795E-2</v>
      </c>
      <c r="O1321" s="17">
        <v>6.1566431389523703E-2</v>
      </c>
      <c r="P1321" s="17">
        <v>7.9829834879621003E-2</v>
      </c>
      <c r="Q1321" s="17">
        <v>8.0931120038162704E-2</v>
      </c>
      <c r="R1321" s="17"/>
      <c r="S1321" s="17">
        <v>6.8525565572073593E-2</v>
      </c>
      <c r="T1321" s="17">
        <v>6.8248705581914898E-2</v>
      </c>
      <c r="U1321" s="17">
        <v>8.2031429606112996E-2</v>
      </c>
      <c r="V1321" s="17">
        <v>8.5979789170655602E-2</v>
      </c>
      <c r="W1321" s="17">
        <v>9.1777796890814306E-2</v>
      </c>
      <c r="X1321" s="17">
        <v>8.0769794157258198E-2</v>
      </c>
      <c r="Y1321" s="17">
        <v>6.8845202026245098E-2</v>
      </c>
      <c r="Z1321" s="17">
        <v>6.7213962044655101E-2</v>
      </c>
      <c r="AA1321" s="17">
        <v>4.2602784274449197E-2</v>
      </c>
      <c r="AB1321" s="17">
        <v>7.7132579852857805E-2</v>
      </c>
      <c r="AC1321" s="17">
        <v>6.0840216177808097E-2</v>
      </c>
      <c r="AD1321" s="17"/>
      <c r="AE1321" s="17">
        <v>6.8589495570695103E-2</v>
      </c>
      <c r="AF1321" s="17">
        <v>6.3915478889326402E-2</v>
      </c>
      <c r="AG1321" s="17">
        <v>9.0720287236527905E-2</v>
      </c>
      <c r="AH1321" s="17"/>
      <c r="AI1321" s="17">
        <v>6.4249058926407504E-2</v>
      </c>
      <c r="AJ1321" s="17">
        <v>7.35627659482498E-2</v>
      </c>
      <c r="AK1321" s="17">
        <v>8.9228596973665503E-2</v>
      </c>
      <c r="AL1321" s="17">
        <v>7.4673405751094601E-2</v>
      </c>
      <c r="AM1321" s="17">
        <v>6.4102935742837902E-2</v>
      </c>
      <c r="AN1321" s="17"/>
      <c r="AO1321" s="17">
        <v>6.4038823785851295E-2</v>
      </c>
      <c r="AP1321" s="17">
        <v>6.2829777289431593E-2</v>
      </c>
      <c r="AQ1321" s="17">
        <v>9.3501321345640903E-2</v>
      </c>
      <c r="AR1321" s="17"/>
      <c r="AS1321" s="17">
        <v>6.5786953573274298E-2</v>
      </c>
      <c r="AT1321" s="17">
        <v>6.6827983853477393E-2</v>
      </c>
      <c r="AU1321" s="17">
        <v>8.2654296985728695E-2</v>
      </c>
      <c r="AV1321" s="17">
        <v>7.5002012924777497E-2</v>
      </c>
      <c r="AW1321" s="17">
        <v>5.2506016726889003E-2</v>
      </c>
    </row>
    <row r="1322" spans="2:49" x14ac:dyDescent="0.25">
      <c r="B1322" t="s">
        <v>179</v>
      </c>
      <c r="C1322" s="17">
        <v>0.42498270271157701</v>
      </c>
      <c r="D1322" s="17">
        <v>0.44456797468734199</v>
      </c>
      <c r="E1322" s="17">
        <v>0.406695024442363</v>
      </c>
      <c r="F1322" s="17"/>
      <c r="G1322" s="17">
        <v>0.403371119958018</v>
      </c>
      <c r="H1322" s="17">
        <v>0.37618489297503799</v>
      </c>
      <c r="I1322" s="17">
        <v>0.46344566012998001</v>
      </c>
      <c r="J1322" s="17">
        <v>0.450180157594887</v>
      </c>
      <c r="K1322" s="17">
        <v>0.437233233974822</v>
      </c>
      <c r="L1322" s="17">
        <v>0.41917812060519699</v>
      </c>
      <c r="M1322" s="17"/>
      <c r="N1322" s="17">
        <v>0.47551560393189601</v>
      </c>
      <c r="O1322" s="17">
        <v>0.43670615681727498</v>
      </c>
      <c r="P1322" s="17">
        <v>0.40065393997377302</v>
      </c>
      <c r="Q1322" s="17">
        <v>0.37947973402316698</v>
      </c>
      <c r="R1322" s="17"/>
      <c r="S1322" s="17">
        <v>0.44629080033400698</v>
      </c>
      <c r="T1322" s="17">
        <v>0.449768239805935</v>
      </c>
      <c r="U1322" s="17">
        <v>0.348151473583107</v>
      </c>
      <c r="V1322" s="17">
        <v>0.403243823275587</v>
      </c>
      <c r="W1322" s="17">
        <v>0.34759377430323901</v>
      </c>
      <c r="X1322" s="17">
        <v>0.41831848348606299</v>
      </c>
      <c r="Y1322" s="17">
        <v>0.44733736894183901</v>
      </c>
      <c r="Z1322" s="17">
        <v>0.48276048060060101</v>
      </c>
      <c r="AA1322" s="17">
        <v>0.46419535054092598</v>
      </c>
      <c r="AB1322" s="17">
        <v>0.44995340646184301</v>
      </c>
      <c r="AC1322" s="17">
        <v>0.37016623313111702</v>
      </c>
      <c r="AD1322" s="17"/>
      <c r="AE1322" s="17">
        <v>0.42650415860989899</v>
      </c>
      <c r="AF1322" s="17">
        <v>0.46383272428935401</v>
      </c>
      <c r="AG1322" s="17">
        <v>0.321839058191139</v>
      </c>
      <c r="AH1322" s="17"/>
      <c r="AI1322" s="17">
        <v>0.43341081843535201</v>
      </c>
      <c r="AJ1322" s="17">
        <v>0.45915461086338499</v>
      </c>
      <c r="AK1322" s="17">
        <v>0.42137918124462598</v>
      </c>
      <c r="AL1322" s="17">
        <v>0.46527363373952901</v>
      </c>
      <c r="AM1322" s="17">
        <v>0.34596799770991399</v>
      </c>
      <c r="AN1322" s="17"/>
      <c r="AO1322" s="17">
        <v>0.42083343997403999</v>
      </c>
      <c r="AP1322" s="17">
        <v>0.48709401962369198</v>
      </c>
      <c r="AQ1322" s="17">
        <v>0.44857428067294303</v>
      </c>
      <c r="AR1322" s="17"/>
      <c r="AS1322" s="17">
        <v>0.39417112806580901</v>
      </c>
      <c r="AT1322" s="17">
        <v>0.43878360585116599</v>
      </c>
      <c r="AU1322" s="17">
        <v>0.43031223458302997</v>
      </c>
      <c r="AV1322" s="17">
        <v>0.494581581723327</v>
      </c>
      <c r="AW1322" s="17">
        <v>0.50798890690749099</v>
      </c>
    </row>
    <row r="1323" spans="2:49" x14ac:dyDescent="0.25">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row>
    <row r="1324" spans="2:49" x14ac:dyDescent="0.25">
      <c r="B1324" s="6" t="s">
        <v>655</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c r="AD1324" s="17"/>
      <c r="AE1324" s="17"/>
      <c r="AF1324" s="17"/>
      <c r="AG1324" s="17"/>
      <c r="AH1324" s="17"/>
      <c r="AI1324" s="17"/>
      <c r="AJ1324" s="17"/>
      <c r="AK1324" s="17"/>
      <c r="AL1324" s="17"/>
      <c r="AM1324" s="17"/>
      <c r="AN1324" s="17"/>
      <c r="AO1324" s="17"/>
      <c r="AP1324" s="17"/>
      <c r="AQ1324" s="17"/>
      <c r="AR1324" s="17"/>
      <c r="AS1324" s="17"/>
      <c r="AT1324" s="17"/>
      <c r="AU1324" s="17"/>
      <c r="AV1324" s="17"/>
      <c r="AW1324" s="17"/>
    </row>
    <row r="1325" spans="2:49" x14ac:dyDescent="0.25">
      <c r="B1325" s="24" t="s">
        <v>76</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c r="AP1325" s="17"/>
      <c r="AQ1325" s="17"/>
      <c r="AR1325" s="17"/>
      <c r="AS1325" s="17"/>
      <c r="AT1325" s="17"/>
      <c r="AU1325" s="17"/>
      <c r="AV1325" s="17"/>
      <c r="AW1325" s="17"/>
    </row>
    <row r="1326" spans="2:49" x14ac:dyDescent="0.25">
      <c r="B1326" t="s">
        <v>172</v>
      </c>
      <c r="C1326" s="17">
        <v>0.25783710628652801</v>
      </c>
      <c r="D1326" s="17">
        <v>0.263074917509037</v>
      </c>
      <c r="E1326" s="17">
        <v>0.25288882831074599</v>
      </c>
      <c r="F1326" s="17"/>
      <c r="G1326" s="17">
        <v>0.27610471523355301</v>
      </c>
      <c r="H1326" s="17">
        <v>0.259138180786465</v>
      </c>
      <c r="I1326" s="17">
        <v>0.26651195947856399</v>
      </c>
      <c r="J1326" s="17">
        <v>0.25839252870458801</v>
      </c>
      <c r="K1326" s="17">
        <v>0.25676141720502998</v>
      </c>
      <c r="L1326" s="17">
        <v>0.237656809976973</v>
      </c>
      <c r="M1326" s="17"/>
      <c r="N1326" s="17">
        <v>0.29623589612960499</v>
      </c>
      <c r="O1326" s="17">
        <v>0.26789138593876999</v>
      </c>
      <c r="P1326" s="17">
        <v>0.24051679790098299</v>
      </c>
      <c r="Q1326" s="17">
        <v>0.22139727465826001</v>
      </c>
      <c r="R1326" s="17"/>
      <c r="S1326" s="17">
        <v>0.26878936277241899</v>
      </c>
      <c r="T1326" s="17">
        <v>0.26487602286255402</v>
      </c>
      <c r="U1326" s="17">
        <v>0.21551604735230701</v>
      </c>
      <c r="V1326" s="17">
        <v>0.27131738490956803</v>
      </c>
      <c r="W1326" s="17">
        <v>0.26278738656774098</v>
      </c>
      <c r="X1326" s="17">
        <v>0.25642952571898497</v>
      </c>
      <c r="Y1326" s="17">
        <v>0.276457135801151</v>
      </c>
      <c r="Z1326" s="17">
        <v>0.224842181832489</v>
      </c>
      <c r="AA1326" s="17">
        <v>0.2322912406332</v>
      </c>
      <c r="AB1326" s="17">
        <v>0.28687165949578702</v>
      </c>
      <c r="AC1326" s="17">
        <v>0.24850916476672799</v>
      </c>
      <c r="AD1326" s="17"/>
      <c r="AE1326" s="17">
        <v>0.192238469210263</v>
      </c>
      <c r="AF1326" s="17">
        <v>0.32863030884905903</v>
      </c>
      <c r="AG1326" s="17">
        <v>0.20855582121140701</v>
      </c>
      <c r="AH1326" s="17"/>
      <c r="AI1326" s="17">
        <v>0.186917190326611</v>
      </c>
      <c r="AJ1326" s="17">
        <v>0.32319518092631599</v>
      </c>
      <c r="AK1326" s="17">
        <v>0.35104005924263398</v>
      </c>
      <c r="AL1326" s="17">
        <v>0.121279642595158</v>
      </c>
      <c r="AM1326" s="17">
        <v>0.225030323083803</v>
      </c>
      <c r="AN1326" s="17"/>
      <c r="AO1326" s="17">
        <v>0.17139442465170601</v>
      </c>
      <c r="AP1326" s="17">
        <v>0.31839490881028099</v>
      </c>
      <c r="AQ1326" s="17">
        <v>0.336956451519976</v>
      </c>
      <c r="AR1326" s="17"/>
      <c r="AS1326" s="17">
        <v>0.21253019781079799</v>
      </c>
      <c r="AT1326" s="17">
        <v>0.26978462288247101</v>
      </c>
      <c r="AU1326" s="17">
        <v>0.29991672787760698</v>
      </c>
      <c r="AV1326" s="17">
        <v>0.30042079256160098</v>
      </c>
      <c r="AW1326" s="17">
        <v>0.29421332039466902</v>
      </c>
    </row>
    <row r="1327" spans="2:49" x14ac:dyDescent="0.25">
      <c r="B1327" t="s">
        <v>173</v>
      </c>
      <c r="C1327" s="17">
        <v>0.31558045743247598</v>
      </c>
      <c r="D1327" s="17">
        <v>0.29660265099191802</v>
      </c>
      <c r="E1327" s="17">
        <v>0.33369851508773102</v>
      </c>
      <c r="F1327" s="17"/>
      <c r="G1327" s="17">
        <v>0.32202165792836401</v>
      </c>
      <c r="H1327" s="17">
        <v>0.33870351216281802</v>
      </c>
      <c r="I1327" s="17">
        <v>0.33663653995548798</v>
      </c>
      <c r="J1327" s="17">
        <v>0.28292556159390803</v>
      </c>
      <c r="K1327" s="17">
        <v>0.299351225404629</v>
      </c>
      <c r="L1327" s="17">
        <v>0.31270486370249101</v>
      </c>
      <c r="M1327" s="17"/>
      <c r="N1327" s="17">
        <v>0.33855544349251798</v>
      </c>
      <c r="O1327" s="17">
        <v>0.34056481821691498</v>
      </c>
      <c r="P1327" s="17">
        <v>0.28273977538460099</v>
      </c>
      <c r="Q1327" s="17">
        <v>0.296035548460372</v>
      </c>
      <c r="R1327" s="17"/>
      <c r="S1327" s="17">
        <v>0.31924522889791501</v>
      </c>
      <c r="T1327" s="17">
        <v>0.33810019231126898</v>
      </c>
      <c r="U1327" s="17">
        <v>0.28409524342521297</v>
      </c>
      <c r="V1327" s="17">
        <v>0.31772226283237698</v>
      </c>
      <c r="W1327" s="17">
        <v>0.331073516503892</v>
      </c>
      <c r="X1327" s="17">
        <v>0.29779749780405101</v>
      </c>
      <c r="Y1327" s="17">
        <v>0.30903058543112</v>
      </c>
      <c r="Z1327" s="17">
        <v>0.292187098861306</v>
      </c>
      <c r="AA1327" s="17">
        <v>0.32435361833450299</v>
      </c>
      <c r="AB1327" s="17">
        <v>0.33258325730864802</v>
      </c>
      <c r="AC1327" s="17">
        <v>0.28301299787413198</v>
      </c>
      <c r="AD1327" s="17"/>
      <c r="AE1327" s="17">
        <v>0.29993602835106797</v>
      </c>
      <c r="AF1327" s="17">
        <v>0.34279725614143902</v>
      </c>
      <c r="AG1327" s="17">
        <v>0.28896515429327702</v>
      </c>
      <c r="AH1327" s="17"/>
      <c r="AI1327" s="17">
        <v>0.32456172895701102</v>
      </c>
      <c r="AJ1327" s="17">
        <v>0.33207045894444998</v>
      </c>
      <c r="AK1327" s="17">
        <v>0.36903053134612002</v>
      </c>
      <c r="AL1327" s="17">
        <v>0.202468671894728</v>
      </c>
      <c r="AM1327" s="17">
        <v>0.27857706426937801</v>
      </c>
      <c r="AN1327" s="17"/>
      <c r="AO1327" s="17">
        <v>0.32648400356820501</v>
      </c>
      <c r="AP1327" s="17">
        <v>0.34357648726729401</v>
      </c>
      <c r="AQ1327" s="17">
        <v>0.393285912581818</v>
      </c>
      <c r="AR1327" s="17"/>
      <c r="AS1327" s="17">
        <v>0.29794489157777498</v>
      </c>
      <c r="AT1327" s="17">
        <v>0.31248769093260498</v>
      </c>
      <c r="AU1327" s="17">
        <v>0.328225718189458</v>
      </c>
      <c r="AV1327" s="17">
        <v>0.34132327336463902</v>
      </c>
      <c r="AW1327" s="17">
        <v>0.35087716655236501</v>
      </c>
    </row>
    <row r="1328" spans="2:49" x14ac:dyDescent="0.25">
      <c r="B1328" t="s">
        <v>174</v>
      </c>
      <c r="C1328" s="17">
        <v>0.31448120212337499</v>
      </c>
      <c r="D1328" s="17">
        <v>0.30168496101174802</v>
      </c>
      <c r="E1328" s="17">
        <v>0.32680233393375102</v>
      </c>
      <c r="F1328" s="17"/>
      <c r="G1328" s="17">
        <v>0.306030562602223</v>
      </c>
      <c r="H1328" s="17">
        <v>0.309554969757042</v>
      </c>
      <c r="I1328" s="17">
        <v>0.28725096193940702</v>
      </c>
      <c r="J1328" s="17">
        <v>0.34171235864245902</v>
      </c>
      <c r="K1328" s="17">
        <v>0.321617079900129</v>
      </c>
      <c r="L1328" s="17">
        <v>0.31946093126902098</v>
      </c>
      <c r="M1328" s="17"/>
      <c r="N1328" s="17">
        <v>0.26556635694181902</v>
      </c>
      <c r="O1328" s="17">
        <v>0.285006386354899</v>
      </c>
      <c r="P1328" s="17">
        <v>0.35083808435860298</v>
      </c>
      <c r="Q1328" s="17">
        <v>0.36380076994131</v>
      </c>
      <c r="R1328" s="17"/>
      <c r="S1328" s="17">
        <v>0.30449727648783298</v>
      </c>
      <c r="T1328" s="17">
        <v>0.30156820182988298</v>
      </c>
      <c r="U1328" s="17">
        <v>0.38491261569839202</v>
      </c>
      <c r="V1328" s="17">
        <v>0.273521058379535</v>
      </c>
      <c r="W1328" s="17">
        <v>0.29162195185325301</v>
      </c>
      <c r="X1328" s="17">
        <v>0.32358565555180202</v>
      </c>
      <c r="Y1328" s="17">
        <v>0.33204882021800503</v>
      </c>
      <c r="Z1328" s="17">
        <v>0.34991434601231602</v>
      </c>
      <c r="AA1328" s="17">
        <v>0.33628177806327098</v>
      </c>
      <c r="AB1328" s="17">
        <v>0.26201225966886499</v>
      </c>
      <c r="AC1328" s="17">
        <v>0.34248245232875901</v>
      </c>
      <c r="AD1328" s="17"/>
      <c r="AE1328" s="17">
        <v>0.34224565039022398</v>
      </c>
      <c r="AF1328" s="17">
        <v>0.25307574557381901</v>
      </c>
      <c r="AG1328" s="17">
        <v>0.40053199878927898</v>
      </c>
      <c r="AH1328" s="17"/>
      <c r="AI1328" s="17">
        <v>0.33262333321287102</v>
      </c>
      <c r="AJ1328" s="17">
        <v>0.28004544294509498</v>
      </c>
      <c r="AK1328" s="17">
        <v>0.23366944739968901</v>
      </c>
      <c r="AL1328" s="17">
        <v>0.38099098348418597</v>
      </c>
      <c r="AM1328" s="17">
        <v>0.39519721735896901</v>
      </c>
      <c r="AN1328" s="17"/>
      <c r="AO1328" s="17">
        <v>0.35489770913195301</v>
      </c>
      <c r="AP1328" s="17">
        <v>0.27499849586264902</v>
      </c>
      <c r="AQ1328" s="17">
        <v>0.19226862416955801</v>
      </c>
      <c r="AR1328" s="17"/>
      <c r="AS1328" s="17">
        <v>0.37136564870993899</v>
      </c>
      <c r="AT1328" s="17">
        <v>0.29494848111668398</v>
      </c>
      <c r="AU1328" s="17">
        <v>0.27460698122426103</v>
      </c>
      <c r="AV1328" s="17">
        <v>0.25492835803575797</v>
      </c>
      <c r="AW1328" s="17">
        <v>0.25112399535001101</v>
      </c>
    </row>
    <row r="1329" spans="2:49" x14ac:dyDescent="0.25">
      <c r="B1329" t="s">
        <v>175</v>
      </c>
      <c r="C1329" s="17">
        <v>7.7046357816001901E-2</v>
      </c>
      <c r="D1329" s="17">
        <v>9.3319943495447394E-2</v>
      </c>
      <c r="E1329" s="17">
        <v>6.1274973960685597E-2</v>
      </c>
      <c r="F1329" s="17"/>
      <c r="G1329" s="17">
        <v>7.3477888055304294E-2</v>
      </c>
      <c r="H1329" s="17">
        <v>6.0645621139204298E-2</v>
      </c>
      <c r="I1329" s="17">
        <v>6.5396689895835095E-2</v>
      </c>
      <c r="J1329" s="17">
        <v>7.8503725312897496E-2</v>
      </c>
      <c r="K1329" s="17">
        <v>8.5762546601478001E-2</v>
      </c>
      <c r="L1329" s="17">
        <v>9.5249563220944494E-2</v>
      </c>
      <c r="M1329" s="17"/>
      <c r="N1329" s="17">
        <v>6.9030804733294898E-2</v>
      </c>
      <c r="O1329" s="17">
        <v>8.1084175270864201E-2</v>
      </c>
      <c r="P1329" s="17">
        <v>8.0021640495890597E-2</v>
      </c>
      <c r="Q1329" s="17">
        <v>7.8662059322271605E-2</v>
      </c>
      <c r="R1329" s="17"/>
      <c r="S1329" s="17">
        <v>7.9337892244258607E-2</v>
      </c>
      <c r="T1329" s="17">
        <v>5.9325696129418598E-2</v>
      </c>
      <c r="U1329" s="17">
        <v>6.7461198903344302E-2</v>
      </c>
      <c r="V1329" s="17">
        <v>0.101480810511775</v>
      </c>
      <c r="W1329" s="17">
        <v>9.1955176638822703E-2</v>
      </c>
      <c r="X1329" s="17">
        <v>6.9895982004809704E-2</v>
      </c>
      <c r="Y1329" s="17">
        <v>6.8824715377281895E-2</v>
      </c>
      <c r="Z1329" s="17">
        <v>7.5515895039991093E-2</v>
      </c>
      <c r="AA1329" s="17">
        <v>7.3937490633474198E-2</v>
      </c>
      <c r="AB1329" s="17">
        <v>8.6942814876124097E-2</v>
      </c>
      <c r="AC1329" s="17">
        <v>8.3474256429055996E-2</v>
      </c>
      <c r="AD1329" s="17"/>
      <c r="AE1329" s="17">
        <v>0.109492510248851</v>
      </c>
      <c r="AF1329" s="17">
        <v>5.7138897272526502E-2</v>
      </c>
      <c r="AG1329" s="17">
        <v>5.6127227460097497E-2</v>
      </c>
      <c r="AH1329" s="17"/>
      <c r="AI1329" s="17">
        <v>0.103882050723348</v>
      </c>
      <c r="AJ1329" s="17">
        <v>5.0549665413325999E-2</v>
      </c>
      <c r="AK1329" s="17">
        <v>3.83632286964629E-2</v>
      </c>
      <c r="AL1329" s="17">
        <v>0.16027511166458799</v>
      </c>
      <c r="AM1329" s="17">
        <v>6.7214846996811003E-2</v>
      </c>
      <c r="AN1329" s="17"/>
      <c r="AO1329" s="17">
        <v>0.100960335869903</v>
      </c>
      <c r="AP1329" s="17">
        <v>5.2369489954302101E-2</v>
      </c>
      <c r="AQ1329" s="17">
        <v>6.7225160962757893E-2</v>
      </c>
      <c r="AR1329" s="17"/>
      <c r="AS1329" s="17">
        <v>7.4700639810982905E-2</v>
      </c>
      <c r="AT1329" s="17">
        <v>8.3437498930288498E-2</v>
      </c>
      <c r="AU1329" s="17">
        <v>6.7484504781124E-2</v>
      </c>
      <c r="AV1329" s="17">
        <v>6.7914601371479894E-2</v>
      </c>
      <c r="AW1329" s="17">
        <v>9.2825557590266797E-2</v>
      </c>
    </row>
    <row r="1330" spans="2:49" x14ac:dyDescent="0.25">
      <c r="B1330" t="s">
        <v>176</v>
      </c>
      <c r="C1330" s="17">
        <v>3.5054876341618399E-2</v>
      </c>
      <c r="D1330" s="17">
        <v>4.5317526991848898E-2</v>
      </c>
      <c r="E1330" s="17">
        <v>2.5335348707086199E-2</v>
      </c>
      <c r="F1330" s="17"/>
      <c r="G1330" s="17">
        <v>2.2365176180555699E-2</v>
      </c>
      <c r="H1330" s="17">
        <v>3.1957716154470898E-2</v>
      </c>
      <c r="I1330" s="17">
        <v>4.4203848730705701E-2</v>
      </c>
      <c r="J1330" s="17">
        <v>3.8465825746147E-2</v>
      </c>
      <c r="K1330" s="17">
        <v>3.6507730888734401E-2</v>
      </c>
      <c r="L1330" s="17">
        <v>3.4927831830570598E-2</v>
      </c>
      <c r="M1330" s="17"/>
      <c r="N1330" s="17">
        <v>3.0611498702762901E-2</v>
      </c>
      <c r="O1330" s="17">
        <v>2.5453234218551099E-2</v>
      </c>
      <c r="P1330" s="17">
        <v>4.5883701859922903E-2</v>
      </c>
      <c r="Q1330" s="17">
        <v>4.0104347617786799E-2</v>
      </c>
      <c r="R1330" s="17"/>
      <c r="S1330" s="17">
        <v>2.8130239597574401E-2</v>
      </c>
      <c r="T1330" s="17">
        <v>3.6129886866875002E-2</v>
      </c>
      <c r="U1330" s="17">
        <v>4.8014894620743299E-2</v>
      </c>
      <c r="V1330" s="17">
        <v>3.5958483366745002E-2</v>
      </c>
      <c r="W1330" s="17">
        <v>2.2561968436290401E-2</v>
      </c>
      <c r="X1330" s="17">
        <v>5.2291338920352398E-2</v>
      </c>
      <c r="Y1330" s="17">
        <v>1.3638743172441599E-2</v>
      </c>
      <c r="Z1330" s="17">
        <v>5.7540478253897798E-2</v>
      </c>
      <c r="AA1330" s="17">
        <v>3.3135872335552097E-2</v>
      </c>
      <c r="AB1330" s="17">
        <v>3.15900086505762E-2</v>
      </c>
      <c r="AC1330" s="17">
        <v>4.2521128601325897E-2</v>
      </c>
      <c r="AD1330" s="17"/>
      <c r="AE1330" s="17">
        <v>5.6087341799594501E-2</v>
      </c>
      <c r="AF1330" s="17">
        <v>1.8357792163156101E-2</v>
      </c>
      <c r="AG1330" s="17">
        <v>4.5819798245939798E-2</v>
      </c>
      <c r="AH1330" s="17"/>
      <c r="AI1330" s="17">
        <v>5.2015696780158598E-2</v>
      </c>
      <c r="AJ1330" s="17">
        <v>1.41392517708137E-2</v>
      </c>
      <c r="AK1330" s="17">
        <v>7.8967333150943599E-3</v>
      </c>
      <c r="AL1330" s="17">
        <v>0.13498559036134</v>
      </c>
      <c r="AM1330" s="17">
        <v>3.3980548291038797E-2</v>
      </c>
      <c r="AN1330" s="17"/>
      <c r="AO1330" s="17">
        <v>4.6263526778232401E-2</v>
      </c>
      <c r="AP1330" s="17">
        <v>1.0660618105473699E-2</v>
      </c>
      <c r="AQ1330" s="17">
        <v>1.0263850765889201E-2</v>
      </c>
      <c r="AR1330" s="17"/>
      <c r="AS1330" s="17">
        <v>4.3458622090505099E-2</v>
      </c>
      <c r="AT1330" s="17">
        <v>3.9341706137950801E-2</v>
      </c>
      <c r="AU1330" s="17">
        <v>2.9766067927550099E-2</v>
      </c>
      <c r="AV1330" s="17">
        <v>3.5412974666521699E-2</v>
      </c>
      <c r="AW1330" s="17">
        <v>1.09599601126879E-2</v>
      </c>
    </row>
    <row r="1331" spans="2:49" x14ac:dyDescent="0.25">
      <c r="B1331" t="s">
        <v>177</v>
      </c>
      <c r="C1331" s="17">
        <v>0.57341756371900399</v>
      </c>
      <c r="D1331" s="17">
        <v>0.55967756850095596</v>
      </c>
      <c r="E1331" s="17">
        <v>0.58658734339847696</v>
      </c>
      <c r="F1331" s="17"/>
      <c r="G1331" s="17">
        <v>0.59812637316191697</v>
      </c>
      <c r="H1331" s="17">
        <v>0.59784169294928302</v>
      </c>
      <c r="I1331" s="17">
        <v>0.60314849943405202</v>
      </c>
      <c r="J1331" s="17">
        <v>0.54131809029849698</v>
      </c>
      <c r="K1331" s="17">
        <v>0.55611264260965898</v>
      </c>
      <c r="L1331" s="17">
        <v>0.55036167367946398</v>
      </c>
      <c r="M1331" s="17"/>
      <c r="N1331" s="17">
        <v>0.63479133962212297</v>
      </c>
      <c r="O1331" s="17">
        <v>0.60845620415568502</v>
      </c>
      <c r="P1331" s="17">
        <v>0.52325657328558395</v>
      </c>
      <c r="Q1331" s="17">
        <v>0.51743282311863203</v>
      </c>
      <c r="R1331" s="17"/>
      <c r="S1331" s="17">
        <v>0.58803459167033401</v>
      </c>
      <c r="T1331" s="17">
        <v>0.60297621517382305</v>
      </c>
      <c r="U1331" s="17">
        <v>0.49961129077751998</v>
      </c>
      <c r="V1331" s="17">
        <v>0.58903964774194495</v>
      </c>
      <c r="W1331" s="17">
        <v>0.59386090307163297</v>
      </c>
      <c r="X1331" s="17">
        <v>0.55422702352303599</v>
      </c>
      <c r="Y1331" s="17">
        <v>0.585487721232272</v>
      </c>
      <c r="Z1331" s="17">
        <v>0.51702928069379495</v>
      </c>
      <c r="AA1331" s="17">
        <v>0.55664485896770299</v>
      </c>
      <c r="AB1331" s="17">
        <v>0.61945491680443499</v>
      </c>
      <c r="AC1331" s="17">
        <v>0.53152216264085905</v>
      </c>
      <c r="AD1331" s="17"/>
      <c r="AE1331" s="17">
        <v>0.49217449756133003</v>
      </c>
      <c r="AF1331" s="17">
        <v>0.67142756499049805</v>
      </c>
      <c r="AG1331" s="17">
        <v>0.49752097550468399</v>
      </c>
      <c r="AH1331" s="17"/>
      <c r="AI1331" s="17">
        <v>0.51147891928362199</v>
      </c>
      <c r="AJ1331" s="17">
        <v>0.65526563987076603</v>
      </c>
      <c r="AK1331" s="17">
        <v>0.720070590588754</v>
      </c>
      <c r="AL1331" s="17">
        <v>0.323748314489887</v>
      </c>
      <c r="AM1331" s="17">
        <v>0.503607387353181</v>
      </c>
      <c r="AN1331" s="17"/>
      <c r="AO1331" s="17">
        <v>0.49787842821991102</v>
      </c>
      <c r="AP1331" s="17">
        <v>0.66197139607757505</v>
      </c>
      <c r="AQ1331" s="17">
        <v>0.73024236410179499</v>
      </c>
      <c r="AR1331" s="17"/>
      <c r="AS1331" s="17">
        <v>0.510475089388573</v>
      </c>
      <c r="AT1331" s="17">
        <v>0.58227231381507705</v>
      </c>
      <c r="AU1331" s="17">
        <v>0.62814244606706504</v>
      </c>
      <c r="AV1331" s="17">
        <v>0.64174406592624</v>
      </c>
      <c r="AW1331" s="17">
        <v>0.64509048694703397</v>
      </c>
    </row>
    <row r="1332" spans="2:49" x14ac:dyDescent="0.25">
      <c r="B1332" t="s">
        <v>178</v>
      </c>
      <c r="C1332" s="17">
        <v>0.11210123415761999</v>
      </c>
      <c r="D1332" s="17">
        <v>0.13863747048729599</v>
      </c>
      <c r="E1332" s="17">
        <v>8.6610322667771703E-2</v>
      </c>
      <c r="F1332" s="17"/>
      <c r="G1332" s="17">
        <v>9.5843064235860101E-2</v>
      </c>
      <c r="H1332" s="17">
        <v>9.2603337293675106E-2</v>
      </c>
      <c r="I1332" s="17">
        <v>0.109600538626541</v>
      </c>
      <c r="J1332" s="17">
        <v>0.116969551059044</v>
      </c>
      <c r="K1332" s="17">
        <v>0.12227027749021201</v>
      </c>
      <c r="L1332" s="17">
        <v>0.13017739505151499</v>
      </c>
      <c r="M1332" s="17"/>
      <c r="N1332" s="17">
        <v>9.9642303436057802E-2</v>
      </c>
      <c r="O1332" s="17">
        <v>0.10653740948941499</v>
      </c>
      <c r="P1332" s="17">
        <v>0.12590534235581299</v>
      </c>
      <c r="Q1332" s="17">
        <v>0.11876640694005799</v>
      </c>
      <c r="R1332" s="17"/>
      <c r="S1332" s="17">
        <v>0.107468131841833</v>
      </c>
      <c r="T1332" s="17">
        <v>9.54555829962936E-2</v>
      </c>
      <c r="U1332" s="17">
        <v>0.115476093524088</v>
      </c>
      <c r="V1332" s="17">
        <v>0.13743929387852</v>
      </c>
      <c r="W1332" s="17">
        <v>0.114517145075113</v>
      </c>
      <c r="X1332" s="17">
        <v>0.122187320925162</v>
      </c>
      <c r="Y1332" s="17">
        <v>8.2463458549723506E-2</v>
      </c>
      <c r="Z1332" s="17">
        <v>0.133056373293889</v>
      </c>
      <c r="AA1332" s="17">
        <v>0.107073362969026</v>
      </c>
      <c r="AB1332" s="17">
        <v>0.1185328235267</v>
      </c>
      <c r="AC1332" s="17">
        <v>0.12599538503038199</v>
      </c>
      <c r="AD1332" s="17"/>
      <c r="AE1332" s="17">
        <v>0.165579852048446</v>
      </c>
      <c r="AF1332" s="17">
        <v>7.5496689435682607E-2</v>
      </c>
      <c r="AG1332" s="17">
        <v>0.101947025706037</v>
      </c>
      <c r="AH1332" s="17"/>
      <c r="AI1332" s="17">
        <v>0.15589774750350699</v>
      </c>
      <c r="AJ1332" s="17">
        <v>6.4688917184139702E-2</v>
      </c>
      <c r="AK1332" s="17">
        <v>4.6259962011557298E-2</v>
      </c>
      <c r="AL1332" s="17">
        <v>0.29526070202592802</v>
      </c>
      <c r="AM1332" s="17">
        <v>0.10119539528785</v>
      </c>
      <c r="AN1332" s="17"/>
      <c r="AO1332" s="17">
        <v>0.147223862648136</v>
      </c>
      <c r="AP1332" s="17">
        <v>6.3030108059775797E-2</v>
      </c>
      <c r="AQ1332" s="17">
        <v>7.7489011728647098E-2</v>
      </c>
      <c r="AR1332" s="17"/>
      <c r="AS1332" s="17">
        <v>0.118159261901488</v>
      </c>
      <c r="AT1332" s="17">
        <v>0.122779205068239</v>
      </c>
      <c r="AU1332" s="17">
        <v>9.7250572708674196E-2</v>
      </c>
      <c r="AV1332" s="17">
        <v>0.10332757603800199</v>
      </c>
      <c r="AW1332" s="17">
        <v>0.10378551770295499</v>
      </c>
    </row>
    <row r="1333" spans="2:49" x14ac:dyDescent="0.25">
      <c r="B1333" t="s">
        <v>179</v>
      </c>
      <c r="C1333" s="17">
        <v>0.46131632956138402</v>
      </c>
      <c r="D1333" s="17">
        <v>0.42104009801365999</v>
      </c>
      <c r="E1333" s="17">
        <v>0.49997702073070499</v>
      </c>
      <c r="F1333" s="17"/>
      <c r="G1333" s="17">
        <v>0.50228330892605699</v>
      </c>
      <c r="H1333" s="17">
        <v>0.50523835565560804</v>
      </c>
      <c r="I1333" s="17">
        <v>0.49354796080751101</v>
      </c>
      <c r="J1333" s="17">
        <v>0.42434853923945198</v>
      </c>
      <c r="K1333" s="17">
        <v>0.43384236511944702</v>
      </c>
      <c r="L1333" s="17">
        <v>0.42018427862794899</v>
      </c>
      <c r="M1333" s="17"/>
      <c r="N1333" s="17">
        <v>0.53514903618606502</v>
      </c>
      <c r="O1333" s="17">
        <v>0.50191879466626999</v>
      </c>
      <c r="P1333" s="17">
        <v>0.39735123092976998</v>
      </c>
      <c r="Q1333" s="17">
        <v>0.39866641617857401</v>
      </c>
      <c r="R1333" s="17"/>
      <c r="S1333" s="17">
        <v>0.48056645982850099</v>
      </c>
      <c r="T1333" s="17">
        <v>0.50752063217752996</v>
      </c>
      <c r="U1333" s="17">
        <v>0.38413519725343298</v>
      </c>
      <c r="V1333" s="17">
        <v>0.45160035386342501</v>
      </c>
      <c r="W1333" s="17">
        <v>0.47934375799652001</v>
      </c>
      <c r="X1333" s="17">
        <v>0.432039702597874</v>
      </c>
      <c r="Y1333" s="17">
        <v>0.50302426268254796</v>
      </c>
      <c r="Z1333" s="17">
        <v>0.38397290739990603</v>
      </c>
      <c r="AA1333" s="17">
        <v>0.44957149599867702</v>
      </c>
      <c r="AB1333" s="17">
        <v>0.50092209327773396</v>
      </c>
      <c r="AC1333" s="17">
        <v>0.40552677761047801</v>
      </c>
      <c r="AD1333" s="17"/>
      <c r="AE1333" s="17">
        <v>0.32659464551288397</v>
      </c>
      <c r="AF1333" s="17">
        <v>0.59593087555481605</v>
      </c>
      <c r="AG1333" s="17">
        <v>0.39557394979864702</v>
      </c>
      <c r="AH1333" s="17"/>
      <c r="AI1333" s="17">
        <v>0.355581171780115</v>
      </c>
      <c r="AJ1333" s="17">
        <v>0.59057672268662598</v>
      </c>
      <c r="AK1333" s="17">
        <v>0.67381062857719698</v>
      </c>
      <c r="AL1333" s="17">
        <v>2.84876124639587E-2</v>
      </c>
      <c r="AM1333" s="17">
        <v>0.40241199206533101</v>
      </c>
      <c r="AN1333" s="17"/>
      <c r="AO1333" s="17">
        <v>0.35065456557177499</v>
      </c>
      <c r="AP1333" s="17">
        <v>0.598941288017799</v>
      </c>
      <c r="AQ1333" s="17">
        <v>0.65275335237314702</v>
      </c>
      <c r="AR1333" s="17"/>
      <c r="AS1333" s="17">
        <v>0.39231582748708499</v>
      </c>
      <c r="AT1333" s="17">
        <v>0.45949310874683702</v>
      </c>
      <c r="AU1333" s="17">
        <v>0.53089187335839005</v>
      </c>
      <c r="AV1333" s="17">
        <v>0.53841648988823898</v>
      </c>
      <c r="AW1333" s="17">
        <v>0.541304969244079</v>
      </c>
    </row>
    <row r="1334" spans="2:49" x14ac:dyDescent="0.25">
      <c r="C1334" s="17"/>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c r="AD1334" s="17"/>
      <c r="AE1334" s="17"/>
      <c r="AF1334" s="17"/>
      <c r="AG1334" s="17"/>
      <c r="AH1334" s="17"/>
      <c r="AI1334" s="17"/>
      <c r="AJ1334" s="17"/>
      <c r="AK1334" s="17"/>
      <c r="AL1334" s="17"/>
      <c r="AM1334" s="17"/>
      <c r="AN1334" s="17"/>
      <c r="AO1334" s="17"/>
      <c r="AP1334" s="17"/>
      <c r="AQ1334" s="17"/>
      <c r="AR1334" s="17"/>
      <c r="AS1334" s="17"/>
      <c r="AT1334" s="17"/>
      <c r="AU1334" s="17"/>
      <c r="AV1334" s="17"/>
      <c r="AW1334" s="17"/>
    </row>
    <row r="1335" spans="2:49" x14ac:dyDescent="0.25">
      <c r="B1335" s="6" t="s">
        <v>656</v>
      </c>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c r="AD1335" s="17"/>
      <c r="AE1335" s="17"/>
      <c r="AF1335" s="17"/>
      <c r="AG1335" s="17"/>
      <c r="AH1335" s="17"/>
      <c r="AI1335" s="17"/>
      <c r="AJ1335" s="17"/>
      <c r="AK1335" s="17"/>
      <c r="AL1335" s="17"/>
      <c r="AM1335" s="17"/>
      <c r="AN1335" s="17"/>
      <c r="AO1335" s="17"/>
      <c r="AP1335" s="17"/>
      <c r="AQ1335" s="17"/>
      <c r="AR1335" s="17"/>
      <c r="AS1335" s="17"/>
      <c r="AT1335" s="17"/>
      <c r="AU1335" s="17"/>
      <c r="AV1335" s="17"/>
      <c r="AW1335" s="17"/>
    </row>
    <row r="1336" spans="2:49" x14ac:dyDescent="0.25">
      <c r="B1336" s="24" t="s">
        <v>76</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c r="AH1336" s="17"/>
      <c r="AI1336" s="17"/>
      <c r="AJ1336" s="17"/>
      <c r="AK1336" s="17"/>
      <c r="AL1336" s="17"/>
      <c r="AM1336" s="17"/>
      <c r="AN1336" s="17"/>
      <c r="AO1336" s="17"/>
      <c r="AP1336" s="17"/>
      <c r="AQ1336" s="17"/>
      <c r="AR1336" s="17"/>
      <c r="AS1336" s="17"/>
      <c r="AT1336" s="17"/>
      <c r="AU1336" s="17"/>
      <c r="AV1336" s="17"/>
      <c r="AW1336" s="17"/>
    </row>
    <row r="1337" spans="2:49" x14ac:dyDescent="0.25">
      <c r="B1337" t="s">
        <v>172</v>
      </c>
      <c r="C1337" s="17">
        <v>0.172498921346496</v>
      </c>
      <c r="D1337" s="17">
        <v>0.18953373087231701</v>
      </c>
      <c r="E1337" s="17">
        <v>0.15443646553628801</v>
      </c>
      <c r="F1337" s="17"/>
      <c r="G1337" s="17">
        <v>0.19860834830299801</v>
      </c>
      <c r="H1337" s="17">
        <v>0.18123269602250899</v>
      </c>
      <c r="I1337" s="17">
        <v>0.191995509011267</v>
      </c>
      <c r="J1337" s="17">
        <v>0.17543386939952299</v>
      </c>
      <c r="K1337" s="17">
        <v>0.159887293657614</v>
      </c>
      <c r="L1337" s="17">
        <v>0.137970360304351</v>
      </c>
      <c r="M1337" s="17"/>
      <c r="N1337" s="17">
        <v>0.191234455035212</v>
      </c>
      <c r="O1337" s="17">
        <v>0.17395708505538901</v>
      </c>
      <c r="P1337" s="17">
        <v>0.15793441934619001</v>
      </c>
      <c r="Q1337" s="17">
        <v>0.163237785238114</v>
      </c>
      <c r="R1337" s="17"/>
      <c r="S1337" s="17">
        <v>0.20058217392522501</v>
      </c>
      <c r="T1337" s="17">
        <v>0.17412475754411399</v>
      </c>
      <c r="U1337" s="17">
        <v>0.14063462244640401</v>
      </c>
      <c r="V1337" s="17">
        <v>0.20799703907910999</v>
      </c>
      <c r="W1337" s="17">
        <v>0.224857418272423</v>
      </c>
      <c r="X1337" s="17">
        <v>0.15233580320328399</v>
      </c>
      <c r="Y1337" s="17">
        <v>0.16537822056955301</v>
      </c>
      <c r="Z1337" s="17">
        <v>0.13147070063136701</v>
      </c>
      <c r="AA1337" s="17">
        <v>0.161394571654843</v>
      </c>
      <c r="AB1337" s="17">
        <v>0.14721972100608899</v>
      </c>
      <c r="AC1337" s="17">
        <v>0.15394876420997999</v>
      </c>
      <c r="AD1337" s="17"/>
      <c r="AE1337" s="17">
        <v>0.13764934110194099</v>
      </c>
      <c r="AF1337" s="17">
        <v>0.21166089197062499</v>
      </c>
      <c r="AG1337" s="17">
        <v>0.13645179040582101</v>
      </c>
      <c r="AH1337" s="17"/>
      <c r="AI1337" s="17">
        <v>0.124584815543554</v>
      </c>
      <c r="AJ1337" s="17">
        <v>0.21696562358149901</v>
      </c>
      <c r="AK1337" s="17">
        <v>0.22360016499388299</v>
      </c>
      <c r="AL1337" s="17">
        <v>0.16600017735935199</v>
      </c>
      <c r="AM1337" s="17">
        <v>0.142866339626121</v>
      </c>
      <c r="AN1337" s="17"/>
      <c r="AO1337" s="17">
        <v>0.10677219641476</v>
      </c>
      <c r="AP1337" s="17">
        <v>0.21159115162782599</v>
      </c>
      <c r="AQ1337" s="17">
        <v>0.215478626220512</v>
      </c>
      <c r="AR1337" s="17"/>
      <c r="AS1337" s="17">
        <v>0.14807998904220099</v>
      </c>
      <c r="AT1337" s="17">
        <v>0.166247579058629</v>
      </c>
      <c r="AU1337" s="17">
        <v>0.204999078776536</v>
      </c>
      <c r="AV1337" s="17">
        <v>0.20918638531236999</v>
      </c>
      <c r="AW1337" s="17">
        <v>0.140052085594534</v>
      </c>
    </row>
    <row r="1338" spans="2:49" x14ac:dyDescent="0.25">
      <c r="B1338" t="s">
        <v>173</v>
      </c>
      <c r="C1338" s="17">
        <v>0.29429211200718902</v>
      </c>
      <c r="D1338" s="17">
        <v>0.27883998123363002</v>
      </c>
      <c r="E1338" s="17">
        <v>0.31080472381051999</v>
      </c>
      <c r="F1338" s="17"/>
      <c r="G1338" s="17">
        <v>0.30390953306699597</v>
      </c>
      <c r="H1338" s="17">
        <v>0.28816593746310099</v>
      </c>
      <c r="I1338" s="17">
        <v>0.28475734497310101</v>
      </c>
      <c r="J1338" s="17">
        <v>0.311187758368974</v>
      </c>
      <c r="K1338" s="17">
        <v>0.25345935573567901</v>
      </c>
      <c r="L1338" s="17">
        <v>0.31421252202538902</v>
      </c>
      <c r="M1338" s="17"/>
      <c r="N1338" s="17">
        <v>0.31705242350725699</v>
      </c>
      <c r="O1338" s="17">
        <v>0.31281912866117001</v>
      </c>
      <c r="P1338" s="17">
        <v>0.27170602238873898</v>
      </c>
      <c r="Q1338" s="17">
        <v>0.271945642029497</v>
      </c>
      <c r="R1338" s="17"/>
      <c r="S1338" s="17">
        <v>0.323516468772373</v>
      </c>
      <c r="T1338" s="17">
        <v>0.28667035035216698</v>
      </c>
      <c r="U1338" s="17">
        <v>0.28723722895989001</v>
      </c>
      <c r="V1338" s="17">
        <v>0.26314226030072502</v>
      </c>
      <c r="W1338" s="17">
        <v>0.28377849175893599</v>
      </c>
      <c r="X1338" s="17">
        <v>0.341151518483014</v>
      </c>
      <c r="Y1338" s="17">
        <v>0.30202963616985801</v>
      </c>
      <c r="Z1338" s="17">
        <v>0.31539094087509201</v>
      </c>
      <c r="AA1338" s="17">
        <v>0.28372358335173098</v>
      </c>
      <c r="AB1338" s="17">
        <v>0.29840814300686602</v>
      </c>
      <c r="AC1338" s="17">
        <v>0.21669580789887799</v>
      </c>
      <c r="AD1338" s="17"/>
      <c r="AE1338" s="17">
        <v>0.28754864537520097</v>
      </c>
      <c r="AF1338" s="17">
        <v>0.31997592632253202</v>
      </c>
      <c r="AG1338" s="17">
        <v>0.25238375781493499</v>
      </c>
      <c r="AH1338" s="17"/>
      <c r="AI1338" s="17">
        <v>0.298347529145923</v>
      </c>
      <c r="AJ1338" s="17">
        <v>0.30414048536315602</v>
      </c>
      <c r="AK1338" s="17">
        <v>0.34037993061849497</v>
      </c>
      <c r="AL1338" s="17">
        <v>0.28340985606101299</v>
      </c>
      <c r="AM1338" s="17">
        <v>0.26489669767401403</v>
      </c>
      <c r="AN1338" s="17"/>
      <c r="AO1338" s="17">
        <v>0.29507625635889101</v>
      </c>
      <c r="AP1338" s="17">
        <v>0.30548289693112601</v>
      </c>
      <c r="AQ1338" s="17">
        <v>0.341323282071052</v>
      </c>
      <c r="AR1338" s="17"/>
      <c r="AS1338" s="17">
        <v>0.258115103297476</v>
      </c>
      <c r="AT1338" s="17">
        <v>0.306308135229241</v>
      </c>
      <c r="AU1338" s="17">
        <v>0.30907795877859101</v>
      </c>
      <c r="AV1338" s="17">
        <v>0.32774174809409501</v>
      </c>
      <c r="AW1338" s="17">
        <v>0.40872059356747797</v>
      </c>
    </row>
    <row r="1339" spans="2:49" x14ac:dyDescent="0.25">
      <c r="B1339" t="s">
        <v>174</v>
      </c>
      <c r="C1339" s="17">
        <v>0.36078075377725399</v>
      </c>
      <c r="D1339" s="17">
        <v>0.33180431972680302</v>
      </c>
      <c r="E1339" s="17">
        <v>0.389127989919688</v>
      </c>
      <c r="F1339" s="17"/>
      <c r="G1339" s="17">
        <v>0.33639602378869199</v>
      </c>
      <c r="H1339" s="17">
        <v>0.36949169741646398</v>
      </c>
      <c r="I1339" s="17">
        <v>0.36009800730549701</v>
      </c>
      <c r="J1339" s="17">
        <v>0.35761999717207998</v>
      </c>
      <c r="K1339" s="17">
        <v>0.388494687451367</v>
      </c>
      <c r="L1339" s="17">
        <v>0.35468424518171499</v>
      </c>
      <c r="M1339" s="17"/>
      <c r="N1339" s="17">
        <v>0.30615484765250101</v>
      </c>
      <c r="O1339" s="17">
        <v>0.34844811818621602</v>
      </c>
      <c r="P1339" s="17">
        <v>0.39144268080345401</v>
      </c>
      <c r="Q1339" s="17">
        <v>0.40478632831782002</v>
      </c>
      <c r="R1339" s="17"/>
      <c r="S1339" s="17">
        <v>0.31981066062924801</v>
      </c>
      <c r="T1339" s="17">
        <v>0.36466074885175997</v>
      </c>
      <c r="U1339" s="17">
        <v>0.43574736031782002</v>
      </c>
      <c r="V1339" s="17">
        <v>0.32105523882041098</v>
      </c>
      <c r="W1339" s="17">
        <v>0.327767401415755</v>
      </c>
      <c r="X1339" s="17">
        <v>0.347367691190759</v>
      </c>
      <c r="Y1339" s="17">
        <v>0.36448227987069398</v>
      </c>
      <c r="Z1339" s="17">
        <v>0.342685315801596</v>
      </c>
      <c r="AA1339" s="17">
        <v>0.373569539429701</v>
      </c>
      <c r="AB1339" s="17">
        <v>0.35771204966395298</v>
      </c>
      <c r="AC1339" s="17">
        <v>0.472932198951726</v>
      </c>
      <c r="AD1339" s="17"/>
      <c r="AE1339" s="17">
        <v>0.35996679937089998</v>
      </c>
      <c r="AF1339" s="17">
        <v>0.32238871631874499</v>
      </c>
      <c r="AG1339" s="17">
        <v>0.471301013177021</v>
      </c>
      <c r="AH1339" s="17"/>
      <c r="AI1339" s="17">
        <v>0.36466428875314399</v>
      </c>
      <c r="AJ1339" s="17">
        <v>0.32550436360021101</v>
      </c>
      <c r="AK1339" s="17">
        <v>0.25829101773270002</v>
      </c>
      <c r="AL1339" s="17">
        <v>0.30596910443456099</v>
      </c>
      <c r="AM1339" s="17">
        <v>0.453018190087498</v>
      </c>
      <c r="AN1339" s="17"/>
      <c r="AO1339" s="17">
        <v>0.38752993110553802</v>
      </c>
      <c r="AP1339" s="17">
        <v>0.32940805414605401</v>
      </c>
      <c r="AQ1339" s="17">
        <v>0.27360693949113601</v>
      </c>
      <c r="AR1339" s="17"/>
      <c r="AS1339" s="17">
        <v>0.42545636517662899</v>
      </c>
      <c r="AT1339" s="17">
        <v>0.35975715612619302</v>
      </c>
      <c r="AU1339" s="17">
        <v>0.302545164245271</v>
      </c>
      <c r="AV1339" s="17">
        <v>0.300471477044711</v>
      </c>
      <c r="AW1339" s="17">
        <v>0.25731999833175401</v>
      </c>
    </row>
    <row r="1340" spans="2:49" x14ac:dyDescent="0.25">
      <c r="B1340" t="s">
        <v>175</v>
      </c>
      <c r="C1340" s="17">
        <v>0.118717857965878</v>
      </c>
      <c r="D1340" s="17">
        <v>0.130468087122975</v>
      </c>
      <c r="E1340" s="17">
        <v>0.10673378217320501</v>
      </c>
      <c r="F1340" s="17"/>
      <c r="G1340" s="17">
        <v>0.12101491861743301</v>
      </c>
      <c r="H1340" s="17">
        <v>0.11647432629600001</v>
      </c>
      <c r="I1340" s="17">
        <v>0.102885648980146</v>
      </c>
      <c r="J1340" s="17">
        <v>9.8172593137110103E-2</v>
      </c>
      <c r="K1340" s="17">
        <v>0.14603401574248201</v>
      </c>
      <c r="L1340" s="17">
        <v>0.13027344548158001</v>
      </c>
      <c r="M1340" s="17"/>
      <c r="N1340" s="17">
        <v>0.12390904233036899</v>
      </c>
      <c r="O1340" s="17">
        <v>0.12510887305945101</v>
      </c>
      <c r="P1340" s="17">
        <v>0.12513637407561301</v>
      </c>
      <c r="Q1340" s="17">
        <v>0.100404521156441</v>
      </c>
      <c r="R1340" s="17"/>
      <c r="S1340" s="17">
        <v>0.106336129282318</v>
      </c>
      <c r="T1340" s="17">
        <v>0.129728479089984</v>
      </c>
      <c r="U1340" s="17">
        <v>9.5379045439121402E-2</v>
      </c>
      <c r="V1340" s="17">
        <v>0.15991406425752999</v>
      </c>
      <c r="W1340" s="17">
        <v>0.12162804605415201</v>
      </c>
      <c r="X1340" s="17">
        <v>7.6237668039874099E-2</v>
      </c>
      <c r="Y1340" s="17">
        <v>0.110390206248674</v>
      </c>
      <c r="Z1340" s="17">
        <v>0.12745676080920099</v>
      </c>
      <c r="AA1340" s="17">
        <v>0.134834812326352</v>
      </c>
      <c r="AB1340" s="17">
        <v>0.13182509833933201</v>
      </c>
      <c r="AC1340" s="17">
        <v>0.10771893336997999</v>
      </c>
      <c r="AD1340" s="17"/>
      <c r="AE1340" s="17">
        <v>0.14850143162733401</v>
      </c>
      <c r="AF1340" s="17">
        <v>9.96101742868227E-2</v>
      </c>
      <c r="AG1340" s="17">
        <v>9.1896696198213307E-2</v>
      </c>
      <c r="AH1340" s="17"/>
      <c r="AI1340" s="17">
        <v>0.14691524989333901</v>
      </c>
      <c r="AJ1340" s="17">
        <v>0.100896592894118</v>
      </c>
      <c r="AK1340" s="17">
        <v>0.142005018772147</v>
      </c>
      <c r="AL1340" s="17">
        <v>0.15264641814831401</v>
      </c>
      <c r="AM1340" s="17">
        <v>0.102263758372974</v>
      </c>
      <c r="AN1340" s="17"/>
      <c r="AO1340" s="17">
        <v>0.15707005884627001</v>
      </c>
      <c r="AP1340" s="17">
        <v>0.105860260351435</v>
      </c>
      <c r="AQ1340" s="17">
        <v>0.121591266458519</v>
      </c>
      <c r="AR1340" s="17"/>
      <c r="AS1340" s="17">
        <v>0.11025556929378499</v>
      </c>
      <c r="AT1340" s="17">
        <v>0.112482941716965</v>
      </c>
      <c r="AU1340" s="17">
        <v>0.12891638444458201</v>
      </c>
      <c r="AV1340" s="17">
        <v>0.107991763891587</v>
      </c>
      <c r="AW1340" s="17">
        <v>0.10301968403612501</v>
      </c>
    </row>
    <row r="1341" spans="2:49" x14ac:dyDescent="0.25">
      <c r="B1341" t="s">
        <v>176</v>
      </c>
      <c r="C1341" s="17">
        <v>5.3710354903183002E-2</v>
      </c>
      <c r="D1341" s="17">
        <v>6.9353881044274396E-2</v>
      </c>
      <c r="E1341" s="17">
        <v>3.8897038560298997E-2</v>
      </c>
      <c r="F1341" s="17"/>
      <c r="G1341" s="17">
        <v>4.0071176223880699E-2</v>
      </c>
      <c r="H1341" s="17">
        <v>4.4635342801926998E-2</v>
      </c>
      <c r="I1341" s="17">
        <v>6.0263489729989198E-2</v>
      </c>
      <c r="J1341" s="17">
        <v>5.7585781922313999E-2</v>
      </c>
      <c r="K1341" s="17">
        <v>5.2124647412857203E-2</v>
      </c>
      <c r="L1341" s="17">
        <v>6.2859427006965105E-2</v>
      </c>
      <c r="M1341" s="17"/>
      <c r="N1341" s="17">
        <v>6.1649231474661198E-2</v>
      </c>
      <c r="O1341" s="17">
        <v>3.9666795037774101E-2</v>
      </c>
      <c r="P1341" s="17">
        <v>5.3780503386003299E-2</v>
      </c>
      <c r="Q1341" s="17">
        <v>5.9625723258128101E-2</v>
      </c>
      <c r="R1341" s="17"/>
      <c r="S1341" s="17">
        <v>4.97545673908368E-2</v>
      </c>
      <c r="T1341" s="17">
        <v>4.4815664161975098E-2</v>
      </c>
      <c r="U1341" s="17">
        <v>4.1001742836764998E-2</v>
      </c>
      <c r="V1341" s="17">
        <v>4.7891397542224899E-2</v>
      </c>
      <c r="W1341" s="17">
        <v>4.1968642498733798E-2</v>
      </c>
      <c r="X1341" s="17">
        <v>8.2907319083068795E-2</v>
      </c>
      <c r="Y1341" s="17">
        <v>5.7719657141221098E-2</v>
      </c>
      <c r="Z1341" s="17">
        <v>8.2996281882744299E-2</v>
      </c>
      <c r="AA1341" s="17">
        <v>4.6477493237372901E-2</v>
      </c>
      <c r="AB1341" s="17">
        <v>6.4834987983759099E-2</v>
      </c>
      <c r="AC1341" s="17">
        <v>4.8704295569435799E-2</v>
      </c>
      <c r="AD1341" s="17"/>
      <c r="AE1341" s="17">
        <v>6.6333782524623797E-2</v>
      </c>
      <c r="AF1341" s="17">
        <v>4.6364291101275303E-2</v>
      </c>
      <c r="AG1341" s="17">
        <v>4.7966742404009499E-2</v>
      </c>
      <c r="AH1341" s="17"/>
      <c r="AI1341" s="17">
        <v>6.54881166640391E-2</v>
      </c>
      <c r="AJ1341" s="17">
        <v>5.24929345610168E-2</v>
      </c>
      <c r="AK1341" s="17">
        <v>3.5723867882775803E-2</v>
      </c>
      <c r="AL1341" s="17">
        <v>9.1974443996759095E-2</v>
      </c>
      <c r="AM1341" s="17">
        <v>3.6955014239391799E-2</v>
      </c>
      <c r="AN1341" s="17"/>
      <c r="AO1341" s="17">
        <v>5.35515572745415E-2</v>
      </c>
      <c r="AP1341" s="17">
        <v>4.7657636943560101E-2</v>
      </c>
      <c r="AQ1341" s="17">
        <v>4.7999885758780399E-2</v>
      </c>
      <c r="AR1341" s="17"/>
      <c r="AS1341" s="17">
        <v>5.8092973189908602E-2</v>
      </c>
      <c r="AT1341" s="17">
        <v>5.5204187868972202E-2</v>
      </c>
      <c r="AU1341" s="17">
        <v>5.44614137550209E-2</v>
      </c>
      <c r="AV1341" s="17">
        <v>5.4608625657236502E-2</v>
      </c>
      <c r="AW1341" s="17">
        <v>9.0887638470108598E-2</v>
      </c>
    </row>
    <row r="1342" spans="2:49" x14ac:dyDescent="0.25">
      <c r="B1342" t="s">
        <v>177</v>
      </c>
      <c r="C1342" s="17">
        <v>0.46679103335368499</v>
      </c>
      <c r="D1342" s="17">
        <v>0.46837371210594703</v>
      </c>
      <c r="E1342" s="17">
        <v>0.46524118934680803</v>
      </c>
      <c r="F1342" s="17"/>
      <c r="G1342" s="17">
        <v>0.50251788136999398</v>
      </c>
      <c r="H1342" s="17">
        <v>0.46939863348560901</v>
      </c>
      <c r="I1342" s="17">
        <v>0.47675285398436801</v>
      </c>
      <c r="J1342" s="17">
        <v>0.48662162776849599</v>
      </c>
      <c r="K1342" s="17">
        <v>0.41334664939329302</v>
      </c>
      <c r="L1342" s="17">
        <v>0.45218288232974002</v>
      </c>
      <c r="M1342" s="17"/>
      <c r="N1342" s="17">
        <v>0.50828687854246801</v>
      </c>
      <c r="O1342" s="17">
        <v>0.48677621371655999</v>
      </c>
      <c r="P1342" s="17">
        <v>0.42964044173492999</v>
      </c>
      <c r="Q1342" s="17">
        <v>0.435183427267611</v>
      </c>
      <c r="R1342" s="17"/>
      <c r="S1342" s="17">
        <v>0.52409864269759698</v>
      </c>
      <c r="T1342" s="17">
        <v>0.46079510789628098</v>
      </c>
      <c r="U1342" s="17">
        <v>0.42787185140629402</v>
      </c>
      <c r="V1342" s="17">
        <v>0.47113929937983401</v>
      </c>
      <c r="W1342" s="17">
        <v>0.508635910031359</v>
      </c>
      <c r="X1342" s="17">
        <v>0.493487321686298</v>
      </c>
      <c r="Y1342" s="17">
        <v>0.46740785673941099</v>
      </c>
      <c r="Z1342" s="17">
        <v>0.44686164150645902</v>
      </c>
      <c r="AA1342" s="17">
        <v>0.44511815500657398</v>
      </c>
      <c r="AB1342" s="17">
        <v>0.44562786401295601</v>
      </c>
      <c r="AC1342" s="17">
        <v>0.37064457210885798</v>
      </c>
      <c r="AD1342" s="17"/>
      <c r="AE1342" s="17">
        <v>0.42519798647714202</v>
      </c>
      <c r="AF1342" s="17">
        <v>0.53163681829315701</v>
      </c>
      <c r="AG1342" s="17">
        <v>0.388835548220756</v>
      </c>
      <c r="AH1342" s="17"/>
      <c r="AI1342" s="17">
        <v>0.42293234468947699</v>
      </c>
      <c r="AJ1342" s="17">
        <v>0.52110610894465503</v>
      </c>
      <c r="AK1342" s="17">
        <v>0.56398009561237705</v>
      </c>
      <c r="AL1342" s="17">
        <v>0.44941003342036601</v>
      </c>
      <c r="AM1342" s="17">
        <v>0.40776303730013602</v>
      </c>
      <c r="AN1342" s="17"/>
      <c r="AO1342" s="17">
        <v>0.401848452773651</v>
      </c>
      <c r="AP1342" s="17">
        <v>0.517074048558951</v>
      </c>
      <c r="AQ1342" s="17">
        <v>0.55680190829156495</v>
      </c>
      <c r="AR1342" s="17"/>
      <c r="AS1342" s="17">
        <v>0.40619509233967699</v>
      </c>
      <c r="AT1342" s="17">
        <v>0.47255571428787002</v>
      </c>
      <c r="AU1342" s="17">
        <v>0.51407703755512701</v>
      </c>
      <c r="AV1342" s="17">
        <v>0.53692813340646595</v>
      </c>
      <c r="AW1342" s="17">
        <v>0.548772679162013</v>
      </c>
    </row>
    <row r="1343" spans="2:49" x14ac:dyDescent="0.25">
      <c r="B1343" t="s">
        <v>178</v>
      </c>
      <c r="C1343" s="17">
        <v>0.17242821286906099</v>
      </c>
      <c r="D1343" s="17">
        <v>0.19982196816725001</v>
      </c>
      <c r="E1343" s="17">
        <v>0.145630820733504</v>
      </c>
      <c r="F1343" s="17"/>
      <c r="G1343" s="17">
        <v>0.161086094841313</v>
      </c>
      <c r="H1343" s="17">
        <v>0.16110966909792701</v>
      </c>
      <c r="I1343" s="17">
        <v>0.16314913871013501</v>
      </c>
      <c r="J1343" s="17">
        <v>0.155758375059424</v>
      </c>
      <c r="K1343" s="17">
        <v>0.19815866315534</v>
      </c>
      <c r="L1343" s="17">
        <v>0.19313287248854499</v>
      </c>
      <c r="M1343" s="17"/>
      <c r="N1343" s="17">
        <v>0.18555827380503001</v>
      </c>
      <c r="O1343" s="17">
        <v>0.16477566809722499</v>
      </c>
      <c r="P1343" s="17">
        <v>0.178916877461616</v>
      </c>
      <c r="Q1343" s="17">
        <v>0.16003024441456901</v>
      </c>
      <c r="R1343" s="17"/>
      <c r="S1343" s="17">
        <v>0.156090696673155</v>
      </c>
      <c r="T1343" s="17">
        <v>0.17454414325195899</v>
      </c>
      <c r="U1343" s="17">
        <v>0.13638078827588601</v>
      </c>
      <c r="V1343" s="17">
        <v>0.20780546179975501</v>
      </c>
      <c r="W1343" s="17">
        <v>0.16359668855288501</v>
      </c>
      <c r="X1343" s="17">
        <v>0.159144987122943</v>
      </c>
      <c r="Y1343" s="17">
        <v>0.168109863389895</v>
      </c>
      <c r="Z1343" s="17">
        <v>0.21045304269194501</v>
      </c>
      <c r="AA1343" s="17">
        <v>0.18131230556372499</v>
      </c>
      <c r="AB1343" s="17">
        <v>0.19666008632309101</v>
      </c>
      <c r="AC1343" s="17">
        <v>0.15642322893941599</v>
      </c>
      <c r="AD1343" s="17"/>
      <c r="AE1343" s="17">
        <v>0.214835214151958</v>
      </c>
      <c r="AF1343" s="17">
        <v>0.145974465388098</v>
      </c>
      <c r="AG1343" s="17">
        <v>0.139863438602223</v>
      </c>
      <c r="AH1343" s="17"/>
      <c r="AI1343" s="17">
        <v>0.21240336655737899</v>
      </c>
      <c r="AJ1343" s="17">
        <v>0.15338952745513501</v>
      </c>
      <c r="AK1343" s="17">
        <v>0.17772888665492301</v>
      </c>
      <c r="AL1343" s="17">
        <v>0.244620862145073</v>
      </c>
      <c r="AM1343" s="17">
        <v>0.13921877261236601</v>
      </c>
      <c r="AN1343" s="17"/>
      <c r="AO1343" s="17">
        <v>0.21062161612081101</v>
      </c>
      <c r="AP1343" s="17">
        <v>0.15351789729499499</v>
      </c>
      <c r="AQ1343" s="17">
        <v>0.16959115221730001</v>
      </c>
      <c r="AR1343" s="17"/>
      <c r="AS1343" s="17">
        <v>0.16834854248369399</v>
      </c>
      <c r="AT1343" s="17">
        <v>0.16768712958593801</v>
      </c>
      <c r="AU1343" s="17">
        <v>0.18337779819960301</v>
      </c>
      <c r="AV1343" s="17">
        <v>0.162600389548824</v>
      </c>
      <c r="AW1343" s="17">
        <v>0.19390732250623299</v>
      </c>
    </row>
    <row r="1344" spans="2:49" x14ac:dyDescent="0.25">
      <c r="B1344" t="s">
        <v>179</v>
      </c>
      <c r="C1344" s="17">
        <v>0.29436282048462298</v>
      </c>
      <c r="D1344" s="17">
        <v>0.26855174393869802</v>
      </c>
      <c r="E1344" s="17">
        <v>0.319610368613304</v>
      </c>
      <c r="F1344" s="17"/>
      <c r="G1344" s="17">
        <v>0.341431786528681</v>
      </c>
      <c r="H1344" s="17">
        <v>0.308288964387682</v>
      </c>
      <c r="I1344" s="17">
        <v>0.31360371527423198</v>
      </c>
      <c r="J1344" s="17">
        <v>0.33086325270907202</v>
      </c>
      <c r="K1344" s="17">
        <v>0.21518798623795399</v>
      </c>
      <c r="L1344" s="17">
        <v>0.25905000984119497</v>
      </c>
      <c r="M1344" s="17"/>
      <c r="N1344" s="17">
        <v>0.32272860473743797</v>
      </c>
      <c r="O1344" s="17">
        <v>0.322000545619335</v>
      </c>
      <c r="P1344" s="17">
        <v>0.25072356427331299</v>
      </c>
      <c r="Q1344" s="17">
        <v>0.27515318285304102</v>
      </c>
      <c r="R1344" s="17"/>
      <c r="S1344" s="17">
        <v>0.36800794602444198</v>
      </c>
      <c r="T1344" s="17">
        <v>0.28625096464432198</v>
      </c>
      <c r="U1344" s="17">
        <v>0.29149106313040701</v>
      </c>
      <c r="V1344" s="17">
        <v>0.263333837580079</v>
      </c>
      <c r="W1344" s="17">
        <v>0.34503922147847399</v>
      </c>
      <c r="X1344" s="17">
        <v>0.33434233456335499</v>
      </c>
      <c r="Y1344" s="17">
        <v>0.29929799334951601</v>
      </c>
      <c r="Z1344" s="17">
        <v>0.23640859881451401</v>
      </c>
      <c r="AA1344" s="17">
        <v>0.26380584944284902</v>
      </c>
      <c r="AB1344" s="17">
        <v>0.248967777689865</v>
      </c>
      <c r="AC1344" s="17">
        <v>0.214221343169441</v>
      </c>
      <c r="AD1344" s="17"/>
      <c r="AE1344" s="17">
        <v>0.210362772325183</v>
      </c>
      <c r="AF1344" s="17">
        <v>0.38566235290505901</v>
      </c>
      <c r="AG1344" s="17">
        <v>0.248972109618533</v>
      </c>
      <c r="AH1344" s="17"/>
      <c r="AI1344" s="17">
        <v>0.210528978132099</v>
      </c>
      <c r="AJ1344" s="17">
        <v>0.36771658148952002</v>
      </c>
      <c r="AK1344" s="17">
        <v>0.38625120895745502</v>
      </c>
      <c r="AL1344" s="17">
        <v>0.204789171275293</v>
      </c>
      <c r="AM1344" s="17">
        <v>0.26854426468776998</v>
      </c>
      <c r="AN1344" s="17"/>
      <c r="AO1344" s="17">
        <v>0.19122683665283999</v>
      </c>
      <c r="AP1344" s="17">
        <v>0.36355615126395602</v>
      </c>
      <c r="AQ1344" s="17">
        <v>0.38721075607426497</v>
      </c>
      <c r="AR1344" s="17"/>
      <c r="AS1344" s="17">
        <v>0.237846549855984</v>
      </c>
      <c r="AT1344" s="17">
        <v>0.30486858470193201</v>
      </c>
      <c r="AU1344" s="17">
        <v>0.33069923935552398</v>
      </c>
      <c r="AV1344" s="17">
        <v>0.374327743857642</v>
      </c>
      <c r="AW1344" s="17">
        <v>0.35486535665577901</v>
      </c>
    </row>
    <row r="1345" spans="2:49" x14ac:dyDescent="0.25">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c r="AO1345" s="17"/>
      <c r="AP1345" s="17"/>
      <c r="AQ1345" s="17"/>
      <c r="AR1345" s="17"/>
      <c r="AS1345" s="17"/>
      <c r="AT1345" s="17"/>
      <c r="AU1345" s="17"/>
      <c r="AV1345" s="17"/>
      <c r="AW1345" s="17"/>
    </row>
    <row r="1346" spans="2:49" x14ac:dyDescent="0.25">
      <c r="B1346" s="6" t="s">
        <v>657</v>
      </c>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17"/>
      <c r="AH1346" s="17"/>
      <c r="AI1346" s="17"/>
      <c r="AJ1346" s="17"/>
      <c r="AK1346" s="17"/>
      <c r="AL1346" s="17"/>
      <c r="AM1346" s="17"/>
      <c r="AN1346" s="17"/>
      <c r="AO1346" s="17"/>
      <c r="AP1346" s="17"/>
      <c r="AQ1346" s="17"/>
      <c r="AR1346" s="17"/>
      <c r="AS1346" s="17"/>
      <c r="AT1346" s="17"/>
      <c r="AU1346" s="17"/>
      <c r="AV1346" s="17"/>
      <c r="AW1346" s="17"/>
    </row>
    <row r="1347" spans="2:49" x14ac:dyDescent="0.25">
      <c r="B1347" s="24" t="s">
        <v>76</v>
      </c>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row>
    <row r="1348" spans="2:49" x14ac:dyDescent="0.25">
      <c r="B1348" t="s">
        <v>172</v>
      </c>
      <c r="C1348" s="17">
        <v>0.25924424356436698</v>
      </c>
      <c r="D1348" s="17">
        <v>0.273800924132585</v>
      </c>
      <c r="E1348" s="17">
        <v>0.24324537578459701</v>
      </c>
      <c r="F1348" s="17"/>
      <c r="G1348" s="17">
        <v>0.27281417005158798</v>
      </c>
      <c r="H1348" s="17">
        <v>0.28289515462266601</v>
      </c>
      <c r="I1348" s="17">
        <v>0.24912477706722599</v>
      </c>
      <c r="J1348" s="17">
        <v>0.26379002117366201</v>
      </c>
      <c r="K1348" s="17">
        <v>0.266637959582739</v>
      </c>
      <c r="L1348" s="17">
        <v>0.230459938057261</v>
      </c>
      <c r="M1348" s="17"/>
      <c r="N1348" s="17">
        <v>0.31513137127801799</v>
      </c>
      <c r="O1348" s="17">
        <v>0.25957361186729</v>
      </c>
      <c r="P1348" s="17">
        <v>0.224202314186844</v>
      </c>
      <c r="Q1348" s="17">
        <v>0.2327388091409</v>
      </c>
      <c r="R1348" s="17"/>
      <c r="S1348" s="17">
        <v>0.28221439651798103</v>
      </c>
      <c r="T1348" s="17">
        <v>0.27733111654989201</v>
      </c>
      <c r="U1348" s="17">
        <v>0.216999601109502</v>
      </c>
      <c r="V1348" s="17">
        <v>0.26612780076145198</v>
      </c>
      <c r="W1348" s="17">
        <v>0.26662312670974903</v>
      </c>
      <c r="X1348" s="17">
        <v>0.24303855636751701</v>
      </c>
      <c r="Y1348" s="17">
        <v>0.26643905629890902</v>
      </c>
      <c r="Z1348" s="17">
        <v>0.21907987049549499</v>
      </c>
      <c r="AA1348" s="17">
        <v>0.214928427003066</v>
      </c>
      <c r="AB1348" s="17">
        <v>0.31170241104338497</v>
      </c>
      <c r="AC1348" s="17">
        <v>0.245725181850178</v>
      </c>
      <c r="AD1348" s="17"/>
      <c r="AE1348" s="17">
        <v>0.16403269881104501</v>
      </c>
      <c r="AF1348" s="17">
        <v>0.34580633298795199</v>
      </c>
      <c r="AG1348" s="17">
        <v>0.22848659830495799</v>
      </c>
      <c r="AH1348" s="17"/>
      <c r="AI1348" s="17">
        <v>0.143086824994416</v>
      </c>
      <c r="AJ1348" s="17">
        <v>0.36379874168223197</v>
      </c>
      <c r="AK1348" s="17">
        <v>0.39358481870067602</v>
      </c>
      <c r="AL1348" s="17">
        <v>7.7641399754723103E-2</v>
      </c>
      <c r="AM1348" s="17">
        <v>0.216035554485802</v>
      </c>
      <c r="AN1348" s="17"/>
      <c r="AO1348" s="17">
        <v>0.10095114094296399</v>
      </c>
      <c r="AP1348" s="17">
        <v>0.36519199372275801</v>
      </c>
      <c r="AQ1348" s="17">
        <v>0.361858861853949</v>
      </c>
      <c r="AR1348" s="17"/>
      <c r="AS1348" s="17">
        <v>0.21287258486341401</v>
      </c>
      <c r="AT1348" s="17">
        <v>0.24540088300124899</v>
      </c>
      <c r="AU1348" s="17">
        <v>0.31655370364600399</v>
      </c>
      <c r="AV1348" s="17">
        <v>0.32240932808456502</v>
      </c>
      <c r="AW1348" s="17">
        <v>0.36571503622881402</v>
      </c>
    </row>
    <row r="1349" spans="2:49" x14ac:dyDescent="0.25">
      <c r="B1349" t="s">
        <v>173</v>
      </c>
      <c r="C1349" s="17">
        <v>0.25069209597241499</v>
      </c>
      <c r="D1349" s="17">
        <v>0.23995672369027801</v>
      </c>
      <c r="E1349" s="17">
        <v>0.26275492061189698</v>
      </c>
      <c r="F1349" s="17"/>
      <c r="G1349" s="17">
        <v>0.277685391565136</v>
      </c>
      <c r="H1349" s="17">
        <v>0.27408062639292602</v>
      </c>
      <c r="I1349" s="17">
        <v>0.27706172633919701</v>
      </c>
      <c r="J1349" s="17">
        <v>0.27754745261525698</v>
      </c>
      <c r="K1349" s="17">
        <v>0.194544575315063</v>
      </c>
      <c r="L1349" s="17">
        <v>0.20781236007750101</v>
      </c>
      <c r="M1349" s="17"/>
      <c r="N1349" s="17">
        <v>0.25371669781700101</v>
      </c>
      <c r="O1349" s="17">
        <v>0.27135952365479998</v>
      </c>
      <c r="P1349" s="17">
        <v>0.23729393899673401</v>
      </c>
      <c r="Q1349" s="17">
        <v>0.239655399822711</v>
      </c>
      <c r="R1349" s="17"/>
      <c r="S1349" s="17">
        <v>0.27300438026325702</v>
      </c>
      <c r="T1349" s="17">
        <v>0.25341690551796398</v>
      </c>
      <c r="U1349" s="17">
        <v>0.26259028683359398</v>
      </c>
      <c r="V1349" s="17">
        <v>0.25619415801255702</v>
      </c>
      <c r="W1349" s="17">
        <v>0.194919958597701</v>
      </c>
      <c r="X1349" s="17">
        <v>0.27628919363249699</v>
      </c>
      <c r="Y1349" s="17">
        <v>0.24495214315230199</v>
      </c>
      <c r="Z1349" s="17">
        <v>0.25374457401932299</v>
      </c>
      <c r="AA1349" s="17">
        <v>0.28099153185935599</v>
      </c>
      <c r="AB1349" s="17">
        <v>0.19517610314859299</v>
      </c>
      <c r="AC1349" s="17">
        <v>0.224081912786077</v>
      </c>
      <c r="AD1349" s="17"/>
      <c r="AE1349" s="17">
        <v>0.22852495928778799</v>
      </c>
      <c r="AF1349" s="17">
        <v>0.28605178963794298</v>
      </c>
      <c r="AG1349" s="17">
        <v>0.20008616047518099</v>
      </c>
      <c r="AH1349" s="17"/>
      <c r="AI1349" s="17">
        <v>0.235514578513181</v>
      </c>
      <c r="AJ1349" s="17">
        <v>0.293024813319337</v>
      </c>
      <c r="AK1349" s="17">
        <v>0.290579059979787</v>
      </c>
      <c r="AL1349" s="17">
        <v>0.2475735852907</v>
      </c>
      <c r="AM1349" s="17">
        <v>0.22654345849534199</v>
      </c>
      <c r="AN1349" s="17"/>
      <c r="AO1349" s="17">
        <v>0.23449003319886</v>
      </c>
      <c r="AP1349" s="17">
        <v>0.29121099869283201</v>
      </c>
      <c r="AQ1349" s="17">
        <v>0.29665747650665703</v>
      </c>
      <c r="AR1349" s="17"/>
      <c r="AS1349" s="17">
        <v>0.23175721295021001</v>
      </c>
      <c r="AT1349" s="17">
        <v>0.27122808039304902</v>
      </c>
      <c r="AU1349" s="17">
        <v>0.23455740670877601</v>
      </c>
      <c r="AV1349" s="17">
        <v>0.28792048408604198</v>
      </c>
      <c r="AW1349" s="17">
        <v>0.21618741655506199</v>
      </c>
    </row>
    <row r="1350" spans="2:49" x14ac:dyDescent="0.25">
      <c r="B1350" t="s">
        <v>174</v>
      </c>
      <c r="C1350" s="17">
        <v>0.31274885178346101</v>
      </c>
      <c r="D1350" s="17">
        <v>0.27617560786033302</v>
      </c>
      <c r="E1350" s="17">
        <v>0.347692598625925</v>
      </c>
      <c r="F1350" s="17"/>
      <c r="G1350" s="17">
        <v>0.32236729409250298</v>
      </c>
      <c r="H1350" s="17">
        <v>0.33844232772157901</v>
      </c>
      <c r="I1350" s="17">
        <v>0.31305385540566</v>
      </c>
      <c r="J1350" s="17">
        <v>0.30722693031912501</v>
      </c>
      <c r="K1350" s="17">
        <v>0.32998930390757603</v>
      </c>
      <c r="L1350" s="17">
        <v>0.27805094883032899</v>
      </c>
      <c r="M1350" s="17"/>
      <c r="N1350" s="17">
        <v>0.24868603234894299</v>
      </c>
      <c r="O1350" s="17">
        <v>0.29441727718671401</v>
      </c>
      <c r="P1350" s="17">
        <v>0.34557138203587301</v>
      </c>
      <c r="Q1350" s="17">
        <v>0.36997542381135001</v>
      </c>
      <c r="R1350" s="17"/>
      <c r="S1350" s="17">
        <v>0.28751918673291599</v>
      </c>
      <c r="T1350" s="17">
        <v>0.32715379079707102</v>
      </c>
      <c r="U1350" s="17">
        <v>0.33046386485123203</v>
      </c>
      <c r="V1350" s="17">
        <v>0.28231849677720999</v>
      </c>
      <c r="W1350" s="17">
        <v>0.36884965346752102</v>
      </c>
      <c r="X1350" s="17">
        <v>0.318337620847084</v>
      </c>
      <c r="Y1350" s="17">
        <v>0.314760518728192</v>
      </c>
      <c r="Z1350" s="17">
        <v>0.281138767238303</v>
      </c>
      <c r="AA1350" s="17">
        <v>0.31547924289384799</v>
      </c>
      <c r="AB1350" s="17">
        <v>0.28711707631698602</v>
      </c>
      <c r="AC1350" s="17">
        <v>0.34597408195997098</v>
      </c>
      <c r="AD1350" s="17"/>
      <c r="AE1350" s="17">
        <v>0.31223807773798501</v>
      </c>
      <c r="AF1350" s="17">
        <v>0.25976908732555798</v>
      </c>
      <c r="AG1350" s="17">
        <v>0.44446719910243299</v>
      </c>
      <c r="AH1350" s="17"/>
      <c r="AI1350" s="17">
        <v>0.30785311351949901</v>
      </c>
      <c r="AJ1350" s="17">
        <v>0.26588173470512499</v>
      </c>
      <c r="AK1350" s="17">
        <v>0.20032775255590801</v>
      </c>
      <c r="AL1350" s="17">
        <v>0.36387591788060902</v>
      </c>
      <c r="AM1350" s="17">
        <v>0.44027213536987803</v>
      </c>
      <c r="AN1350" s="17"/>
      <c r="AO1350" s="17">
        <v>0.324228015049708</v>
      </c>
      <c r="AP1350" s="17">
        <v>0.26074992819061998</v>
      </c>
      <c r="AQ1350" s="17">
        <v>0.23699140216739001</v>
      </c>
      <c r="AR1350" s="17"/>
      <c r="AS1350" s="17">
        <v>0.37436742001204498</v>
      </c>
      <c r="AT1350" s="17">
        <v>0.305253790125325</v>
      </c>
      <c r="AU1350" s="17">
        <v>0.27837464193671102</v>
      </c>
      <c r="AV1350" s="17">
        <v>0.23809236091352901</v>
      </c>
      <c r="AW1350" s="17">
        <v>0.260755563693015</v>
      </c>
    </row>
    <row r="1351" spans="2:49" x14ac:dyDescent="0.25">
      <c r="B1351" t="s">
        <v>175</v>
      </c>
      <c r="C1351" s="17">
        <v>0.11314872721939299</v>
      </c>
      <c r="D1351" s="17">
        <v>0.127263119957331</v>
      </c>
      <c r="E1351" s="17">
        <v>9.9787981421424005E-2</v>
      </c>
      <c r="F1351" s="17"/>
      <c r="G1351" s="17">
        <v>8.3747854320087703E-2</v>
      </c>
      <c r="H1351" s="17">
        <v>6.2662242634268298E-2</v>
      </c>
      <c r="I1351" s="17">
        <v>0.102301579563602</v>
      </c>
      <c r="J1351" s="17">
        <v>0.100979411251409</v>
      </c>
      <c r="K1351" s="17">
        <v>0.13085911986635401</v>
      </c>
      <c r="L1351" s="17">
        <v>0.180872534328646</v>
      </c>
      <c r="M1351" s="17"/>
      <c r="N1351" s="17">
        <v>0.121576883004203</v>
      </c>
      <c r="O1351" s="17">
        <v>0.111285568541745</v>
      </c>
      <c r="P1351" s="17">
        <v>0.12898264823390901</v>
      </c>
      <c r="Q1351" s="17">
        <v>9.2357990648908497E-2</v>
      </c>
      <c r="R1351" s="17"/>
      <c r="S1351" s="17">
        <v>0.111240663914025</v>
      </c>
      <c r="T1351" s="17">
        <v>8.6399645989391899E-2</v>
      </c>
      <c r="U1351" s="17">
        <v>0.112519147605689</v>
      </c>
      <c r="V1351" s="17">
        <v>0.12570429180721099</v>
      </c>
      <c r="W1351" s="17">
        <v>0.119733153504732</v>
      </c>
      <c r="X1351" s="17">
        <v>0.100068329144616</v>
      </c>
      <c r="Y1351" s="17">
        <v>0.106889463096781</v>
      </c>
      <c r="Z1351" s="17">
        <v>0.17995667835823601</v>
      </c>
      <c r="AA1351" s="17">
        <v>0.12194357058495001</v>
      </c>
      <c r="AB1351" s="17">
        <v>0.13125209752044001</v>
      </c>
      <c r="AC1351" s="17">
        <v>8.5527010825314706E-2</v>
      </c>
      <c r="AD1351" s="17"/>
      <c r="AE1351" s="17">
        <v>0.17350494287941801</v>
      </c>
      <c r="AF1351" s="17">
        <v>8.0037098391841005E-2</v>
      </c>
      <c r="AG1351" s="17">
        <v>8.2736053528592701E-2</v>
      </c>
      <c r="AH1351" s="17"/>
      <c r="AI1351" s="17">
        <v>0.19263908905416799</v>
      </c>
      <c r="AJ1351" s="17">
        <v>5.4420728380158802E-2</v>
      </c>
      <c r="AK1351" s="17">
        <v>9.3836747171724202E-2</v>
      </c>
      <c r="AL1351" s="17">
        <v>0.15587561419898199</v>
      </c>
      <c r="AM1351" s="17">
        <v>7.5742519950625503E-2</v>
      </c>
      <c r="AN1351" s="17"/>
      <c r="AO1351" s="17">
        <v>0.220514742230418</v>
      </c>
      <c r="AP1351" s="17">
        <v>5.5301832774680003E-2</v>
      </c>
      <c r="AQ1351" s="17">
        <v>8.3013101360605399E-2</v>
      </c>
      <c r="AR1351" s="17"/>
      <c r="AS1351" s="17">
        <v>0.110641086516999</v>
      </c>
      <c r="AT1351" s="17">
        <v>0.109681903945963</v>
      </c>
      <c r="AU1351" s="17">
        <v>0.11720059117085101</v>
      </c>
      <c r="AV1351" s="17">
        <v>8.2535952356390205E-2</v>
      </c>
      <c r="AW1351" s="17">
        <v>0.13171733691732701</v>
      </c>
    </row>
    <row r="1352" spans="2:49" x14ac:dyDescent="0.25">
      <c r="B1352" t="s">
        <v>176</v>
      </c>
      <c r="C1352" s="17">
        <v>6.41660814603634E-2</v>
      </c>
      <c r="D1352" s="17">
        <v>8.2803624359472694E-2</v>
      </c>
      <c r="E1352" s="17">
        <v>4.6519123556157102E-2</v>
      </c>
      <c r="F1352" s="17"/>
      <c r="G1352" s="17">
        <v>4.3385289970684297E-2</v>
      </c>
      <c r="H1352" s="17">
        <v>4.1919648628560797E-2</v>
      </c>
      <c r="I1352" s="17">
        <v>5.8458061624315001E-2</v>
      </c>
      <c r="J1352" s="17">
        <v>5.0456184640547803E-2</v>
      </c>
      <c r="K1352" s="17">
        <v>7.7969041328268901E-2</v>
      </c>
      <c r="L1352" s="17">
        <v>0.102804218706263</v>
      </c>
      <c r="M1352" s="17"/>
      <c r="N1352" s="17">
        <v>6.0889015551835297E-2</v>
      </c>
      <c r="O1352" s="17">
        <v>6.3364018749450995E-2</v>
      </c>
      <c r="P1352" s="17">
        <v>6.3949716546640306E-2</v>
      </c>
      <c r="Q1352" s="17">
        <v>6.5272376576129901E-2</v>
      </c>
      <c r="R1352" s="17"/>
      <c r="S1352" s="17">
        <v>4.6021372571821297E-2</v>
      </c>
      <c r="T1352" s="17">
        <v>5.5698541145680298E-2</v>
      </c>
      <c r="U1352" s="17">
        <v>7.7427099599982702E-2</v>
      </c>
      <c r="V1352" s="17">
        <v>6.9655252641570395E-2</v>
      </c>
      <c r="W1352" s="17">
        <v>4.9874107720297697E-2</v>
      </c>
      <c r="X1352" s="17">
        <v>6.2266300008287097E-2</v>
      </c>
      <c r="Y1352" s="17">
        <v>6.6958818723816899E-2</v>
      </c>
      <c r="Z1352" s="17">
        <v>6.6080109888644503E-2</v>
      </c>
      <c r="AA1352" s="17">
        <v>6.6657227658779794E-2</v>
      </c>
      <c r="AB1352" s="17">
        <v>7.4752311970597493E-2</v>
      </c>
      <c r="AC1352" s="17">
        <v>9.8691812578459201E-2</v>
      </c>
      <c r="AD1352" s="17"/>
      <c r="AE1352" s="17">
        <v>0.121699321283764</v>
      </c>
      <c r="AF1352" s="17">
        <v>2.8335691656705402E-2</v>
      </c>
      <c r="AG1352" s="17">
        <v>4.4223988588834903E-2</v>
      </c>
      <c r="AH1352" s="17"/>
      <c r="AI1352" s="17">
        <v>0.12090639391873501</v>
      </c>
      <c r="AJ1352" s="17">
        <v>2.2873981913148302E-2</v>
      </c>
      <c r="AK1352" s="17">
        <v>2.1671621591905901E-2</v>
      </c>
      <c r="AL1352" s="17">
        <v>0.155033482874985</v>
      </c>
      <c r="AM1352" s="17">
        <v>4.1406331698352103E-2</v>
      </c>
      <c r="AN1352" s="17"/>
      <c r="AO1352" s="17">
        <v>0.11981606857805099</v>
      </c>
      <c r="AP1352" s="17">
        <v>2.7545246619109801E-2</v>
      </c>
      <c r="AQ1352" s="17">
        <v>2.14791581113985E-2</v>
      </c>
      <c r="AR1352" s="17"/>
      <c r="AS1352" s="17">
        <v>7.0361695657331594E-2</v>
      </c>
      <c r="AT1352" s="17">
        <v>6.8435342534413607E-2</v>
      </c>
      <c r="AU1352" s="17">
        <v>5.3313656537658502E-2</v>
      </c>
      <c r="AV1352" s="17">
        <v>6.9041874559474595E-2</v>
      </c>
      <c r="AW1352" s="17">
        <v>2.5624646605781801E-2</v>
      </c>
    </row>
    <row r="1353" spans="2:49" x14ac:dyDescent="0.25">
      <c r="B1353" t="s">
        <v>177</v>
      </c>
      <c r="C1353" s="17">
        <v>0.50993633953678297</v>
      </c>
      <c r="D1353" s="17">
        <v>0.51375764782286304</v>
      </c>
      <c r="E1353" s="17">
        <v>0.50600029639649402</v>
      </c>
      <c r="F1353" s="17"/>
      <c r="G1353" s="17">
        <v>0.55049956161672498</v>
      </c>
      <c r="H1353" s="17">
        <v>0.55697578101559198</v>
      </c>
      <c r="I1353" s="17">
        <v>0.52618650340642303</v>
      </c>
      <c r="J1353" s="17">
        <v>0.54133747378891806</v>
      </c>
      <c r="K1353" s="17">
        <v>0.46118253489780198</v>
      </c>
      <c r="L1353" s="17">
        <v>0.43827229813476198</v>
      </c>
      <c r="M1353" s="17"/>
      <c r="N1353" s="17">
        <v>0.56884806909501895</v>
      </c>
      <c r="O1353" s="17">
        <v>0.53093313552208998</v>
      </c>
      <c r="P1353" s="17">
        <v>0.46149625318357801</v>
      </c>
      <c r="Q1353" s="17">
        <v>0.47239420896361101</v>
      </c>
      <c r="R1353" s="17"/>
      <c r="S1353" s="17">
        <v>0.55521877678123799</v>
      </c>
      <c r="T1353" s="17">
        <v>0.53074802206785598</v>
      </c>
      <c r="U1353" s="17">
        <v>0.47958988794309598</v>
      </c>
      <c r="V1353" s="17">
        <v>0.522321958774009</v>
      </c>
      <c r="W1353" s="17">
        <v>0.46154308530744897</v>
      </c>
      <c r="X1353" s="17">
        <v>0.51932775000001397</v>
      </c>
      <c r="Y1353" s="17">
        <v>0.51139119945121003</v>
      </c>
      <c r="Z1353" s="17">
        <v>0.47282444451481698</v>
      </c>
      <c r="AA1353" s="17">
        <v>0.49591995886242302</v>
      </c>
      <c r="AB1353" s="17">
        <v>0.50687851419197705</v>
      </c>
      <c r="AC1353" s="17">
        <v>0.46980709463625497</v>
      </c>
      <c r="AD1353" s="17"/>
      <c r="AE1353" s="17">
        <v>0.39255765809883297</v>
      </c>
      <c r="AF1353" s="17">
        <v>0.63185812262589502</v>
      </c>
      <c r="AG1353" s="17">
        <v>0.42857275878013901</v>
      </c>
      <c r="AH1353" s="17"/>
      <c r="AI1353" s="17">
        <v>0.37860140350759802</v>
      </c>
      <c r="AJ1353" s="17">
        <v>0.65682355500156797</v>
      </c>
      <c r="AK1353" s="17">
        <v>0.68416387868046202</v>
      </c>
      <c r="AL1353" s="17">
        <v>0.32521498504542301</v>
      </c>
      <c r="AM1353" s="17">
        <v>0.44257901298114399</v>
      </c>
      <c r="AN1353" s="17"/>
      <c r="AO1353" s="17">
        <v>0.33544117414182301</v>
      </c>
      <c r="AP1353" s="17">
        <v>0.65640299241558997</v>
      </c>
      <c r="AQ1353" s="17">
        <v>0.65851633836060597</v>
      </c>
      <c r="AR1353" s="17"/>
      <c r="AS1353" s="17">
        <v>0.44462979781362399</v>
      </c>
      <c r="AT1353" s="17">
        <v>0.51662896339429798</v>
      </c>
      <c r="AU1353" s="17">
        <v>0.55111111035478</v>
      </c>
      <c r="AV1353" s="17">
        <v>0.610329812170606</v>
      </c>
      <c r="AW1353" s="17">
        <v>0.58190245278387598</v>
      </c>
    </row>
    <row r="1354" spans="2:49" x14ac:dyDescent="0.25">
      <c r="B1354" t="s">
        <v>178</v>
      </c>
      <c r="C1354" s="17">
        <v>0.17731480867975599</v>
      </c>
      <c r="D1354" s="17">
        <v>0.210066744316804</v>
      </c>
      <c r="E1354" s="17">
        <v>0.14630710497758101</v>
      </c>
      <c r="F1354" s="17"/>
      <c r="G1354" s="17">
        <v>0.12713314429077199</v>
      </c>
      <c r="H1354" s="17">
        <v>0.104581891262829</v>
      </c>
      <c r="I1354" s="17">
        <v>0.160759641187917</v>
      </c>
      <c r="J1354" s="17">
        <v>0.15143559589195599</v>
      </c>
      <c r="K1354" s="17">
        <v>0.208828161194623</v>
      </c>
      <c r="L1354" s="17">
        <v>0.28367675303491002</v>
      </c>
      <c r="M1354" s="17"/>
      <c r="N1354" s="17">
        <v>0.18246589855603801</v>
      </c>
      <c r="O1354" s="17">
        <v>0.17464958729119601</v>
      </c>
      <c r="P1354" s="17">
        <v>0.19293236478054901</v>
      </c>
      <c r="Q1354" s="17">
        <v>0.15763036722503801</v>
      </c>
      <c r="R1354" s="17"/>
      <c r="S1354" s="17">
        <v>0.157262036485846</v>
      </c>
      <c r="T1354" s="17">
        <v>0.142098187135072</v>
      </c>
      <c r="U1354" s="17">
        <v>0.18994624720567199</v>
      </c>
      <c r="V1354" s="17">
        <v>0.19535954444878101</v>
      </c>
      <c r="W1354" s="17">
        <v>0.169607261225029</v>
      </c>
      <c r="X1354" s="17">
        <v>0.162334629152903</v>
      </c>
      <c r="Y1354" s="17">
        <v>0.173848281820598</v>
      </c>
      <c r="Z1354" s="17">
        <v>0.24603678824687999</v>
      </c>
      <c r="AA1354" s="17">
        <v>0.188600798243729</v>
      </c>
      <c r="AB1354" s="17">
        <v>0.20600440949103699</v>
      </c>
      <c r="AC1354" s="17">
        <v>0.18421882340377399</v>
      </c>
      <c r="AD1354" s="17"/>
      <c r="AE1354" s="17">
        <v>0.29520426416318202</v>
      </c>
      <c r="AF1354" s="17">
        <v>0.108372790048546</v>
      </c>
      <c r="AG1354" s="17">
        <v>0.12696004211742801</v>
      </c>
      <c r="AH1354" s="17"/>
      <c r="AI1354" s="17">
        <v>0.31354548297290302</v>
      </c>
      <c r="AJ1354" s="17">
        <v>7.7294710293307103E-2</v>
      </c>
      <c r="AK1354" s="17">
        <v>0.11550836876363001</v>
      </c>
      <c r="AL1354" s="17">
        <v>0.31090909707396802</v>
      </c>
      <c r="AM1354" s="17">
        <v>0.11714885164897799</v>
      </c>
      <c r="AN1354" s="17"/>
      <c r="AO1354" s="17">
        <v>0.340330810808468</v>
      </c>
      <c r="AP1354" s="17">
        <v>8.2847079393789796E-2</v>
      </c>
      <c r="AQ1354" s="17">
        <v>0.104492259472004</v>
      </c>
      <c r="AR1354" s="17"/>
      <c r="AS1354" s="17">
        <v>0.181002782174331</v>
      </c>
      <c r="AT1354" s="17">
        <v>0.178117246480377</v>
      </c>
      <c r="AU1354" s="17">
        <v>0.17051424770851001</v>
      </c>
      <c r="AV1354" s="17">
        <v>0.15157782691586499</v>
      </c>
      <c r="AW1354" s="17">
        <v>0.15734198352310899</v>
      </c>
    </row>
    <row r="1355" spans="2:49" x14ac:dyDescent="0.25">
      <c r="B1355" t="s">
        <v>179</v>
      </c>
      <c r="C1355" s="17">
        <v>0.332621530857026</v>
      </c>
      <c r="D1355" s="17">
        <v>0.30369090350605998</v>
      </c>
      <c r="E1355" s="17">
        <v>0.35969319141891298</v>
      </c>
      <c r="F1355" s="17"/>
      <c r="G1355" s="17">
        <v>0.42336641732595198</v>
      </c>
      <c r="H1355" s="17">
        <v>0.45239388975276201</v>
      </c>
      <c r="I1355" s="17">
        <v>0.36542686221850601</v>
      </c>
      <c r="J1355" s="17">
        <v>0.38990187789696201</v>
      </c>
      <c r="K1355" s="17">
        <v>0.25235437370317898</v>
      </c>
      <c r="L1355" s="17">
        <v>0.15459554509985199</v>
      </c>
      <c r="M1355" s="17"/>
      <c r="N1355" s="17">
        <v>0.386382170538981</v>
      </c>
      <c r="O1355" s="17">
        <v>0.35628354823089398</v>
      </c>
      <c r="P1355" s="17">
        <v>0.26856388840302903</v>
      </c>
      <c r="Q1355" s="17">
        <v>0.31476384173857302</v>
      </c>
      <c r="R1355" s="17"/>
      <c r="S1355" s="17">
        <v>0.39795674029539202</v>
      </c>
      <c r="T1355" s="17">
        <v>0.38864983493278399</v>
      </c>
      <c r="U1355" s="17">
        <v>0.28964364073742399</v>
      </c>
      <c r="V1355" s="17">
        <v>0.32696241432522799</v>
      </c>
      <c r="W1355" s="17">
        <v>0.29193582408242003</v>
      </c>
      <c r="X1355" s="17">
        <v>0.35699312084711099</v>
      </c>
      <c r="Y1355" s="17">
        <v>0.337542917630613</v>
      </c>
      <c r="Z1355" s="17">
        <v>0.22678765626793701</v>
      </c>
      <c r="AA1355" s="17">
        <v>0.30731916061869302</v>
      </c>
      <c r="AB1355" s="17">
        <v>0.30087410470094</v>
      </c>
      <c r="AC1355" s="17">
        <v>0.28558827123248098</v>
      </c>
      <c r="AD1355" s="17"/>
      <c r="AE1355" s="17">
        <v>9.7353393935650595E-2</v>
      </c>
      <c r="AF1355" s="17">
        <v>0.52348533257734897</v>
      </c>
      <c r="AG1355" s="17">
        <v>0.301612716662712</v>
      </c>
      <c r="AH1355" s="17"/>
      <c r="AI1355" s="17">
        <v>6.5055920534694403E-2</v>
      </c>
      <c r="AJ1355" s="17">
        <v>0.57952884470826105</v>
      </c>
      <c r="AK1355" s="17">
        <v>0.568655509916832</v>
      </c>
      <c r="AL1355" s="17">
        <v>1.43058879714554E-2</v>
      </c>
      <c r="AM1355" s="17">
        <v>0.32543016133216601</v>
      </c>
      <c r="AN1355" s="17"/>
      <c r="AO1355" s="17">
        <v>-4.8896366666452097E-3</v>
      </c>
      <c r="AP1355" s="17">
        <v>0.57355591302179998</v>
      </c>
      <c r="AQ1355" s="17">
        <v>0.55402407888860195</v>
      </c>
      <c r="AR1355" s="17"/>
      <c r="AS1355" s="17">
        <v>0.26362701563929303</v>
      </c>
      <c r="AT1355" s="17">
        <v>0.33851171691392101</v>
      </c>
      <c r="AU1355" s="17">
        <v>0.38059686264627002</v>
      </c>
      <c r="AV1355" s="17">
        <v>0.45875198525474198</v>
      </c>
      <c r="AW1355" s="17">
        <v>0.42456046926076701</v>
      </c>
    </row>
    <row r="1356" spans="2:49" x14ac:dyDescent="0.25">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row>
    <row r="1357" spans="2:49" x14ac:dyDescent="0.25">
      <c r="B1357" s="6" t="s">
        <v>658</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17"/>
      <c r="AH1357" s="17"/>
      <c r="AI1357" s="17"/>
      <c r="AJ1357" s="17"/>
      <c r="AK1357" s="17"/>
      <c r="AL1357" s="17"/>
      <c r="AM1357" s="17"/>
      <c r="AN1357" s="17"/>
      <c r="AO1357" s="17"/>
      <c r="AP1357" s="17"/>
      <c r="AQ1357" s="17"/>
      <c r="AR1357" s="17"/>
      <c r="AS1357" s="17"/>
      <c r="AT1357" s="17"/>
      <c r="AU1357" s="17"/>
      <c r="AV1357" s="17"/>
      <c r="AW1357" s="17"/>
    </row>
    <row r="1358" spans="2:49" x14ac:dyDescent="0.25">
      <c r="B1358" s="24" t="s">
        <v>76</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c r="AH1358" s="17"/>
      <c r="AI1358" s="17"/>
      <c r="AJ1358" s="17"/>
      <c r="AK1358" s="17"/>
      <c r="AL1358" s="17"/>
      <c r="AM1358" s="17"/>
      <c r="AN1358" s="17"/>
      <c r="AO1358" s="17"/>
      <c r="AP1358" s="17"/>
      <c r="AQ1358" s="17"/>
      <c r="AR1358" s="17"/>
      <c r="AS1358" s="17"/>
      <c r="AT1358" s="17"/>
      <c r="AU1358" s="17"/>
      <c r="AV1358" s="17"/>
      <c r="AW1358" s="17"/>
    </row>
    <row r="1359" spans="2:49" x14ac:dyDescent="0.25">
      <c r="B1359" t="s">
        <v>172</v>
      </c>
      <c r="C1359" s="17">
        <v>0.23591086595261501</v>
      </c>
      <c r="D1359" s="17">
        <v>0.25941749010855802</v>
      </c>
      <c r="E1359" s="17">
        <v>0.21049556232754801</v>
      </c>
      <c r="F1359" s="17"/>
      <c r="G1359" s="17">
        <v>0.20632310344719201</v>
      </c>
      <c r="H1359" s="17">
        <v>0.25783092558827803</v>
      </c>
      <c r="I1359" s="17">
        <v>0.24149374273259</v>
      </c>
      <c r="J1359" s="17">
        <v>0.249739208076344</v>
      </c>
      <c r="K1359" s="17">
        <v>0.23344603005697301</v>
      </c>
      <c r="L1359" s="17">
        <v>0.22391353923510399</v>
      </c>
      <c r="M1359" s="17"/>
      <c r="N1359" s="17">
        <v>0.27366689472282901</v>
      </c>
      <c r="O1359" s="17">
        <v>0.22759167370136099</v>
      </c>
      <c r="P1359" s="17">
        <v>0.215668791432298</v>
      </c>
      <c r="Q1359" s="17">
        <v>0.22536263698473999</v>
      </c>
      <c r="R1359" s="17"/>
      <c r="S1359" s="17">
        <v>0.244388920851969</v>
      </c>
      <c r="T1359" s="17">
        <v>0.24907226418099301</v>
      </c>
      <c r="U1359" s="17">
        <v>0.24515395176215601</v>
      </c>
      <c r="V1359" s="17">
        <v>0.266862151658112</v>
      </c>
      <c r="W1359" s="17">
        <v>0.23028678527631699</v>
      </c>
      <c r="X1359" s="17">
        <v>0.21987469207220001</v>
      </c>
      <c r="Y1359" s="17">
        <v>0.25455812816808898</v>
      </c>
      <c r="Z1359" s="17">
        <v>0.242366565555828</v>
      </c>
      <c r="AA1359" s="17">
        <v>0.20056265406808499</v>
      </c>
      <c r="AB1359" s="17">
        <v>0.23220009114269499</v>
      </c>
      <c r="AC1359" s="17">
        <v>0.19372531542686899</v>
      </c>
      <c r="AD1359" s="17"/>
      <c r="AE1359" s="17">
        <v>0.21203132529353799</v>
      </c>
      <c r="AF1359" s="17">
        <v>0.27622818062458698</v>
      </c>
      <c r="AG1359" s="17">
        <v>0.180520243740623</v>
      </c>
      <c r="AH1359" s="17"/>
      <c r="AI1359" s="17">
        <v>0.24803679463396999</v>
      </c>
      <c r="AJ1359" s="17">
        <v>0.25646235039852999</v>
      </c>
      <c r="AK1359" s="17">
        <v>0.269882957705396</v>
      </c>
      <c r="AL1359" s="17">
        <v>0.11147835729311301</v>
      </c>
      <c r="AM1359" s="17">
        <v>0.169446045266822</v>
      </c>
      <c r="AN1359" s="17"/>
      <c r="AO1359" s="17">
        <v>0.22518373530511801</v>
      </c>
      <c r="AP1359" s="17">
        <v>0.261367648261706</v>
      </c>
      <c r="AQ1359" s="17">
        <v>0.24126428338367201</v>
      </c>
      <c r="AR1359" s="17"/>
      <c r="AS1359" s="17">
        <v>0.20497450572888101</v>
      </c>
      <c r="AT1359" s="17">
        <v>0.23585705739330301</v>
      </c>
      <c r="AU1359" s="17">
        <v>0.26818021316401902</v>
      </c>
      <c r="AV1359" s="17">
        <v>0.30241068850424901</v>
      </c>
      <c r="AW1359" s="17">
        <v>0.313590272436363</v>
      </c>
    </row>
    <row r="1360" spans="2:49" x14ac:dyDescent="0.25">
      <c r="B1360" t="s">
        <v>173</v>
      </c>
      <c r="C1360" s="17">
        <v>0.38796133820862</v>
      </c>
      <c r="D1360" s="17">
        <v>0.37027108297674399</v>
      </c>
      <c r="E1360" s="17">
        <v>0.40757254467951298</v>
      </c>
      <c r="F1360" s="17"/>
      <c r="G1360" s="17">
        <v>0.352551288792183</v>
      </c>
      <c r="H1360" s="17">
        <v>0.36813251452115298</v>
      </c>
      <c r="I1360" s="17">
        <v>0.37873917211832703</v>
      </c>
      <c r="J1360" s="17">
        <v>0.38532134926776002</v>
      </c>
      <c r="K1360" s="17">
        <v>0.389463284003288</v>
      </c>
      <c r="L1360" s="17">
        <v>0.43661983396792298</v>
      </c>
      <c r="M1360" s="17"/>
      <c r="N1360" s="17">
        <v>0.42004180510354899</v>
      </c>
      <c r="O1360" s="17">
        <v>0.42251588089791198</v>
      </c>
      <c r="P1360" s="17">
        <v>0.37220483170679702</v>
      </c>
      <c r="Q1360" s="17">
        <v>0.328844005842787</v>
      </c>
      <c r="R1360" s="17"/>
      <c r="S1360" s="17">
        <v>0.37006485585235099</v>
      </c>
      <c r="T1360" s="17">
        <v>0.39308815234011901</v>
      </c>
      <c r="U1360" s="17">
        <v>0.33764787258119</v>
      </c>
      <c r="V1360" s="17">
        <v>0.38310625674901599</v>
      </c>
      <c r="W1360" s="17">
        <v>0.36391715350475501</v>
      </c>
      <c r="X1360" s="17">
        <v>0.37318956675642301</v>
      </c>
      <c r="Y1360" s="17">
        <v>0.37785765885203598</v>
      </c>
      <c r="Z1360" s="17">
        <v>0.41101882011879198</v>
      </c>
      <c r="AA1360" s="17">
        <v>0.43844943762608102</v>
      </c>
      <c r="AB1360" s="17">
        <v>0.42459005635392</v>
      </c>
      <c r="AC1360" s="17">
        <v>0.394988843087687</v>
      </c>
      <c r="AD1360" s="17"/>
      <c r="AE1360" s="17">
        <v>0.391315323568934</v>
      </c>
      <c r="AF1360" s="17">
        <v>0.41427032884821802</v>
      </c>
      <c r="AG1360" s="17">
        <v>0.34430764035920203</v>
      </c>
      <c r="AH1360" s="17"/>
      <c r="AI1360" s="17">
        <v>0.38631486761995198</v>
      </c>
      <c r="AJ1360" s="17">
        <v>0.405905422551397</v>
      </c>
      <c r="AK1360" s="17">
        <v>0.41143580024040299</v>
      </c>
      <c r="AL1360" s="17">
        <v>0.22548953317482101</v>
      </c>
      <c r="AM1360" s="17">
        <v>0.37425137576851703</v>
      </c>
      <c r="AN1360" s="17"/>
      <c r="AO1360" s="17">
        <v>0.417469493269438</v>
      </c>
      <c r="AP1360" s="17">
        <v>0.40465283476799402</v>
      </c>
      <c r="AQ1360" s="17">
        <v>0.42888183348359399</v>
      </c>
      <c r="AR1360" s="17"/>
      <c r="AS1360" s="17">
        <v>0.345693234708077</v>
      </c>
      <c r="AT1360" s="17">
        <v>0.400467356084453</v>
      </c>
      <c r="AU1360" s="17">
        <v>0.40893227497665702</v>
      </c>
      <c r="AV1360" s="17">
        <v>0.38794654779673299</v>
      </c>
      <c r="AW1360" s="17">
        <v>0.33580676218654498</v>
      </c>
    </row>
    <row r="1361" spans="2:49" x14ac:dyDescent="0.25">
      <c r="B1361" t="s">
        <v>174</v>
      </c>
      <c r="C1361" s="17">
        <v>0.29483703672045403</v>
      </c>
      <c r="D1361" s="17">
        <v>0.27101837585167099</v>
      </c>
      <c r="E1361" s="17">
        <v>0.31752416274373602</v>
      </c>
      <c r="F1361" s="17"/>
      <c r="G1361" s="17">
        <v>0.345870339623432</v>
      </c>
      <c r="H1361" s="17">
        <v>0.302296201521287</v>
      </c>
      <c r="I1361" s="17">
        <v>0.30707807317770303</v>
      </c>
      <c r="J1361" s="17">
        <v>0.27615985239452401</v>
      </c>
      <c r="K1361" s="17">
        <v>0.28527348736003499</v>
      </c>
      <c r="L1361" s="17">
        <v>0.26596849355087199</v>
      </c>
      <c r="M1361" s="17"/>
      <c r="N1361" s="17">
        <v>0.25007144032887402</v>
      </c>
      <c r="O1361" s="17">
        <v>0.277860482363251</v>
      </c>
      <c r="P1361" s="17">
        <v>0.30572519418629401</v>
      </c>
      <c r="Q1361" s="17">
        <v>0.35131781292062503</v>
      </c>
      <c r="R1361" s="17"/>
      <c r="S1361" s="17">
        <v>0.317640879530659</v>
      </c>
      <c r="T1361" s="17">
        <v>0.28248451734117302</v>
      </c>
      <c r="U1361" s="17">
        <v>0.30895311665226899</v>
      </c>
      <c r="V1361" s="17">
        <v>0.25599459345678499</v>
      </c>
      <c r="W1361" s="17">
        <v>0.32716090915540202</v>
      </c>
      <c r="X1361" s="17">
        <v>0.32380364184656102</v>
      </c>
      <c r="Y1361" s="17">
        <v>0.27692672168406102</v>
      </c>
      <c r="Z1361" s="17">
        <v>0.28776458351978101</v>
      </c>
      <c r="AA1361" s="17">
        <v>0.29194696817920801</v>
      </c>
      <c r="AB1361" s="17">
        <v>0.24963421048871101</v>
      </c>
      <c r="AC1361" s="17">
        <v>0.33500641827773098</v>
      </c>
      <c r="AD1361" s="17"/>
      <c r="AE1361" s="17">
        <v>0.29561820350631102</v>
      </c>
      <c r="AF1361" s="17">
        <v>0.24926866011857801</v>
      </c>
      <c r="AG1361" s="17">
        <v>0.38796198772241802</v>
      </c>
      <c r="AH1361" s="17"/>
      <c r="AI1361" s="17">
        <v>0.28076798865012098</v>
      </c>
      <c r="AJ1361" s="17">
        <v>0.27045643534049302</v>
      </c>
      <c r="AK1361" s="17">
        <v>0.25962508234855602</v>
      </c>
      <c r="AL1361" s="17">
        <v>0.41290203962635802</v>
      </c>
      <c r="AM1361" s="17">
        <v>0.36881298991170802</v>
      </c>
      <c r="AN1361" s="17"/>
      <c r="AO1361" s="17">
        <v>0.290817792796775</v>
      </c>
      <c r="AP1361" s="17">
        <v>0.27016373561305801</v>
      </c>
      <c r="AQ1361" s="17">
        <v>0.25788272971453002</v>
      </c>
      <c r="AR1361" s="17"/>
      <c r="AS1361" s="17">
        <v>0.35693114136410897</v>
      </c>
      <c r="AT1361" s="17">
        <v>0.28344877938893198</v>
      </c>
      <c r="AU1361" s="17">
        <v>0.251042021726118</v>
      </c>
      <c r="AV1361" s="17">
        <v>0.24952042787043999</v>
      </c>
      <c r="AW1361" s="17">
        <v>0.276982570932575</v>
      </c>
    </row>
    <row r="1362" spans="2:49" x14ac:dyDescent="0.25">
      <c r="B1362" t="s">
        <v>175</v>
      </c>
      <c r="C1362" s="17">
        <v>5.7561527826215202E-2</v>
      </c>
      <c r="D1362" s="17">
        <v>6.8909132660008199E-2</v>
      </c>
      <c r="E1362" s="17">
        <v>4.6972607206499997E-2</v>
      </c>
      <c r="F1362" s="17"/>
      <c r="G1362" s="17">
        <v>7.2956948978856503E-2</v>
      </c>
      <c r="H1362" s="17">
        <v>4.8173682657956199E-2</v>
      </c>
      <c r="I1362" s="17">
        <v>6.0693080376032098E-2</v>
      </c>
      <c r="J1362" s="17">
        <v>5.3190107425322403E-2</v>
      </c>
      <c r="K1362" s="17">
        <v>5.9406036725545001E-2</v>
      </c>
      <c r="L1362" s="17">
        <v>5.4571372154712E-2</v>
      </c>
      <c r="M1362" s="17"/>
      <c r="N1362" s="17">
        <v>4.5636844763462102E-2</v>
      </c>
      <c r="O1362" s="17">
        <v>4.9823964825717902E-2</v>
      </c>
      <c r="P1362" s="17">
        <v>7.4317589743584295E-2</v>
      </c>
      <c r="Q1362" s="17">
        <v>6.3820622657548801E-2</v>
      </c>
      <c r="R1362" s="17"/>
      <c r="S1362" s="17">
        <v>4.4779700670099898E-2</v>
      </c>
      <c r="T1362" s="17">
        <v>5.4971634397954799E-2</v>
      </c>
      <c r="U1362" s="17">
        <v>6.5587364270613693E-2</v>
      </c>
      <c r="V1362" s="17">
        <v>8.0091062216295805E-2</v>
      </c>
      <c r="W1362" s="17">
        <v>7.2439060443498696E-2</v>
      </c>
      <c r="X1362" s="17">
        <v>4.6617639093094299E-2</v>
      </c>
      <c r="Y1362" s="17">
        <v>7.8969997181724899E-2</v>
      </c>
      <c r="Z1362" s="17">
        <v>3.4974607024269903E-2</v>
      </c>
      <c r="AA1362" s="17">
        <v>4.2562801808138602E-2</v>
      </c>
      <c r="AB1362" s="17">
        <v>5.7382697041786598E-2</v>
      </c>
      <c r="AC1362" s="17">
        <v>6.2665572247613099E-2</v>
      </c>
      <c r="AD1362" s="17"/>
      <c r="AE1362" s="17">
        <v>6.4307777400180496E-2</v>
      </c>
      <c r="AF1362" s="17">
        <v>4.7487087767189698E-2</v>
      </c>
      <c r="AG1362" s="17">
        <v>6.28617354969086E-2</v>
      </c>
      <c r="AH1362" s="17"/>
      <c r="AI1362" s="17">
        <v>6.2866644441441397E-2</v>
      </c>
      <c r="AJ1362" s="17">
        <v>5.0138692529562399E-2</v>
      </c>
      <c r="AK1362" s="17">
        <v>5.1525377087103703E-2</v>
      </c>
      <c r="AL1362" s="17">
        <v>0.1687982983521</v>
      </c>
      <c r="AM1362" s="17">
        <v>5.1723728983517098E-2</v>
      </c>
      <c r="AN1362" s="17"/>
      <c r="AO1362" s="17">
        <v>5.41692310917836E-2</v>
      </c>
      <c r="AP1362" s="17">
        <v>5.1551498090854297E-2</v>
      </c>
      <c r="AQ1362" s="17">
        <v>5.68964201978139E-2</v>
      </c>
      <c r="AR1362" s="17"/>
      <c r="AS1362" s="17">
        <v>5.9674460251474999E-2</v>
      </c>
      <c r="AT1362" s="17">
        <v>6.1103695539551701E-2</v>
      </c>
      <c r="AU1362" s="17">
        <v>5.9046785928610603E-2</v>
      </c>
      <c r="AV1362" s="17">
        <v>2.6322140109523998E-2</v>
      </c>
      <c r="AW1362" s="17">
        <v>5.63578353177248E-2</v>
      </c>
    </row>
    <row r="1363" spans="2:49" x14ac:dyDescent="0.25">
      <c r="B1363" t="s">
        <v>176</v>
      </c>
      <c r="C1363" s="17">
        <v>2.3729231292095799E-2</v>
      </c>
      <c r="D1363" s="17">
        <v>3.0383918403018299E-2</v>
      </c>
      <c r="E1363" s="17">
        <v>1.7435123042703601E-2</v>
      </c>
      <c r="F1363" s="17"/>
      <c r="G1363" s="17">
        <v>2.2298319158336299E-2</v>
      </c>
      <c r="H1363" s="17">
        <v>2.3566675711325698E-2</v>
      </c>
      <c r="I1363" s="17">
        <v>1.19959315953466E-2</v>
      </c>
      <c r="J1363" s="17">
        <v>3.5589482836049902E-2</v>
      </c>
      <c r="K1363" s="17">
        <v>3.2411161854159098E-2</v>
      </c>
      <c r="L1363" s="17">
        <v>1.8926761091388401E-2</v>
      </c>
      <c r="M1363" s="17"/>
      <c r="N1363" s="17">
        <v>1.05830150812865E-2</v>
      </c>
      <c r="O1363" s="17">
        <v>2.22079982117581E-2</v>
      </c>
      <c r="P1363" s="17">
        <v>3.2083592931026597E-2</v>
      </c>
      <c r="Q1363" s="17">
        <v>3.06549215942994E-2</v>
      </c>
      <c r="R1363" s="17"/>
      <c r="S1363" s="17">
        <v>2.3125643094920999E-2</v>
      </c>
      <c r="T1363" s="17">
        <v>2.0383431739760399E-2</v>
      </c>
      <c r="U1363" s="17">
        <v>4.2657694733770603E-2</v>
      </c>
      <c r="V1363" s="17">
        <v>1.3945935919791701E-2</v>
      </c>
      <c r="W1363" s="17">
        <v>6.1960916200271901E-3</v>
      </c>
      <c r="X1363" s="17">
        <v>3.65144602317218E-2</v>
      </c>
      <c r="Y1363" s="17">
        <v>1.1687494114088599E-2</v>
      </c>
      <c r="Z1363" s="17">
        <v>2.3875423781329098E-2</v>
      </c>
      <c r="AA1363" s="17">
        <v>2.6478138318488501E-2</v>
      </c>
      <c r="AB1363" s="17">
        <v>3.6192944972887803E-2</v>
      </c>
      <c r="AC1363" s="17">
        <v>1.3613850960099601E-2</v>
      </c>
      <c r="AD1363" s="17"/>
      <c r="AE1363" s="17">
        <v>3.6727370231036303E-2</v>
      </c>
      <c r="AF1363" s="17">
        <v>1.27457426414274E-2</v>
      </c>
      <c r="AG1363" s="17">
        <v>2.4348392680848398E-2</v>
      </c>
      <c r="AH1363" s="17"/>
      <c r="AI1363" s="17">
        <v>2.2013704654515399E-2</v>
      </c>
      <c r="AJ1363" s="17">
        <v>1.7037099180018101E-2</v>
      </c>
      <c r="AK1363" s="17">
        <v>7.5307826185416404E-3</v>
      </c>
      <c r="AL1363" s="17">
        <v>8.1331771553607907E-2</v>
      </c>
      <c r="AM1363" s="17">
        <v>3.5765860069436002E-2</v>
      </c>
      <c r="AN1363" s="17"/>
      <c r="AO1363" s="17">
        <v>1.2359747536884701E-2</v>
      </c>
      <c r="AP1363" s="17">
        <v>1.22642832663876E-2</v>
      </c>
      <c r="AQ1363" s="17">
        <v>1.50747332203893E-2</v>
      </c>
      <c r="AR1363" s="17"/>
      <c r="AS1363" s="17">
        <v>3.2726657947457702E-2</v>
      </c>
      <c r="AT1363" s="17">
        <v>1.9123111593760501E-2</v>
      </c>
      <c r="AU1363" s="17">
        <v>1.2798704204594001E-2</v>
      </c>
      <c r="AV1363" s="17">
        <v>3.3800195719054703E-2</v>
      </c>
      <c r="AW1363" s="17">
        <v>1.7262559126792299E-2</v>
      </c>
    </row>
    <row r="1364" spans="2:49" x14ac:dyDescent="0.25">
      <c r="B1364" t="s">
        <v>177</v>
      </c>
      <c r="C1364" s="17">
        <v>0.62387220416123501</v>
      </c>
      <c r="D1364" s="17">
        <v>0.62968857308530202</v>
      </c>
      <c r="E1364" s="17">
        <v>0.61806810700706105</v>
      </c>
      <c r="F1364" s="17"/>
      <c r="G1364" s="17">
        <v>0.55887439223937496</v>
      </c>
      <c r="H1364" s="17">
        <v>0.62596344010943095</v>
      </c>
      <c r="I1364" s="17">
        <v>0.62023291485091803</v>
      </c>
      <c r="J1364" s="17">
        <v>0.63506055734410405</v>
      </c>
      <c r="K1364" s="17">
        <v>0.62290931406026095</v>
      </c>
      <c r="L1364" s="17">
        <v>0.66053337320302696</v>
      </c>
      <c r="M1364" s="17"/>
      <c r="N1364" s="17">
        <v>0.69370869982637795</v>
      </c>
      <c r="O1364" s="17">
        <v>0.65010755459927305</v>
      </c>
      <c r="P1364" s="17">
        <v>0.58787362313909497</v>
      </c>
      <c r="Q1364" s="17">
        <v>0.55420664282752696</v>
      </c>
      <c r="R1364" s="17"/>
      <c r="S1364" s="17">
        <v>0.61445377670432</v>
      </c>
      <c r="T1364" s="17">
        <v>0.642160416521112</v>
      </c>
      <c r="U1364" s="17">
        <v>0.58280182434334604</v>
      </c>
      <c r="V1364" s="17">
        <v>0.649968408407128</v>
      </c>
      <c r="W1364" s="17">
        <v>0.59420393878107203</v>
      </c>
      <c r="X1364" s="17">
        <v>0.59306425882862301</v>
      </c>
      <c r="Y1364" s="17">
        <v>0.63241578702012502</v>
      </c>
      <c r="Z1364" s="17">
        <v>0.65338538567462001</v>
      </c>
      <c r="AA1364" s="17">
        <v>0.63901209169416495</v>
      </c>
      <c r="AB1364" s="17">
        <v>0.65679014749661402</v>
      </c>
      <c r="AC1364" s="17">
        <v>0.588714158514557</v>
      </c>
      <c r="AD1364" s="17"/>
      <c r="AE1364" s="17">
        <v>0.60334664886247202</v>
      </c>
      <c r="AF1364" s="17">
        <v>0.690498509472805</v>
      </c>
      <c r="AG1364" s="17">
        <v>0.52482788409982495</v>
      </c>
      <c r="AH1364" s="17"/>
      <c r="AI1364" s="17">
        <v>0.63435166225392203</v>
      </c>
      <c r="AJ1364" s="17">
        <v>0.66236777294992699</v>
      </c>
      <c r="AK1364" s="17">
        <v>0.68131875794579899</v>
      </c>
      <c r="AL1364" s="17">
        <v>0.33696789046793402</v>
      </c>
      <c r="AM1364" s="17">
        <v>0.54369742103533902</v>
      </c>
      <c r="AN1364" s="17"/>
      <c r="AO1364" s="17">
        <v>0.64265322857455698</v>
      </c>
      <c r="AP1364" s="17">
        <v>0.66602048302969996</v>
      </c>
      <c r="AQ1364" s="17">
        <v>0.670146116867266</v>
      </c>
      <c r="AR1364" s="17"/>
      <c r="AS1364" s="17">
        <v>0.55066774043695799</v>
      </c>
      <c r="AT1364" s="17">
        <v>0.63632441347775603</v>
      </c>
      <c r="AU1364" s="17">
        <v>0.67711248814067704</v>
      </c>
      <c r="AV1364" s="17">
        <v>0.690357236300982</v>
      </c>
      <c r="AW1364" s="17">
        <v>0.64939703462290699</v>
      </c>
    </row>
    <row r="1365" spans="2:49" x14ac:dyDescent="0.25">
      <c r="B1365" t="s">
        <v>178</v>
      </c>
      <c r="C1365" s="17">
        <v>8.1290759118311004E-2</v>
      </c>
      <c r="D1365" s="17">
        <v>9.9293051063026494E-2</v>
      </c>
      <c r="E1365" s="17">
        <v>6.4407730249203501E-2</v>
      </c>
      <c r="F1365" s="17"/>
      <c r="G1365" s="17">
        <v>9.5255268137192803E-2</v>
      </c>
      <c r="H1365" s="17">
        <v>7.1740358369281804E-2</v>
      </c>
      <c r="I1365" s="17">
        <v>7.2689011971378698E-2</v>
      </c>
      <c r="J1365" s="17">
        <v>8.8779590261372304E-2</v>
      </c>
      <c r="K1365" s="17">
        <v>9.1817198579704107E-2</v>
      </c>
      <c r="L1365" s="17">
        <v>7.3498133246100397E-2</v>
      </c>
      <c r="M1365" s="17"/>
      <c r="N1365" s="17">
        <v>5.6219859844748601E-2</v>
      </c>
      <c r="O1365" s="17">
        <v>7.2031963037475902E-2</v>
      </c>
      <c r="P1365" s="17">
        <v>0.106401182674611</v>
      </c>
      <c r="Q1365" s="17">
        <v>9.4475544251848204E-2</v>
      </c>
      <c r="R1365" s="17"/>
      <c r="S1365" s="17">
        <v>6.7905343765020901E-2</v>
      </c>
      <c r="T1365" s="17">
        <v>7.5355066137715102E-2</v>
      </c>
      <c r="U1365" s="17">
        <v>0.108245059004384</v>
      </c>
      <c r="V1365" s="17">
        <v>9.4036998136087499E-2</v>
      </c>
      <c r="W1365" s="17">
        <v>7.8635152063525907E-2</v>
      </c>
      <c r="X1365" s="17">
        <v>8.3132099324816106E-2</v>
      </c>
      <c r="Y1365" s="17">
        <v>9.0657491295813505E-2</v>
      </c>
      <c r="Z1365" s="17">
        <v>5.8850030805599002E-2</v>
      </c>
      <c r="AA1365" s="17">
        <v>6.9040940126627204E-2</v>
      </c>
      <c r="AB1365" s="17">
        <v>9.3575642014674401E-2</v>
      </c>
      <c r="AC1365" s="17">
        <v>7.6279423207712693E-2</v>
      </c>
      <c r="AD1365" s="17"/>
      <c r="AE1365" s="17">
        <v>0.101035147631217</v>
      </c>
      <c r="AF1365" s="17">
        <v>6.0232830408617197E-2</v>
      </c>
      <c r="AG1365" s="17">
        <v>8.7210128177757001E-2</v>
      </c>
      <c r="AH1365" s="17"/>
      <c r="AI1365" s="17">
        <v>8.4880349095956806E-2</v>
      </c>
      <c r="AJ1365" s="17">
        <v>6.7175791709580504E-2</v>
      </c>
      <c r="AK1365" s="17">
        <v>5.9056159705645303E-2</v>
      </c>
      <c r="AL1365" s="17">
        <v>0.25013006990570802</v>
      </c>
      <c r="AM1365" s="17">
        <v>8.7489589052953107E-2</v>
      </c>
      <c r="AN1365" s="17"/>
      <c r="AO1365" s="17">
        <v>6.6528978628668398E-2</v>
      </c>
      <c r="AP1365" s="17">
        <v>6.3815781357241794E-2</v>
      </c>
      <c r="AQ1365" s="17">
        <v>7.1971153418203204E-2</v>
      </c>
      <c r="AR1365" s="17"/>
      <c r="AS1365" s="17">
        <v>9.2401118198932694E-2</v>
      </c>
      <c r="AT1365" s="17">
        <v>8.0226807133312206E-2</v>
      </c>
      <c r="AU1365" s="17">
        <v>7.1845490133204598E-2</v>
      </c>
      <c r="AV1365" s="17">
        <v>6.0122335828578601E-2</v>
      </c>
      <c r="AW1365" s="17">
        <v>7.3620394444517206E-2</v>
      </c>
    </row>
    <row r="1366" spans="2:49" x14ac:dyDescent="0.25">
      <c r="B1366" t="s">
        <v>179</v>
      </c>
      <c r="C1366" s="17">
        <v>0.54258144504292405</v>
      </c>
      <c r="D1366" s="17">
        <v>0.53039552202227602</v>
      </c>
      <c r="E1366" s="17">
        <v>0.55366037675785695</v>
      </c>
      <c r="F1366" s="17"/>
      <c r="G1366" s="17">
        <v>0.46361912410218298</v>
      </c>
      <c r="H1366" s="17">
        <v>0.554223081740149</v>
      </c>
      <c r="I1366" s="17">
        <v>0.54754390287953902</v>
      </c>
      <c r="J1366" s="17">
        <v>0.54628096708273199</v>
      </c>
      <c r="K1366" s="17">
        <v>0.53109211548055602</v>
      </c>
      <c r="L1366" s="17">
        <v>0.58703523995692697</v>
      </c>
      <c r="M1366" s="17"/>
      <c r="N1366" s="17">
        <v>0.63748883998162897</v>
      </c>
      <c r="O1366" s="17">
        <v>0.578075591561797</v>
      </c>
      <c r="P1366" s="17">
        <v>0.48147244046448401</v>
      </c>
      <c r="Q1366" s="17">
        <v>0.45973109857567801</v>
      </c>
      <c r="R1366" s="17"/>
      <c r="S1366" s="17">
        <v>0.546548432939299</v>
      </c>
      <c r="T1366" s="17">
        <v>0.56680535038339697</v>
      </c>
      <c r="U1366" s="17">
        <v>0.47455676533896202</v>
      </c>
      <c r="V1366" s="17">
        <v>0.55593141027103998</v>
      </c>
      <c r="W1366" s="17">
        <v>0.51556878671754602</v>
      </c>
      <c r="X1366" s="17">
        <v>0.50993215950380699</v>
      </c>
      <c r="Y1366" s="17">
        <v>0.541758295724311</v>
      </c>
      <c r="Z1366" s="17">
        <v>0.59453535486902098</v>
      </c>
      <c r="AA1366" s="17">
        <v>0.56997115156753797</v>
      </c>
      <c r="AB1366" s="17">
        <v>0.56321450548193996</v>
      </c>
      <c r="AC1366" s="17">
        <v>0.51243473530684402</v>
      </c>
      <c r="AD1366" s="17"/>
      <c r="AE1366" s="17">
        <v>0.50231150123125501</v>
      </c>
      <c r="AF1366" s="17">
        <v>0.63026567906418796</v>
      </c>
      <c r="AG1366" s="17">
        <v>0.43761775592206797</v>
      </c>
      <c r="AH1366" s="17"/>
      <c r="AI1366" s="17">
        <v>0.54947131315796505</v>
      </c>
      <c r="AJ1366" s="17">
        <v>0.595191981240347</v>
      </c>
      <c r="AK1366" s="17">
        <v>0.62226259824015395</v>
      </c>
      <c r="AL1366" s="17">
        <v>8.6837820562226206E-2</v>
      </c>
      <c r="AM1366" s="17">
        <v>0.45620783198238501</v>
      </c>
      <c r="AN1366" s="17"/>
      <c r="AO1366" s="17">
        <v>0.57612424994588896</v>
      </c>
      <c r="AP1366" s="17">
        <v>0.60220470167245799</v>
      </c>
      <c r="AQ1366" s="17">
        <v>0.59817496344906296</v>
      </c>
      <c r="AR1366" s="17"/>
      <c r="AS1366" s="17">
        <v>0.458266622238025</v>
      </c>
      <c r="AT1366" s="17">
        <v>0.55609760634444405</v>
      </c>
      <c r="AU1366" s="17">
        <v>0.60526699800747197</v>
      </c>
      <c r="AV1366" s="17">
        <v>0.63023490047240305</v>
      </c>
      <c r="AW1366" s="17">
        <v>0.57577664017839003</v>
      </c>
    </row>
    <row r="1367" spans="2:49" x14ac:dyDescent="0.25">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row>
    <row r="1368" spans="2:49" x14ac:dyDescent="0.25">
      <c r="B1368" s="6" t="s">
        <v>674</v>
      </c>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c r="AD1368" s="17"/>
      <c r="AE1368" s="17"/>
      <c r="AF1368" s="17"/>
      <c r="AG1368" s="17"/>
      <c r="AH1368" s="17"/>
      <c r="AI1368" s="17"/>
      <c r="AJ1368" s="17"/>
      <c r="AK1368" s="17"/>
      <c r="AL1368" s="17"/>
      <c r="AM1368" s="17"/>
      <c r="AN1368" s="17"/>
      <c r="AO1368" s="17"/>
      <c r="AP1368" s="17"/>
      <c r="AQ1368" s="17"/>
      <c r="AR1368" s="17"/>
      <c r="AS1368" s="17"/>
      <c r="AT1368" s="17"/>
      <c r="AU1368" s="17"/>
      <c r="AV1368" s="17"/>
      <c r="AW1368" s="17"/>
    </row>
    <row r="1369" spans="2:49" x14ac:dyDescent="0.25">
      <c r="B1369" s="24" t="s">
        <v>76</v>
      </c>
      <c r="C1369" s="17"/>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c r="AD1369" s="17"/>
      <c r="AE1369" s="17"/>
      <c r="AF1369" s="17"/>
      <c r="AG1369" s="17"/>
      <c r="AH1369" s="17"/>
      <c r="AI1369" s="17"/>
      <c r="AJ1369" s="17"/>
      <c r="AK1369" s="17"/>
      <c r="AL1369" s="17"/>
      <c r="AM1369" s="17"/>
      <c r="AN1369" s="17"/>
      <c r="AO1369" s="17"/>
      <c r="AP1369" s="17"/>
      <c r="AQ1369" s="17"/>
      <c r="AR1369" s="17"/>
      <c r="AS1369" s="17"/>
      <c r="AT1369" s="17"/>
      <c r="AU1369" s="17"/>
      <c r="AV1369" s="17"/>
      <c r="AW1369" s="17"/>
    </row>
    <row r="1370" spans="2:49" x14ac:dyDescent="0.25">
      <c r="B1370" t="s">
        <v>669</v>
      </c>
      <c r="C1370" s="17">
        <v>0.17657687331612501</v>
      </c>
      <c r="D1370" s="17">
        <v>0.192572541665717</v>
      </c>
      <c r="E1370" s="17">
        <v>0.16049914699868101</v>
      </c>
      <c r="F1370" s="17"/>
      <c r="G1370" s="17">
        <v>0.16423746063736699</v>
      </c>
      <c r="H1370" s="17">
        <v>0.20434409828946901</v>
      </c>
      <c r="I1370" s="17">
        <v>0.17225892713281701</v>
      </c>
      <c r="J1370" s="17">
        <v>0.19685598811195801</v>
      </c>
      <c r="K1370" s="17">
        <v>0.176975818619799</v>
      </c>
      <c r="L1370" s="17">
        <v>0.14909806491910799</v>
      </c>
      <c r="M1370" s="17"/>
      <c r="N1370" s="17">
        <v>0.20702966194358799</v>
      </c>
      <c r="O1370" s="17">
        <v>0.16499933618116899</v>
      </c>
      <c r="P1370" s="17">
        <v>0.174294951109701</v>
      </c>
      <c r="Q1370" s="17">
        <v>0.158531843738073</v>
      </c>
      <c r="R1370" s="17"/>
      <c r="S1370" s="17">
        <v>0.17152311849301699</v>
      </c>
      <c r="T1370" s="17">
        <v>0.19192741922272299</v>
      </c>
      <c r="U1370" s="17">
        <v>0.16987637369849401</v>
      </c>
      <c r="V1370" s="17">
        <v>0.19702683132280099</v>
      </c>
      <c r="W1370" s="17">
        <v>0.19185722737413499</v>
      </c>
      <c r="X1370" s="17">
        <v>0.146858955113051</v>
      </c>
      <c r="Y1370" s="17">
        <v>0.18696546770550501</v>
      </c>
      <c r="Z1370" s="17">
        <v>0.16636891677471499</v>
      </c>
      <c r="AA1370" s="17">
        <v>0.15365530169170999</v>
      </c>
      <c r="AB1370" s="17">
        <v>0.201463930097593</v>
      </c>
      <c r="AC1370" s="17">
        <v>0.154109309300482</v>
      </c>
      <c r="AD1370" s="17"/>
      <c r="AE1370" s="17">
        <v>0.137741727604276</v>
      </c>
      <c r="AF1370" s="17">
        <v>0.225444835592054</v>
      </c>
      <c r="AG1370" s="17">
        <v>0.14744913564790901</v>
      </c>
      <c r="AH1370" s="17"/>
      <c r="AI1370" s="17">
        <v>0.12733340451014499</v>
      </c>
      <c r="AJ1370" s="17">
        <v>0.24055112717893901</v>
      </c>
      <c r="AK1370" s="17">
        <v>0.21064550251754099</v>
      </c>
      <c r="AL1370" s="17">
        <v>7.3229908687046194E-2</v>
      </c>
      <c r="AM1370" s="17">
        <v>0.12621085765708501</v>
      </c>
      <c r="AN1370" s="17"/>
      <c r="AO1370" s="17">
        <v>0.100011157004518</v>
      </c>
      <c r="AP1370" s="17">
        <v>0.24518815125398799</v>
      </c>
      <c r="AQ1370" s="17">
        <v>0.222390406341159</v>
      </c>
      <c r="AR1370" s="17"/>
      <c r="AS1370" s="17">
        <v>0.15657458809784899</v>
      </c>
      <c r="AT1370" s="17">
        <v>0.16006749822100599</v>
      </c>
      <c r="AU1370" s="17">
        <v>0.18658470282054099</v>
      </c>
      <c r="AV1370" s="17">
        <v>0.23849633602164599</v>
      </c>
      <c r="AW1370" s="17">
        <v>0.25683844389411298</v>
      </c>
    </row>
    <row r="1371" spans="2:49" x14ac:dyDescent="0.25">
      <c r="B1371" t="s">
        <v>670</v>
      </c>
      <c r="C1371" s="17">
        <v>0.31782957765564401</v>
      </c>
      <c r="D1371" s="17">
        <v>0.31393775203819402</v>
      </c>
      <c r="E1371" s="17">
        <v>0.323230730496958</v>
      </c>
      <c r="F1371" s="17"/>
      <c r="G1371" s="17">
        <v>0.37141041377228701</v>
      </c>
      <c r="H1371" s="17">
        <v>0.30727286363796302</v>
      </c>
      <c r="I1371" s="17">
        <v>0.34478750564430599</v>
      </c>
      <c r="J1371" s="17">
        <v>0.28426425571969099</v>
      </c>
      <c r="K1371" s="17">
        <v>0.296750093796391</v>
      </c>
      <c r="L1371" s="17">
        <v>0.30971710821670401</v>
      </c>
      <c r="M1371" s="17"/>
      <c r="N1371" s="17">
        <v>0.32720855811571498</v>
      </c>
      <c r="O1371" s="17">
        <v>0.33063181878928799</v>
      </c>
      <c r="P1371" s="17">
        <v>0.30202103066299801</v>
      </c>
      <c r="Q1371" s="17">
        <v>0.30921976872587797</v>
      </c>
      <c r="R1371" s="17"/>
      <c r="S1371" s="17">
        <v>0.32490368126602498</v>
      </c>
      <c r="T1371" s="17">
        <v>0.35189010975410301</v>
      </c>
      <c r="U1371" s="17">
        <v>0.30553604945844998</v>
      </c>
      <c r="V1371" s="17">
        <v>0.281734415245529</v>
      </c>
      <c r="W1371" s="17">
        <v>0.31576432165156998</v>
      </c>
      <c r="X1371" s="17">
        <v>0.35631612571937898</v>
      </c>
      <c r="Y1371" s="17">
        <v>0.34645708006228598</v>
      </c>
      <c r="Z1371" s="17">
        <v>0.27520827327187403</v>
      </c>
      <c r="AA1371" s="17">
        <v>0.30744849885928999</v>
      </c>
      <c r="AB1371" s="17">
        <v>0.28039303758001499</v>
      </c>
      <c r="AC1371" s="17">
        <v>0.30621687801182801</v>
      </c>
      <c r="AD1371" s="17"/>
      <c r="AE1371" s="17">
        <v>0.29322785056539302</v>
      </c>
      <c r="AF1371" s="17">
        <v>0.35129838529092899</v>
      </c>
      <c r="AG1371" s="17">
        <v>0.28243061377144402</v>
      </c>
      <c r="AH1371" s="17"/>
      <c r="AI1371" s="17">
        <v>0.304870504158537</v>
      </c>
      <c r="AJ1371" s="17">
        <v>0.34576572637455899</v>
      </c>
      <c r="AK1371" s="17">
        <v>0.428608066720926</v>
      </c>
      <c r="AL1371" s="17">
        <v>0.26405086661962901</v>
      </c>
      <c r="AM1371" s="17">
        <v>0.27029448930796102</v>
      </c>
      <c r="AN1371" s="17"/>
      <c r="AO1371" s="17">
        <v>0.31481516552423999</v>
      </c>
      <c r="AP1371" s="17">
        <v>0.35595389967806101</v>
      </c>
      <c r="AQ1371" s="17">
        <v>0.41168628001075802</v>
      </c>
      <c r="AR1371" s="17"/>
      <c r="AS1371" s="17">
        <v>0.29145554457521</v>
      </c>
      <c r="AT1371" s="17">
        <v>0.31991132055119798</v>
      </c>
      <c r="AU1371" s="17">
        <v>0.34703118436054797</v>
      </c>
      <c r="AV1371" s="17">
        <v>0.30407233992150101</v>
      </c>
      <c r="AW1371" s="17">
        <v>0.29893136644657597</v>
      </c>
    </row>
    <row r="1372" spans="2:49" x14ac:dyDescent="0.25">
      <c r="B1372" t="s">
        <v>671</v>
      </c>
      <c r="C1372" s="17">
        <v>0.20603488125112701</v>
      </c>
      <c r="D1372" s="17">
        <v>0.22027552238488601</v>
      </c>
      <c r="E1372" s="17">
        <v>0.19246696358562601</v>
      </c>
      <c r="F1372" s="17"/>
      <c r="G1372" s="17">
        <v>0.20388950978249401</v>
      </c>
      <c r="H1372" s="17">
        <v>0.20303978161341699</v>
      </c>
      <c r="I1372" s="17">
        <v>0.18871911425785501</v>
      </c>
      <c r="J1372" s="17">
        <v>0.18518376638143499</v>
      </c>
      <c r="K1372" s="17">
        <v>0.20015815239360099</v>
      </c>
      <c r="L1372" s="17">
        <v>0.24492017554078299</v>
      </c>
      <c r="M1372" s="17"/>
      <c r="N1372" s="17">
        <v>0.217652598648329</v>
      </c>
      <c r="O1372" s="17">
        <v>0.197801241888093</v>
      </c>
      <c r="P1372" s="17">
        <v>0.21527164179188499</v>
      </c>
      <c r="Q1372" s="17">
        <v>0.19493804140743401</v>
      </c>
      <c r="R1372" s="17"/>
      <c r="S1372" s="17">
        <v>0.196661005321636</v>
      </c>
      <c r="T1372" s="17">
        <v>0.200099789518246</v>
      </c>
      <c r="U1372" s="17">
        <v>0.20527663349060599</v>
      </c>
      <c r="V1372" s="17">
        <v>0.21730097015072999</v>
      </c>
      <c r="W1372" s="17">
        <v>0.22357824903440099</v>
      </c>
      <c r="X1372" s="17">
        <v>0.20019853327322701</v>
      </c>
      <c r="Y1372" s="17">
        <v>0.19960540563405199</v>
      </c>
      <c r="Z1372" s="17">
        <v>0.24198775322854599</v>
      </c>
      <c r="AA1372" s="17">
        <v>0.21116411311444999</v>
      </c>
      <c r="AB1372" s="17">
        <v>0.19096710656385499</v>
      </c>
      <c r="AC1372" s="17">
        <v>0.212037309527526</v>
      </c>
      <c r="AD1372" s="17"/>
      <c r="AE1372" s="17">
        <v>0.24360808804902701</v>
      </c>
      <c r="AF1372" s="17">
        <v>0.188981951743078</v>
      </c>
      <c r="AG1372" s="17">
        <v>0.171117301528286</v>
      </c>
      <c r="AH1372" s="17"/>
      <c r="AI1372" s="17">
        <v>0.25475977006584399</v>
      </c>
      <c r="AJ1372" s="17">
        <v>0.17858639311428201</v>
      </c>
      <c r="AK1372" s="17">
        <v>0.19220502161327599</v>
      </c>
      <c r="AL1372" s="17">
        <v>0.22432865613995501</v>
      </c>
      <c r="AM1372" s="17">
        <v>0.19013849090415799</v>
      </c>
      <c r="AN1372" s="17"/>
      <c r="AO1372" s="17">
        <v>0.28343073629423499</v>
      </c>
      <c r="AP1372" s="17">
        <v>0.16208027327653901</v>
      </c>
      <c r="AQ1372" s="17">
        <v>0.18909213347183301</v>
      </c>
      <c r="AR1372" s="17"/>
      <c r="AS1372" s="17">
        <v>0.20293820679046801</v>
      </c>
      <c r="AT1372" s="17">
        <v>0.22111059163990601</v>
      </c>
      <c r="AU1372" s="17">
        <v>0.18672196861200099</v>
      </c>
      <c r="AV1372" s="17">
        <v>0.20390939218953399</v>
      </c>
      <c r="AW1372" s="17">
        <v>0.20076887036080099</v>
      </c>
    </row>
    <row r="1373" spans="2:49" x14ac:dyDescent="0.25">
      <c r="B1373" t="s">
        <v>672</v>
      </c>
      <c r="C1373" s="17">
        <v>7.3090196153593107E-2</v>
      </c>
      <c r="D1373" s="17">
        <v>9.2769456246189805E-2</v>
      </c>
      <c r="E1373" s="17">
        <v>5.3965932859013403E-2</v>
      </c>
      <c r="F1373" s="17"/>
      <c r="G1373" s="17">
        <v>8.1879846267433498E-2</v>
      </c>
      <c r="H1373" s="17">
        <v>4.6982071499213497E-2</v>
      </c>
      <c r="I1373" s="17">
        <v>7.1509590555668204E-2</v>
      </c>
      <c r="J1373" s="17">
        <v>6.3919236153763603E-2</v>
      </c>
      <c r="K1373" s="17">
        <v>8.4899142095171104E-2</v>
      </c>
      <c r="L1373" s="17">
        <v>8.9205377691818799E-2</v>
      </c>
      <c r="M1373" s="17"/>
      <c r="N1373" s="17">
        <v>6.8690767684595505E-2</v>
      </c>
      <c r="O1373" s="17">
        <v>7.32313430254002E-2</v>
      </c>
      <c r="P1373" s="17">
        <v>7.7308578788302704E-2</v>
      </c>
      <c r="Q1373" s="17">
        <v>7.3648752022778194E-2</v>
      </c>
      <c r="R1373" s="17"/>
      <c r="S1373" s="17">
        <v>7.8492905912897606E-2</v>
      </c>
      <c r="T1373" s="17">
        <v>5.1113794153688101E-2</v>
      </c>
      <c r="U1373" s="17">
        <v>7.1416742408304895E-2</v>
      </c>
      <c r="V1373" s="17">
        <v>7.8792235208546502E-2</v>
      </c>
      <c r="W1373" s="17">
        <v>6.5374590469932298E-2</v>
      </c>
      <c r="X1373" s="17">
        <v>8.8601155454124794E-2</v>
      </c>
      <c r="Y1373" s="17">
        <v>6.7189784457058602E-2</v>
      </c>
      <c r="Z1373" s="17">
        <v>8.9023774561522495E-2</v>
      </c>
      <c r="AA1373" s="17">
        <v>7.3450479429712806E-2</v>
      </c>
      <c r="AB1373" s="17">
        <v>7.5913705000672002E-2</v>
      </c>
      <c r="AC1373" s="17">
        <v>8.1185826928188001E-2</v>
      </c>
      <c r="AD1373" s="17"/>
      <c r="AE1373" s="17">
        <v>0.110716503856186</v>
      </c>
      <c r="AF1373" s="17">
        <v>5.1511838075430402E-2</v>
      </c>
      <c r="AG1373" s="17">
        <v>5.1566432382521302E-2</v>
      </c>
      <c r="AH1373" s="17"/>
      <c r="AI1373" s="17">
        <v>0.113234120462503</v>
      </c>
      <c r="AJ1373" s="17">
        <v>5.4731519688172199E-2</v>
      </c>
      <c r="AK1373" s="17">
        <v>4.2349227466591199E-2</v>
      </c>
      <c r="AL1373" s="17">
        <v>0.190722661425242</v>
      </c>
      <c r="AM1373" s="17">
        <v>3.6861695330771903E-2</v>
      </c>
      <c r="AN1373" s="17"/>
      <c r="AO1373" s="17">
        <v>0.12129248335342301</v>
      </c>
      <c r="AP1373" s="17">
        <v>5.1061717058273698E-2</v>
      </c>
      <c r="AQ1373" s="17">
        <v>5.2375226629463097E-2</v>
      </c>
      <c r="AR1373" s="17"/>
      <c r="AS1373" s="17">
        <v>8.5730745966401803E-2</v>
      </c>
      <c r="AT1373" s="17">
        <v>7.4099233849165599E-2</v>
      </c>
      <c r="AU1373" s="17">
        <v>5.5267033734534898E-2</v>
      </c>
      <c r="AV1373" s="17">
        <v>8.3528925487298594E-2</v>
      </c>
      <c r="AW1373" s="17">
        <v>0.108429075556225</v>
      </c>
    </row>
    <row r="1374" spans="2:49" x14ac:dyDescent="0.25">
      <c r="B1374" t="s">
        <v>150</v>
      </c>
      <c r="C1374" s="17">
        <v>0.226468471623511</v>
      </c>
      <c r="D1374" s="17">
        <v>0.18044472766501199</v>
      </c>
      <c r="E1374" s="17">
        <v>0.26983722605971999</v>
      </c>
      <c r="F1374" s="17"/>
      <c r="G1374" s="17">
        <v>0.17858276954041899</v>
      </c>
      <c r="H1374" s="17">
        <v>0.23836118495993699</v>
      </c>
      <c r="I1374" s="17">
        <v>0.22272486240935399</v>
      </c>
      <c r="J1374" s="17">
        <v>0.26977675363315301</v>
      </c>
      <c r="K1374" s="17">
        <v>0.24121679309503799</v>
      </c>
      <c r="L1374" s="17">
        <v>0.20705927363158699</v>
      </c>
      <c r="M1374" s="17"/>
      <c r="N1374" s="17">
        <v>0.179418413607772</v>
      </c>
      <c r="O1374" s="17">
        <v>0.23333626011604899</v>
      </c>
      <c r="P1374" s="17">
        <v>0.231103797647114</v>
      </c>
      <c r="Q1374" s="17">
        <v>0.263661594105837</v>
      </c>
      <c r="R1374" s="17"/>
      <c r="S1374" s="17">
        <v>0.228419289006424</v>
      </c>
      <c r="T1374" s="17">
        <v>0.204968887351239</v>
      </c>
      <c r="U1374" s="17">
        <v>0.24789420094414599</v>
      </c>
      <c r="V1374" s="17">
        <v>0.22514554807239301</v>
      </c>
      <c r="W1374" s="17">
        <v>0.20342561146996199</v>
      </c>
      <c r="X1374" s="17">
        <v>0.20802523044021901</v>
      </c>
      <c r="Y1374" s="17">
        <v>0.19978226214109801</v>
      </c>
      <c r="Z1374" s="17">
        <v>0.227411282163343</v>
      </c>
      <c r="AA1374" s="17">
        <v>0.25428160690483698</v>
      </c>
      <c r="AB1374" s="17">
        <v>0.25126222075786497</v>
      </c>
      <c r="AC1374" s="17">
        <v>0.246450676231976</v>
      </c>
      <c r="AD1374" s="17"/>
      <c r="AE1374" s="17">
        <v>0.214705829925119</v>
      </c>
      <c r="AF1374" s="17">
        <v>0.18276298929850901</v>
      </c>
      <c r="AG1374" s="17">
        <v>0.34743651666983999</v>
      </c>
      <c r="AH1374" s="17"/>
      <c r="AI1374" s="17">
        <v>0.19980220080297201</v>
      </c>
      <c r="AJ1374" s="17">
        <v>0.180365233644048</v>
      </c>
      <c r="AK1374" s="17">
        <v>0.12619218168166599</v>
      </c>
      <c r="AL1374" s="17">
        <v>0.247667907128127</v>
      </c>
      <c r="AM1374" s="17">
        <v>0.37649446680002402</v>
      </c>
      <c r="AN1374" s="17"/>
      <c r="AO1374" s="17">
        <v>0.18045045782358399</v>
      </c>
      <c r="AP1374" s="17">
        <v>0.18571595873313901</v>
      </c>
      <c r="AQ1374" s="17">
        <v>0.124455953546787</v>
      </c>
      <c r="AR1374" s="17"/>
      <c r="AS1374" s="17">
        <v>0.26330091457007199</v>
      </c>
      <c r="AT1374" s="17">
        <v>0.22481135573872499</v>
      </c>
      <c r="AU1374" s="17">
        <v>0.22439511047237501</v>
      </c>
      <c r="AV1374" s="17">
        <v>0.16999300638001999</v>
      </c>
      <c r="AW1374" s="17">
        <v>0.13503224374228601</v>
      </c>
    </row>
    <row r="1375" spans="2:49" x14ac:dyDescent="0.25">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row>
    <row r="1376" spans="2:49" x14ac:dyDescent="0.25">
      <c r="B1376" s="6" t="s">
        <v>675</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row>
    <row r="1377" spans="2:49" x14ac:dyDescent="0.25">
      <c r="B1377" s="24" t="s">
        <v>76</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row>
    <row r="1378" spans="2:49" x14ac:dyDescent="0.25">
      <c r="B1378" t="s">
        <v>669</v>
      </c>
      <c r="C1378" s="17">
        <v>5.7828668637527801E-2</v>
      </c>
      <c r="D1378" s="17">
        <v>7.6419585481908206E-2</v>
      </c>
      <c r="E1378" s="17">
        <v>3.9634360206643203E-2</v>
      </c>
      <c r="F1378" s="17"/>
      <c r="G1378" s="17">
        <v>7.3224387918108202E-2</v>
      </c>
      <c r="H1378" s="17">
        <v>5.8570527359849398E-2</v>
      </c>
      <c r="I1378" s="17">
        <v>6.4439063345116093E-2</v>
      </c>
      <c r="J1378" s="17">
        <v>4.1117949515139897E-2</v>
      </c>
      <c r="K1378" s="17">
        <v>5.7450359337446001E-2</v>
      </c>
      <c r="L1378" s="17">
        <v>5.5288971518561499E-2</v>
      </c>
      <c r="M1378" s="17"/>
      <c r="N1378" s="17">
        <v>7.0001190914421405E-2</v>
      </c>
      <c r="O1378" s="17">
        <v>3.8520675474628799E-2</v>
      </c>
      <c r="P1378" s="17">
        <v>6.9637599107310696E-2</v>
      </c>
      <c r="Q1378" s="17">
        <v>5.4616305347366799E-2</v>
      </c>
      <c r="R1378" s="17"/>
      <c r="S1378" s="17">
        <v>5.8396314176799899E-2</v>
      </c>
      <c r="T1378" s="17">
        <v>6.1275338361170301E-2</v>
      </c>
      <c r="U1378" s="17">
        <v>5.3554746794813403E-2</v>
      </c>
      <c r="V1378" s="17">
        <v>4.3342023657912801E-2</v>
      </c>
      <c r="W1378" s="17">
        <v>8.1239917009564205E-2</v>
      </c>
      <c r="X1378" s="17">
        <v>4.5754376854715097E-2</v>
      </c>
      <c r="Y1378" s="17">
        <v>5.2515338872604601E-2</v>
      </c>
      <c r="Z1378" s="17">
        <v>7.8432210543177505E-2</v>
      </c>
      <c r="AA1378" s="17">
        <v>6.7816877777641199E-2</v>
      </c>
      <c r="AB1378" s="17">
        <v>5.0144284732320202E-2</v>
      </c>
      <c r="AC1378" s="17">
        <v>5.31066510063124E-2</v>
      </c>
      <c r="AD1378" s="17"/>
      <c r="AE1378" s="17">
        <v>8.3123027284581694E-2</v>
      </c>
      <c r="AF1378" s="17">
        <v>4.3188381199344497E-2</v>
      </c>
      <c r="AG1378" s="17">
        <v>4.1390728689267998E-2</v>
      </c>
      <c r="AH1378" s="17"/>
      <c r="AI1378" s="17">
        <v>8.6614614171484097E-2</v>
      </c>
      <c r="AJ1378" s="17">
        <v>3.89612385785401E-2</v>
      </c>
      <c r="AK1378" s="17">
        <v>4.7402597609367103E-2</v>
      </c>
      <c r="AL1378" s="17">
        <v>0.134297528796263</v>
      </c>
      <c r="AM1378" s="17">
        <v>2.7324340642422899E-2</v>
      </c>
      <c r="AN1378" s="17"/>
      <c r="AO1378" s="17">
        <v>9.5630195538627102E-2</v>
      </c>
      <c r="AP1378" s="17">
        <v>4.2381830746265003E-2</v>
      </c>
      <c r="AQ1378" s="17">
        <v>3.78633085469543E-2</v>
      </c>
      <c r="AR1378" s="17"/>
      <c r="AS1378" s="17">
        <v>5.7935319151879001E-2</v>
      </c>
      <c r="AT1378" s="17">
        <v>5.3391515289677498E-2</v>
      </c>
      <c r="AU1378" s="17">
        <v>5.78290181225991E-2</v>
      </c>
      <c r="AV1378" s="17">
        <v>8.0221527872920403E-2</v>
      </c>
      <c r="AW1378" s="17">
        <v>2.49055722180807E-2</v>
      </c>
    </row>
    <row r="1379" spans="2:49" x14ac:dyDescent="0.25">
      <c r="B1379" t="s">
        <v>670</v>
      </c>
      <c r="C1379" s="17">
        <v>0.18689584952659799</v>
      </c>
      <c r="D1379" s="17">
        <v>0.218919848118172</v>
      </c>
      <c r="E1379" s="17">
        <v>0.15675148185450599</v>
      </c>
      <c r="F1379" s="17"/>
      <c r="G1379" s="17">
        <v>0.219329639193099</v>
      </c>
      <c r="H1379" s="17">
        <v>0.22413775901079699</v>
      </c>
      <c r="I1379" s="17">
        <v>0.189875153572057</v>
      </c>
      <c r="J1379" s="17">
        <v>0.161546558445054</v>
      </c>
      <c r="K1379" s="17">
        <v>0.158010156318455</v>
      </c>
      <c r="L1379" s="17">
        <v>0.17229641841974999</v>
      </c>
      <c r="M1379" s="17"/>
      <c r="N1379" s="17">
        <v>0.18959217380751001</v>
      </c>
      <c r="O1379" s="17">
        <v>0.193025853182621</v>
      </c>
      <c r="P1379" s="17">
        <v>0.201262601703114</v>
      </c>
      <c r="Q1379" s="17">
        <v>0.16480634473800199</v>
      </c>
      <c r="R1379" s="17"/>
      <c r="S1379" s="17">
        <v>0.186388026201142</v>
      </c>
      <c r="T1379" s="17">
        <v>0.198509377994045</v>
      </c>
      <c r="U1379" s="17">
        <v>0.159332657655748</v>
      </c>
      <c r="V1379" s="17">
        <v>0.18891525358962299</v>
      </c>
      <c r="W1379" s="17">
        <v>0.168718656518309</v>
      </c>
      <c r="X1379" s="17">
        <v>0.20430534986079299</v>
      </c>
      <c r="Y1379" s="17">
        <v>0.197431026232958</v>
      </c>
      <c r="Z1379" s="17">
        <v>0.24958255961394599</v>
      </c>
      <c r="AA1379" s="17">
        <v>0.19083059259412899</v>
      </c>
      <c r="AB1379" s="17">
        <v>0.159718204405117</v>
      </c>
      <c r="AC1379" s="17">
        <v>0.166102808279595</v>
      </c>
      <c r="AD1379" s="17"/>
      <c r="AE1379" s="17">
        <v>0.22744441098093801</v>
      </c>
      <c r="AF1379" s="17">
        <v>0.16962661594992701</v>
      </c>
      <c r="AG1379" s="17">
        <v>0.15422835221855999</v>
      </c>
      <c r="AH1379" s="17"/>
      <c r="AI1379" s="17">
        <v>0.248632577332876</v>
      </c>
      <c r="AJ1379" s="17">
        <v>0.17757787662062999</v>
      </c>
      <c r="AK1379" s="17">
        <v>0.115259823310484</v>
      </c>
      <c r="AL1379" s="17">
        <v>0.220913062950474</v>
      </c>
      <c r="AM1379" s="17">
        <v>0.13524427975749401</v>
      </c>
      <c r="AN1379" s="17"/>
      <c r="AO1379" s="17">
        <v>0.30628399415588498</v>
      </c>
      <c r="AP1379" s="17">
        <v>0.16114643148444199</v>
      </c>
      <c r="AQ1379" s="17">
        <v>0.133287892003352</v>
      </c>
      <c r="AR1379" s="17"/>
      <c r="AS1379" s="17">
        <v>0.16408776817257201</v>
      </c>
      <c r="AT1379" s="17">
        <v>0.201802614785241</v>
      </c>
      <c r="AU1379" s="17">
        <v>0.17464064382626501</v>
      </c>
      <c r="AV1379" s="17">
        <v>0.23507585690309399</v>
      </c>
      <c r="AW1379" s="17">
        <v>0.142305830619154</v>
      </c>
    </row>
    <row r="1380" spans="2:49" x14ac:dyDescent="0.25">
      <c r="B1380" t="s">
        <v>671</v>
      </c>
      <c r="C1380" s="17">
        <v>0.31767027822636101</v>
      </c>
      <c r="D1380" s="17">
        <v>0.31618287787881799</v>
      </c>
      <c r="E1380" s="17">
        <v>0.32042317768224099</v>
      </c>
      <c r="F1380" s="17"/>
      <c r="G1380" s="17">
        <v>0.31963774799039302</v>
      </c>
      <c r="H1380" s="17">
        <v>0.29169323656180901</v>
      </c>
      <c r="I1380" s="17">
        <v>0.29655957603168198</v>
      </c>
      <c r="J1380" s="17">
        <v>0.32081911549323999</v>
      </c>
      <c r="K1380" s="17">
        <v>0.31466526558844998</v>
      </c>
      <c r="L1380" s="17">
        <v>0.35412249536678603</v>
      </c>
      <c r="M1380" s="17"/>
      <c r="N1380" s="17">
        <v>0.34113199596890398</v>
      </c>
      <c r="O1380" s="17">
        <v>0.32023372523506799</v>
      </c>
      <c r="P1380" s="17">
        <v>0.31396945578490698</v>
      </c>
      <c r="Q1380" s="17">
        <v>0.29420495533011598</v>
      </c>
      <c r="R1380" s="17"/>
      <c r="S1380" s="17">
        <v>0.30330608646284901</v>
      </c>
      <c r="T1380" s="17">
        <v>0.33453727940179301</v>
      </c>
      <c r="U1380" s="17">
        <v>0.31806913848405499</v>
      </c>
      <c r="V1380" s="17">
        <v>0.32616321428370698</v>
      </c>
      <c r="W1380" s="17">
        <v>0.31503771497574901</v>
      </c>
      <c r="X1380" s="17">
        <v>0.33999506991811501</v>
      </c>
      <c r="Y1380" s="17">
        <v>0.34486540384344799</v>
      </c>
      <c r="Z1380" s="17">
        <v>0.223722903505957</v>
      </c>
      <c r="AA1380" s="17">
        <v>0.320638297926506</v>
      </c>
      <c r="AB1380" s="17">
        <v>0.30301346381904598</v>
      </c>
      <c r="AC1380" s="17">
        <v>0.31296034137138901</v>
      </c>
      <c r="AD1380" s="17"/>
      <c r="AE1380" s="17">
        <v>0.30394633541613197</v>
      </c>
      <c r="AF1380" s="17">
        <v>0.345489253350029</v>
      </c>
      <c r="AG1380" s="17">
        <v>0.27979800473182798</v>
      </c>
      <c r="AH1380" s="17"/>
      <c r="AI1380" s="17">
        <v>0.32376082659594002</v>
      </c>
      <c r="AJ1380" s="17">
        <v>0.31838856597593601</v>
      </c>
      <c r="AK1380" s="17">
        <v>0.421418154188547</v>
      </c>
      <c r="AL1380" s="17">
        <v>0.221584543564946</v>
      </c>
      <c r="AM1380" s="17">
        <v>0.27947896740447598</v>
      </c>
      <c r="AN1380" s="17"/>
      <c r="AO1380" s="17">
        <v>0.29945895393077299</v>
      </c>
      <c r="AP1380" s="17">
        <v>0.33491935727614103</v>
      </c>
      <c r="AQ1380" s="17">
        <v>0.40791400192161797</v>
      </c>
      <c r="AR1380" s="17"/>
      <c r="AS1380" s="17">
        <v>0.297038996264258</v>
      </c>
      <c r="AT1380" s="17">
        <v>0.31542757366493002</v>
      </c>
      <c r="AU1380" s="17">
        <v>0.33817181560823301</v>
      </c>
      <c r="AV1380" s="17">
        <v>0.311616753826432</v>
      </c>
      <c r="AW1380" s="17">
        <v>0.46107624794706797</v>
      </c>
    </row>
    <row r="1381" spans="2:49" x14ac:dyDescent="0.25">
      <c r="B1381" t="s">
        <v>672</v>
      </c>
      <c r="C1381" s="17">
        <v>0.21404197549829199</v>
      </c>
      <c r="D1381" s="17">
        <v>0.220241925367787</v>
      </c>
      <c r="E1381" s="17">
        <v>0.206737650152061</v>
      </c>
      <c r="F1381" s="17"/>
      <c r="G1381" s="17">
        <v>0.20183392987016899</v>
      </c>
      <c r="H1381" s="17">
        <v>0.198087700315103</v>
      </c>
      <c r="I1381" s="17">
        <v>0.22445246979504199</v>
      </c>
      <c r="J1381" s="17">
        <v>0.22227901461180199</v>
      </c>
      <c r="K1381" s="17">
        <v>0.231546665733257</v>
      </c>
      <c r="L1381" s="17">
        <v>0.208323391163205</v>
      </c>
      <c r="M1381" s="17"/>
      <c r="N1381" s="17">
        <v>0.214532108621173</v>
      </c>
      <c r="O1381" s="17">
        <v>0.22193279781922601</v>
      </c>
      <c r="P1381" s="17">
        <v>0.20121672882450101</v>
      </c>
      <c r="Q1381" s="17">
        <v>0.21696604380467199</v>
      </c>
      <c r="R1381" s="17"/>
      <c r="S1381" s="17">
        <v>0.202854216257503</v>
      </c>
      <c r="T1381" s="17">
        <v>0.19954739128211599</v>
      </c>
      <c r="U1381" s="17">
        <v>0.21707207040684701</v>
      </c>
      <c r="V1381" s="17">
        <v>0.23246911414253399</v>
      </c>
      <c r="W1381" s="17">
        <v>0.22366568679985299</v>
      </c>
      <c r="X1381" s="17">
        <v>0.204250727189635</v>
      </c>
      <c r="Y1381" s="17">
        <v>0.211326814515617</v>
      </c>
      <c r="Z1381" s="17">
        <v>0.23780732372743199</v>
      </c>
      <c r="AA1381" s="17">
        <v>0.19534013871285499</v>
      </c>
      <c r="AB1381" s="17">
        <v>0.262571539831918</v>
      </c>
      <c r="AC1381" s="17">
        <v>0.18843106558908901</v>
      </c>
      <c r="AD1381" s="17"/>
      <c r="AE1381" s="17">
        <v>0.182129336335285</v>
      </c>
      <c r="AF1381" s="17">
        <v>0.25602832481731502</v>
      </c>
      <c r="AG1381" s="17">
        <v>0.17881273557963601</v>
      </c>
      <c r="AH1381" s="17"/>
      <c r="AI1381" s="17">
        <v>0.138392999726274</v>
      </c>
      <c r="AJ1381" s="17">
        <v>0.28124371811358101</v>
      </c>
      <c r="AK1381" s="17">
        <v>0.27692905111662502</v>
      </c>
      <c r="AL1381" s="17">
        <v>0.232305131206657</v>
      </c>
      <c r="AM1381" s="17">
        <v>0.19474352540672299</v>
      </c>
      <c r="AN1381" s="17"/>
      <c r="AO1381" s="17">
        <v>0.100384984032998</v>
      </c>
      <c r="AP1381" s="17">
        <v>0.28558822021802299</v>
      </c>
      <c r="AQ1381" s="17">
        <v>0.29564949829152798</v>
      </c>
      <c r="AR1381" s="17"/>
      <c r="AS1381" s="17">
        <v>0.20030618640182599</v>
      </c>
      <c r="AT1381" s="17">
        <v>0.21677013233056699</v>
      </c>
      <c r="AU1381" s="17">
        <v>0.21693922624623099</v>
      </c>
      <c r="AV1381" s="17">
        <v>0.20845352223157701</v>
      </c>
      <c r="AW1381" s="17">
        <v>0.15803787639108299</v>
      </c>
    </row>
    <row r="1382" spans="2:49" x14ac:dyDescent="0.25">
      <c r="B1382" t="s">
        <v>150</v>
      </c>
      <c r="C1382" s="17">
        <v>0.22356322811122101</v>
      </c>
      <c r="D1382" s="17">
        <v>0.16823576315331501</v>
      </c>
      <c r="E1382" s="17">
        <v>0.27645333010454898</v>
      </c>
      <c r="F1382" s="17"/>
      <c r="G1382" s="17">
        <v>0.18597429502823101</v>
      </c>
      <c r="H1382" s="17">
        <v>0.227510776752442</v>
      </c>
      <c r="I1382" s="17">
        <v>0.22467373725610401</v>
      </c>
      <c r="J1382" s="17">
        <v>0.25423736193476398</v>
      </c>
      <c r="K1382" s="17">
        <v>0.238327553022391</v>
      </c>
      <c r="L1382" s="17">
        <v>0.20996872353169699</v>
      </c>
      <c r="M1382" s="17"/>
      <c r="N1382" s="17">
        <v>0.18474253068799201</v>
      </c>
      <c r="O1382" s="17">
        <v>0.226286948288457</v>
      </c>
      <c r="P1382" s="17">
        <v>0.213913614580167</v>
      </c>
      <c r="Q1382" s="17">
        <v>0.26940635077984298</v>
      </c>
      <c r="R1382" s="17"/>
      <c r="S1382" s="17">
        <v>0.24905535690170599</v>
      </c>
      <c r="T1382" s="17">
        <v>0.20613061296087501</v>
      </c>
      <c r="U1382" s="17">
        <v>0.25197138665853702</v>
      </c>
      <c r="V1382" s="17">
        <v>0.209110394326224</v>
      </c>
      <c r="W1382" s="17">
        <v>0.21133802469652499</v>
      </c>
      <c r="X1382" s="17">
        <v>0.205694476176742</v>
      </c>
      <c r="Y1382" s="17">
        <v>0.193861416535373</v>
      </c>
      <c r="Z1382" s="17">
        <v>0.21045500260948799</v>
      </c>
      <c r="AA1382" s="17">
        <v>0.22537409298886801</v>
      </c>
      <c r="AB1382" s="17">
        <v>0.224552507211598</v>
      </c>
      <c r="AC1382" s="17">
        <v>0.27939913375361503</v>
      </c>
      <c r="AD1382" s="17"/>
      <c r="AE1382" s="17">
        <v>0.203356889983064</v>
      </c>
      <c r="AF1382" s="17">
        <v>0.18566742468338401</v>
      </c>
      <c r="AG1382" s="17">
        <v>0.34577017878070798</v>
      </c>
      <c r="AH1382" s="17"/>
      <c r="AI1382" s="17">
        <v>0.20259898217342501</v>
      </c>
      <c r="AJ1382" s="17">
        <v>0.18382860071131299</v>
      </c>
      <c r="AK1382" s="17">
        <v>0.138990373774977</v>
      </c>
      <c r="AL1382" s="17">
        <v>0.19089973348165901</v>
      </c>
      <c r="AM1382" s="17">
        <v>0.36320888678888402</v>
      </c>
      <c r="AN1382" s="17"/>
      <c r="AO1382" s="17">
        <v>0.198241872341718</v>
      </c>
      <c r="AP1382" s="17">
        <v>0.17596416027512801</v>
      </c>
      <c r="AQ1382" s="17">
        <v>0.12528529923654799</v>
      </c>
      <c r="AR1382" s="17"/>
      <c r="AS1382" s="17">
        <v>0.28063173000946401</v>
      </c>
      <c r="AT1382" s="17">
        <v>0.21260816392958401</v>
      </c>
      <c r="AU1382" s="17">
        <v>0.21241929619667099</v>
      </c>
      <c r="AV1382" s="17">
        <v>0.164632339165977</v>
      </c>
      <c r="AW1382" s="17">
        <v>0.21367447282461399</v>
      </c>
    </row>
    <row r="1383" spans="2:49" x14ac:dyDescent="0.2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row>
    <row r="1384" spans="2:49" x14ac:dyDescent="0.25">
      <c r="B1384" s="6" t="s">
        <v>676</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row>
    <row r="1385" spans="2:49" x14ac:dyDescent="0.25">
      <c r="B1385" s="24" t="s">
        <v>76</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row>
    <row r="1386" spans="2:49" x14ac:dyDescent="0.25">
      <c r="B1386" t="s">
        <v>669</v>
      </c>
      <c r="C1386" s="17">
        <v>7.6498620934202205E-2</v>
      </c>
      <c r="D1386" s="17">
        <v>9.5363557878017799E-2</v>
      </c>
      <c r="E1386" s="17">
        <v>5.87335054675805E-2</v>
      </c>
      <c r="F1386" s="17"/>
      <c r="G1386" s="17">
        <v>0.106861715838785</v>
      </c>
      <c r="H1386" s="17">
        <v>8.2220602281648403E-2</v>
      </c>
      <c r="I1386" s="17">
        <v>7.4991803668088303E-2</v>
      </c>
      <c r="J1386" s="17">
        <v>9.0975144788713797E-2</v>
      </c>
      <c r="K1386" s="17">
        <v>6.7915541425120393E-2</v>
      </c>
      <c r="L1386" s="17">
        <v>4.6585534056689297E-2</v>
      </c>
      <c r="M1386" s="17"/>
      <c r="N1386" s="17">
        <v>7.1209264051703094E-2</v>
      </c>
      <c r="O1386" s="17">
        <v>6.7230999762644905E-2</v>
      </c>
      <c r="P1386" s="17">
        <v>9.9715719590164995E-2</v>
      </c>
      <c r="Q1386" s="17">
        <v>7.2052534774496593E-2</v>
      </c>
      <c r="R1386" s="17"/>
      <c r="S1386" s="17">
        <v>8.1711704800839002E-2</v>
      </c>
      <c r="T1386" s="17">
        <v>7.9913132763168304E-2</v>
      </c>
      <c r="U1386" s="17">
        <v>7.6159081346348606E-2</v>
      </c>
      <c r="V1386" s="17">
        <v>9.2029195910925204E-2</v>
      </c>
      <c r="W1386" s="17">
        <v>7.5721200225534496E-2</v>
      </c>
      <c r="X1386" s="17">
        <v>8.6004053917152004E-2</v>
      </c>
      <c r="Y1386" s="17">
        <v>6.5675059989719606E-2</v>
      </c>
      <c r="Z1386" s="17">
        <v>8.9399816236091598E-2</v>
      </c>
      <c r="AA1386" s="17">
        <v>6.7781532561265706E-2</v>
      </c>
      <c r="AB1386" s="17">
        <v>6.7380091809275705E-2</v>
      </c>
      <c r="AC1386" s="17">
        <v>5.2267213704236697E-2</v>
      </c>
      <c r="AD1386" s="17"/>
      <c r="AE1386" s="17">
        <v>8.0150806665416796E-2</v>
      </c>
      <c r="AF1386" s="17">
        <v>7.62532628848476E-2</v>
      </c>
      <c r="AG1386" s="17">
        <v>6.3392618833484599E-2</v>
      </c>
      <c r="AH1386" s="17"/>
      <c r="AI1386" s="17">
        <v>7.9441609667459903E-2</v>
      </c>
      <c r="AJ1386" s="17">
        <v>8.8471010563822297E-2</v>
      </c>
      <c r="AK1386" s="17">
        <v>6.9076895493073207E-2</v>
      </c>
      <c r="AL1386" s="17">
        <v>0.123410237252493</v>
      </c>
      <c r="AM1386" s="17">
        <v>5.39546173845755E-2</v>
      </c>
      <c r="AN1386" s="17"/>
      <c r="AO1386" s="17">
        <v>7.8979836688665206E-2</v>
      </c>
      <c r="AP1386" s="17">
        <v>8.9779485535557202E-2</v>
      </c>
      <c r="AQ1386" s="17">
        <v>5.5196744549114503E-2</v>
      </c>
      <c r="AR1386" s="17"/>
      <c r="AS1386" s="17">
        <v>8.1907539941507707E-2</v>
      </c>
      <c r="AT1386" s="17">
        <v>7.0480713013080606E-2</v>
      </c>
      <c r="AU1386" s="17">
        <v>7.3164471265287606E-2</v>
      </c>
      <c r="AV1386" s="17">
        <v>9.1257505594613098E-2</v>
      </c>
      <c r="AW1386" s="17">
        <v>0.11452723274537401</v>
      </c>
    </row>
    <row r="1387" spans="2:49" x14ac:dyDescent="0.25">
      <c r="B1387" t="s">
        <v>670</v>
      </c>
      <c r="C1387" s="17">
        <v>0.33522042824374298</v>
      </c>
      <c r="D1387" s="17">
        <v>0.32926680968115202</v>
      </c>
      <c r="E1387" s="17">
        <v>0.34242290165616301</v>
      </c>
      <c r="F1387" s="17"/>
      <c r="G1387" s="17">
        <v>0.34888317616435499</v>
      </c>
      <c r="H1387" s="17">
        <v>0.34368894111710802</v>
      </c>
      <c r="I1387" s="17">
        <v>0.32833687234126502</v>
      </c>
      <c r="J1387" s="17">
        <v>0.31255209016483698</v>
      </c>
      <c r="K1387" s="17">
        <v>0.32312101581837999</v>
      </c>
      <c r="L1387" s="17">
        <v>0.35127207341226901</v>
      </c>
      <c r="M1387" s="17"/>
      <c r="N1387" s="17">
        <v>0.37201946284489401</v>
      </c>
      <c r="O1387" s="17">
        <v>0.35637342300547897</v>
      </c>
      <c r="P1387" s="17">
        <v>0.30917464064759098</v>
      </c>
      <c r="Q1387" s="17">
        <v>0.29786307106913201</v>
      </c>
      <c r="R1387" s="17"/>
      <c r="S1387" s="17">
        <v>0.34027307323973699</v>
      </c>
      <c r="T1387" s="17">
        <v>0.32900582781168097</v>
      </c>
      <c r="U1387" s="17">
        <v>0.29394947436244701</v>
      </c>
      <c r="V1387" s="17">
        <v>0.344973092260902</v>
      </c>
      <c r="W1387" s="17">
        <v>0.339079846334015</v>
      </c>
      <c r="X1387" s="17">
        <v>0.35178110625979497</v>
      </c>
      <c r="Y1387" s="17">
        <v>0.37393158327595599</v>
      </c>
      <c r="Z1387" s="17">
        <v>0.33171191793180699</v>
      </c>
      <c r="AA1387" s="17">
        <v>0.344903827630483</v>
      </c>
      <c r="AB1387" s="17">
        <v>0.30712366987319401</v>
      </c>
      <c r="AC1387" s="17">
        <v>0.32062968575692002</v>
      </c>
      <c r="AD1387" s="17"/>
      <c r="AE1387" s="17">
        <v>0.35556375964618298</v>
      </c>
      <c r="AF1387" s="17">
        <v>0.35082144102270402</v>
      </c>
      <c r="AG1387" s="17">
        <v>0.26809939008102601</v>
      </c>
      <c r="AH1387" s="17"/>
      <c r="AI1387" s="17">
        <v>0.37019482977262702</v>
      </c>
      <c r="AJ1387" s="17">
        <v>0.34666678469914203</v>
      </c>
      <c r="AK1387" s="17">
        <v>0.31989085402063799</v>
      </c>
      <c r="AL1387" s="17">
        <v>0.28296386782330502</v>
      </c>
      <c r="AM1387" s="17">
        <v>0.25645763715497799</v>
      </c>
      <c r="AN1387" s="17"/>
      <c r="AO1387" s="17">
        <v>0.40359521844944601</v>
      </c>
      <c r="AP1387" s="17">
        <v>0.33778263647383699</v>
      </c>
      <c r="AQ1387" s="17">
        <v>0.359251543038622</v>
      </c>
      <c r="AR1387" s="17"/>
      <c r="AS1387" s="17">
        <v>0.29476212754514602</v>
      </c>
      <c r="AT1387" s="17">
        <v>0.34370458794115299</v>
      </c>
      <c r="AU1387" s="17">
        <v>0.37156231635082598</v>
      </c>
      <c r="AV1387" s="17">
        <v>0.35251826920678803</v>
      </c>
      <c r="AW1387" s="17">
        <v>0.36209670045063402</v>
      </c>
    </row>
    <row r="1388" spans="2:49" x14ac:dyDescent="0.25">
      <c r="B1388" t="s">
        <v>671</v>
      </c>
      <c r="C1388" s="17">
        <v>0.268948205431008</v>
      </c>
      <c r="D1388" s="17">
        <v>0.292885936179408</v>
      </c>
      <c r="E1388" s="17">
        <v>0.24329311087581201</v>
      </c>
      <c r="F1388" s="17"/>
      <c r="G1388" s="17">
        <v>0.28230708536025001</v>
      </c>
      <c r="H1388" s="17">
        <v>0.23097217321949901</v>
      </c>
      <c r="I1388" s="17">
        <v>0.26532020302687798</v>
      </c>
      <c r="J1388" s="17">
        <v>0.25924285131423003</v>
      </c>
      <c r="K1388" s="17">
        <v>0.25810018246720901</v>
      </c>
      <c r="L1388" s="17">
        <v>0.30892890325486</v>
      </c>
      <c r="M1388" s="17"/>
      <c r="N1388" s="17">
        <v>0.278454797409174</v>
      </c>
      <c r="O1388" s="17">
        <v>0.27138047693227102</v>
      </c>
      <c r="P1388" s="17">
        <v>0.27238165235232098</v>
      </c>
      <c r="Q1388" s="17">
        <v>0.252571578282899</v>
      </c>
      <c r="R1388" s="17"/>
      <c r="S1388" s="17">
        <v>0.275412261014371</v>
      </c>
      <c r="T1388" s="17">
        <v>0.28143175267319998</v>
      </c>
      <c r="U1388" s="17">
        <v>0.28363968764078701</v>
      </c>
      <c r="V1388" s="17">
        <v>0.26079863388284502</v>
      </c>
      <c r="W1388" s="17">
        <v>0.29459799431268202</v>
      </c>
      <c r="X1388" s="17">
        <v>0.247155391652364</v>
      </c>
      <c r="Y1388" s="17">
        <v>0.25798371237830497</v>
      </c>
      <c r="Z1388" s="17">
        <v>0.21587640477494</v>
      </c>
      <c r="AA1388" s="17">
        <v>0.27180991163007301</v>
      </c>
      <c r="AB1388" s="17">
        <v>0.26089857596543697</v>
      </c>
      <c r="AC1388" s="17">
        <v>0.28099960948167702</v>
      </c>
      <c r="AD1388" s="17"/>
      <c r="AE1388" s="17">
        <v>0.27773340136610303</v>
      </c>
      <c r="AF1388" s="17">
        <v>0.26673644913276001</v>
      </c>
      <c r="AG1388" s="17">
        <v>0.25732780731955601</v>
      </c>
      <c r="AH1388" s="17"/>
      <c r="AI1388" s="17">
        <v>0.29178481605815498</v>
      </c>
      <c r="AJ1388" s="17">
        <v>0.25630889127774797</v>
      </c>
      <c r="AK1388" s="17">
        <v>0.30172030443078501</v>
      </c>
      <c r="AL1388" s="17">
        <v>0.244984670386766</v>
      </c>
      <c r="AM1388" s="17">
        <v>0.25571676923460401</v>
      </c>
      <c r="AN1388" s="17"/>
      <c r="AO1388" s="17">
        <v>0.281040230025218</v>
      </c>
      <c r="AP1388" s="17">
        <v>0.27293091124977698</v>
      </c>
      <c r="AQ1388" s="17">
        <v>0.29486734097842698</v>
      </c>
      <c r="AR1388" s="17"/>
      <c r="AS1388" s="17">
        <v>0.25972494914307798</v>
      </c>
      <c r="AT1388" s="17">
        <v>0.27888867562905201</v>
      </c>
      <c r="AU1388" s="17">
        <v>0.26797313400838801</v>
      </c>
      <c r="AV1388" s="17">
        <v>0.24891448809559999</v>
      </c>
      <c r="AW1388" s="17">
        <v>0.31629378805307201</v>
      </c>
    </row>
    <row r="1389" spans="2:49" x14ac:dyDescent="0.25">
      <c r="B1389" t="s">
        <v>672</v>
      </c>
      <c r="C1389" s="17">
        <v>9.8674702260484706E-2</v>
      </c>
      <c r="D1389" s="17">
        <v>0.11162794275401</v>
      </c>
      <c r="E1389" s="17">
        <v>8.6397687737364906E-2</v>
      </c>
      <c r="F1389" s="17"/>
      <c r="G1389" s="17">
        <v>0.10513313684662599</v>
      </c>
      <c r="H1389" s="17">
        <v>0.115893615056836</v>
      </c>
      <c r="I1389" s="17">
        <v>0.107902773467718</v>
      </c>
      <c r="J1389" s="17">
        <v>9.39998942477593E-2</v>
      </c>
      <c r="K1389" s="17">
        <v>9.387891592533E-2</v>
      </c>
      <c r="L1389" s="17">
        <v>7.9816379750889496E-2</v>
      </c>
      <c r="M1389" s="17"/>
      <c r="N1389" s="17">
        <v>0.10627490061268</v>
      </c>
      <c r="O1389" s="17">
        <v>8.7014981133453795E-2</v>
      </c>
      <c r="P1389" s="17">
        <v>9.3603751079137196E-2</v>
      </c>
      <c r="Q1389" s="17">
        <v>0.107293640679993</v>
      </c>
      <c r="R1389" s="17"/>
      <c r="S1389" s="17">
        <v>0.10029628155902599</v>
      </c>
      <c r="T1389" s="17">
        <v>9.4217217009635604E-2</v>
      </c>
      <c r="U1389" s="17">
        <v>9.8873151255059799E-2</v>
      </c>
      <c r="V1389" s="17">
        <v>0.10621974410653399</v>
      </c>
      <c r="W1389" s="17">
        <v>9.6983103831606202E-2</v>
      </c>
      <c r="X1389" s="17">
        <v>9.2069619963568897E-2</v>
      </c>
      <c r="Y1389" s="17">
        <v>8.4802945639412097E-2</v>
      </c>
      <c r="Z1389" s="17">
        <v>0.114031881553856</v>
      </c>
      <c r="AA1389" s="17">
        <v>9.7389422517506097E-2</v>
      </c>
      <c r="AB1389" s="17">
        <v>0.113300019894646</v>
      </c>
      <c r="AC1389" s="17">
        <v>9.2541211262969394E-2</v>
      </c>
      <c r="AD1389" s="17"/>
      <c r="AE1389" s="17">
        <v>8.6507079931528702E-2</v>
      </c>
      <c r="AF1389" s="17">
        <v>0.10669698894617299</v>
      </c>
      <c r="AG1389" s="17">
        <v>9.5396618905391695E-2</v>
      </c>
      <c r="AH1389" s="17"/>
      <c r="AI1389" s="17">
        <v>7.0600053340739793E-2</v>
      </c>
      <c r="AJ1389" s="17">
        <v>0.116180381139488</v>
      </c>
      <c r="AK1389" s="17">
        <v>0.12853600082251801</v>
      </c>
      <c r="AL1389" s="17">
        <v>0.13197825900521301</v>
      </c>
      <c r="AM1389" s="17">
        <v>0.10231554746551</v>
      </c>
      <c r="AN1389" s="17"/>
      <c r="AO1389" s="17">
        <v>5.5068535719092801E-2</v>
      </c>
      <c r="AP1389" s="17">
        <v>0.111950806229195</v>
      </c>
      <c r="AQ1389" s="17">
        <v>0.14267269159835499</v>
      </c>
      <c r="AR1389" s="17"/>
      <c r="AS1389" s="17">
        <v>8.2420640982026894E-2</v>
      </c>
      <c r="AT1389" s="17">
        <v>0.10375683839048799</v>
      </c>
      <c r="AU1389" s="17">
        <v>9.8752977869740105E-2</v>
      </c>
      <c r="AV1389" s="17">
        <v>0.12938232779063</v>
      </c>
      <c r="AW1389" s="17">
        <v>7.1022578197987005E-2</v>
      </c>
    </row>
    <row r="1390" spans="2:49" x14ac:dyDescent="0.25">
      <c r="B1390" t="s">
        <v>150</v>
      </c>
      <c r="C1390" s="17">
        <v>0.220658043130562</v>
      </c>
      <c r="D1390" s="17">
        <v>0.170855753507413</v>
      </c>
      <c r="E1390" s="17">
        <v>0.26915279426307998</v>
      </c>
      <c r="F1390" s="17"/>
      <c r="G1390" s="17">
        <v>0.15681488578998401</v>
      </c>
      <c r="H1390" s="17">
        <v>0.22722466832490801</v>
      </c>
      <c r="I1390" s="17">
        <v>0.223448347496052</v>
      </c>
      <c r="J1390" s="17">
        <v>0.24323001948445999</v>
      </c>
      <c r="K1390" s="17">
        <v>0.256984344363961</v>
      </c>
      <c r="L1390" s="17">
        <v>0.21339710952529301</v>
      </c>
      <c r="M1390" s="17"/>
      <c r="N1390" s="17">
        <v>0.17204157508154999</v>
      </c>
      <c r="O1390" s="17">
        <v>0.218000119166151</v>
      </c>
      <c r="P1390" s="17">
        <v>0.22512423633078599</v>
      </c>
      <c r="Q1390" s="17">
        <v>0.27021917519347999</v>
      </c>
      <c r="R1390" s="17"/>
      <c r="S1390" s="17">
        <v>0.20230667938602701</v>
      </c>
      <c r="T1390" s="17">
        <v>0.21543206974231499</v>
      </c>
      <c r="U1390" s="17">
        <v>0.247378605395357</v>
      </c>
      <c r="V1390" s="17">
        <v>0.19597933383879501</v>
      </c>
      <c r="W1390" s="17">
        <v>0.19361785529616199</v>
      </c>
      <c r="X1390" s="17">
        <v>0.22298982820711899</v>
      </c>
      <c r="Y1390" s="17">
        <v>0.21760669871660601</v>
      </c>
      <c r="Z1390" s="17">
        <v>0.248979979503305</v>
      </c>
      <c r="AA1390" s="17">
        <v>0.218115305660673</v>
      </c>
      <c r="AB1390" s="17">
        <v>0.25129764245744601</v>
      </c>
      <c r="AC1390" s="17">
        <v>0.25356227979419699</v>
      </c>
      <c r="AD1390" s="17"/>
      <c r="AE1390" s="17">
        <v>0.200044952390769</v>
      </c>
      <c r="AF1390" s="17">
        <v>0.19949185801351499</v>
      </c>
      <c r="AG1390" s="17">
        <v>0.31578356486054199</v>
      </c>
      <c r="AH1390" s="17"/>
      <c r="AI1390" s="17">
        <v>0.18797869116101801</v>
      </c>
      <c r="AJ1390" s="17">
        <v>0.19237293231979899</v>
      </c>
      <c r="AK1390" s="17">
        <v>0.18077594523298601</v>
      </c>
      <c r="AL1390" s="17">
        <v>0.216662965532223</v>
      </c>
      <c r="AM1390" s="17">
        <v>0.331555428760332</v>
      </c>
      <c r="AN1390" s="17"/>
      <c r="AO1390" s="17">
        <v>0.181316179117578</v>
      </c>
      <c r="AP1390" s="17">
        <v>0.18755616051163301</v>
      </c>
      <c r="AQ1390" s="17">
        <v>0.148011679835482</v>
      </c>
      <c r="AR1390" s="17"/>
      <c r="AS1390" s="17">
        <v>0.28118474238824098</v>
      </c>
      <c r="AT1390" s="17">
        <v>0.203169185026226</v>
      </c>
      <c r="AU1390" s="17">
        <v>0.18854710050575799</v>
      </c>
      <c r="AV1390" s="17">
        <v>0.177927409312369</v>
      </c>
      <c r="AW1390" s="17">
        <v>0.13605970055293201</v>
      </c>
    </row>
    <row r="1391" spans="2:49" x14ac:dyDescent="0.25">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row>
    <row r="1392" spans="2:49" x14ac:dyDescent="0.25">
      <c r="B1392" s="6" t="s">
        <v>677</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row>
    <row r="1393" spans="2:49" x14ac:dyDescent="0.25">
      <c r="B1393" s="24" t="s">
        <v>76</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row>
    <row r="1394" spans="2:49" x14ac:dyDescent="0.25">
      <c r="B1394" t="s">
        <v>669</v>
      </c>
      <c r="C1394" s="17">
        <v>7.5179106604206999E-2</v>
      </c>
      <c r="D1394" s="17">
        <v>9.3186946369669801E-2</v>
      </c>
      <c r="E1394" s="17">
        <v>5.8239255664894601E-2</v>
      </c>
      <c r="F1394" s="17"/>
      <c r="G1394" s="17">
        <v>0.101265789896672</v>
      </c>
      <c r="H1394" s="17">
        <v>9.4694840440312303E-2</v>
      </c>
      <c r="I1394" s="17">
        <v>8.7466666316130495E-2</v>
      </c>
      <c r="J1394" s="17">
        <v>5.5842786574115899E-2</v>
      </c>
      <c r="K1394" s="17">
        <v>5.68570783844322E-2</v>
      </c>
      <c r="L1394" s="17">
        <v>5.9709954106579602E-2</v>
      </c>
      <c r="M1394" s="17"/>
      <c r="N1394" s="17">
        <v>8.0893996488867595E-2</v>
      </c>
      <c r="O1394" s="17">
        <v>5.52486173114657E-2</v>
      </c>
      <c r="P1394" s="17">
        <v>9.0521904949532703E-2</v>
      </c>
      <c r="Q1394" s="17">
        <v>7.6833383145413298E-2</v>
      </c>
      <c r="R1394" s="17"/>
      <c r="S1394" s="17">
        <v>8.4787672357843499E-2</v>
      </c>
      <c r="T1394" s="17">
        <v>6.1265907650797299E-2</v>
      </c>
      <c r="U1394" s="17">
        <v>5.32779902523507E-2</v>
      </c>
      <c r="V1394" s="17">
        <v>6.4923041910961599E-2</v>
      </c>
      <c r="W1394" s="17">
        <v>9.8379154254346804E-2</v>
      </c>
      <c r="X1394" s="17">
        <v>9.0272036443190595E-2</v>
      </c>
      <c r="Y1394" s="17">
        <v>8.3422532569256899E-2</v>
      </c>
      <c r="Z1394" s="17">
        <v>8.9626957740088595E-2</v>
      </c>
      <c r="AA1394" s="17">
        <v>7.84119984320161E-2</v>
      </c>
      <c r="AB1394" s="17">
        <v>6.2982353839271504E-2</v>
      </c>
      <c r="AC1394" s="17">
        <v>6.8448060614166903E-2</v>
      </c>
      <c r="AD1394" s="17"/>
      <c r="AE1394" s="17">
        <v>0.10075017792</v>
      </c>
      <c r="AF1394" s="17">
        <v>5.6028418426306098E-2</v>
      </c>
      <c r="AG1394" s="17">
        <v>6.50148835129431E-2</v>
      </c>
      <c r="AH1394" s="17"/>
      <c r="AI1394" s="17">
        <v>9.9488310843686006E-2</v>
      </c>
      <c r="AJ1394" s="17">
        <v>6.5358004884368603E-2</v>
      </c>
      <c r="AK1394" s="17">
        <v>5.1087981886054498E-2</v>
      </c>
      <c r="AL1394" s="17">
        <v>0.169906850982705</v>
      </c>
      <c r="AM1394" s="17">
        <v>5.5461452550492001E-2</v>
      </c>
      <c r="AN1394" s="17"/>
      <c r="AO1394" s="17">
        <v>0.11170062233948901</v>
      </c>
      <c r="AP1394" s="17">
        <v>6.9858546326893006E-2</v>
      </c>
      <c r="AQ1394" s="17">
        <v>5.0771664269514599E-2</v>
      </c>
      <c r="AR1394" s="17"/>
      <c r="AS1394" s="17">
        <v>6.9872276293371297E-2</v>
      </c>
      <c r="AT1394" s="17">
        <v>7.5608073822145905E-2</v>
      </c>
      <c r="AU1394" s="17">
        <v>6.8769174708360706E-2</v>
      </c>
      <c r="AV1394" s="17">
        <v>0.106051891181501</v>
      </c>
      <c r="AW1394" s="17">
        <v>0.13782773200986201</v>
      </c>
    </row>
    <row r="1395" spans="2:49" x14ac:dyDescent="0.25">
      <c r="B1395" t="s">
        <v>670</v>
      </c>
      <c r="C1395" s="17">
        <v>0.226571061093993</v>
      </c>
      <c r="D1395" s="17">
        <v>0.260082691925065</v>
      </c>
      <c r="E1395" s="17">
        <v>0.19467540705352801</v>
      </c>
      <c r="F1395" s="17"/>
      <c r="G1395" s="17">
        <v>0.24329651157122401</v>
      </c>
      <c r="H1395" s="17">
        <v>0.26463417012224799</v>
      </c>
      <c r="I1395" s="17">
        <v>0.25508809232991903</v>
      </c>
      <c r="J1395" s="17">
        <v>0.185868436811544</v>
      </c>
      <c r="K1395" s="17">
        <v>0.213359863057869</v>
      </c>
      <c r="L1395" s="17">
        <v>0.20304963140433799</v>
      </c>
      <c r="M1395" s="17"/>
      <c r="N1395" s="17">
        <v>0.23602186158674299</v>
      </c>
      <c r="O1395" s="17">
        <v>0.22113302993464001</v>
      </c>
      <c r="P1395" s="17">
        <v>0.234876294853399</v>
      </c>
      <c r="Q1395" s="17">
        <v>0.213365377879703</v>
      </c>
      <c r="R1395" s="17"/>
      <c r="S1395" s="17">
        <v>0.25522729338129402</v>
      </c>
      <c r="T1395" s="17">
        <v>0.252671094968064</v>
      </c>
      <c r="U1395" s="17">
        <v>0.21918074755054201</v>
      </c>
      <c r="V1395" s="17">
        <v>0.21314413053002601</v>
      </c>
      <c r="W1395" s="17">
        <v>0.216255096194615</v>
      </c>
      <c r="X1395" s="17">
        <v>0.194873018284144</v>
      </c>
      <c r="Y1395" s="17">
        <v>0.21095507292628299</v>
      </c>
      <c r="Z1395" s="17">
        <v>0.23820854383211601</v>
      </c>
      <c r="AA1395" s="17">
        <v>0.208955496412352</v>
      </c>
      <c r="AB1395" s="17">
        <v>0.23516347411581501</v>
      </c>
      <c r="AC1395" s="17">
        <v>0.22499785017860599</v>
      </c>
      <c r="AD1395" s="17"/>
      <c r="AE1395" s="17">
        <v>0.25668623280373598</v>
      </c>
      <c r="AF1395" s="17">
        <v>0.20054996778868001</v>
      </c>
      <c r="AG1395" s="17">
        <v>0.23606658496169899</v>
      </c>
      <c r="AH1395" s="17"/>
      <c r="AI1395" s="17">
        <v>0.28779234897960798</v>
      </c>
      <c r="AJ1395" s="17">
        <v>0.194044287403214</v>
      </c>
      <c r="AK1395" s="17">
        <v>0.171635835012309</v>
      </c>
      <c r="AL1395" s="17">
        <v>0.25262466662392202</v>
      </c>
      <c r="AM1395" s="17">
        <v>0.21991090657871701</v>
      </c>
      <c r="AN1395" s="17"/>
      <c r="AO1395" s="17">
        <v>0.318531270240762</v>
      </c>
      <c r="AP1395" s="17">
        <v>0.19420805221731799</v>
      </c>
      <c r="AQ1395" s="17">
        <v>0.19110851099394699</v>
      </c>
      <c r="AR1395" s="17"/>
      <c r="AS1395" s="17">
        <v>0.19726706682561801</v>
      </c>
      <c r="AT1395" s="17">
        <v>0.24382507441291101</v>
      </c>
      <c r="AU1395" s="17">
        <v>0.23963750368186301</v>
      </c>
      <c r="AV1395" s="17">
        <v>0.261334469269141</v>
      </c>
      <c r="AW1395" s="17">
        <v>0.17628824210784599</v>
      </c>
    </row>
    <row r="1396" spans="2:49" x14ac:dyDescent="0.25">
      <c r="B1396" t="s">
        <v>671</v>
      </c>
      <c r="C1396" s="17">
        <v>0.34443352094839003</v>
      </c>
      <c r="D1396" s="17">
        <v>0.32796437769729703</v>
      </c>
      <c r="E1396" s="17">
        <v>0.36009086293255599</v>
      </c>
      <c r="F1396" s="17"/>
      <c r="G1396" s="17">
        <v>0.33202975768677601</v>
      </c>
      <c r="H1396" s="17">
        <v>0.272186587212702</v>
      </c>
      <c r="I1396" s="17">
        <v>0.32118925114491198</v>
      </c>
      <c r="J1396" s="17">
        <v>0.35275514630676202</v>
      </c>
      <c r="K1396" s="17">
        <v>0.353059316092241</v>
      </c>
      <c r="L1396" s="17">
        <v>0.41792403679456602</v>
      </c>
      <c r="M1396" s="17"/>
      <c r="N1396" s="17">
        <v>0.351255074533672</v>
      </c>
      <c r="O1396" s="17">
        <v>0.36464148464755203</v>
      </c>
      <c r="P1396" s="17">
        <v>0.34431564308481299</v>
      </c>
      <c r="Q1396" s="17">
        <v>0.31880798460599902</v>
      </c>
      <c r="R1396" s="17"/>
      <c r="S1396" s="17">
        <v>0.34419041232339698</v>
      </c>
      <c r="T1396" s="17">
        <v>0.36284258839912997</v>
      </c>
      <c r="U1396" s="17">
        <v>0.34649958967045902</v>
      </c>
      <c r="V1396" s="17">
        <v>0.31138668457367502</v>
      </c>
      <c r="W1396" s="17">
        <v>0.325244323794045</v>
      </c>
      <c r="X1396" s="17">
        <v>0.34157635417847798</v>
      </c>
      <c r="Y1396" s="17">
        <v>0.39853766386997502</v>
      </c>
      <c r="Z1396" s="17">
        <v>0.25384368761970599</v>
      </c>
      <c r="AA1396" s="17">
        <v>0.34212826898266202</v>
      </c>
      <c r="AB1396" s="17">
        <v>0.35409902141104199</v>
      </c>
      <c r="AC1396" s="17">
        <v>0.35875899193007399</v>
      </c>
      <c r="AD1396" s="17"/>
      <c r="AE1396" s="17">
        <v>0.33492027699327298</v>
      </c>
      <c r="AF1396" s="17">
        <v>0.36502892694352701</v>
      </c>
      <c r="AG1396" s="17">
        <v>0.321397867328923</v>
      </c>
      <c r="AH1396" s="17"/>
      <c r="AI1396" s="17">
        <v>0.33370700896953198</v>
      </c>
      <c r="AJ1396" s="17">
        <v>0.34817020142530802</v>
      </c>
      <c r="AK1396" s="17">
        <v>0.45413167729072901</v>
      </c>
      <c r="AL1396" s="17">
        <v>0.22712214050858501</v>
      </c>
      <c r="AM1396" s="17">
        <v>0.31675968309817998</v>
      </c>
      <c r="AN1396" s="17"/>
      <c r="AO1396" s="17">
        <v>0.33704688997704502</v>
      </c>
      <c r="AP1396" s="17">
        <v>0.36103040324733798</v>
      </c>
      <c r="AQ1396" s="17">
        <v>0.41536385905635997</v>
      </c>
      <c r="AR1396" s="17"/>
      <c r="AS1396" s="17">
        <v>0.318336593168358</v>
      </c>
      <c r="AT1396" s="17">
        <v>0.34670343463300302</v>
      </c>
      <c r="AU1396" s="17">
        <v>0.35784389817477003</v>
      </c>
      <c r="AV1396" s="17">
        <v>0.31773822252052503</v>
      </c>
      <c r="AW1396" s="17">
        <v>0.37928643201377399</v>
      </c>
    </row>
    <row r="1397" spans="2:49" x14ac:dyDescent="0.25">
      <c r="B1397" t="s">
        <v>672</v>
      </c>
      <c r="C1397" s="17">
        <v>0.162824037650111</v>
      </c>
      <c r="D1397" s="17">
        <v>0.17246076243814301</v>
      </c>
      <c r="E1397" s="17">
        <v>0.15284908225336599</v>
      </c>
      <c r="F1397" s="17"/>
      <c r="G1397" s="17">
        <v>0.15055860131694901</v>
      </c>
      <c r="H1397" s="17">
        <v>0.15590488614770301</v>
      </c>
      <c r="I1397" s="17">
        <v>0.16239350789847801</v>
      </c>
      <c r="J1397" s="17">
        <v>0.18068773748820399</v>
      </c>
      <c r="K1397" s="17">
        <v>0.185023343894858</v>
      </c>
      <c r="L1397" s="17">
        <v>0.147662697788773</v>
      </c>
      <c r="M1397" s="17"/>
      <c r="N1397" s="17">
        <v>0.18755721029604799</v>
      </c>
      <c r="O1397" s="17">
        <v>0.15783427531800001</v>
      </c>
      <c r="P1397" s="17">
        <v>0.14638570058092901</v>
      </c>
      <c r="Q1397" s="17">
        <v>0.15587176997086</v>
      </c>
      <c r="R1397" s="17"/>
      <c r="S1397" s="17">
        <v>0.14949590620779599</v>
      </c>
      <c r="T1397" s="17">
        <v>0.13944906508257701</v>
      </c>
      <c r="U1397" s="17">
        <v>0.18643140284504101</v>
      </c>
      <c r="V1397" s="17">
        <v>0.207722670456087</v>
      </c>
      <c r="W1397" s="17">
        <v>0.17385977455055501</v>
      </c>
      <c r="X1397" s="17">
        <v>0.14929179886895</v>
      </c>
      <c r="Y1397" s="17">
        <v>0.155430000889277</v>
      </c>
      <c r="Z1397" s="17">
        <v>0.15037835769480501</v>
      </c>
      <c r="AA1397" s="17">
        <v>0.17016547942907401</v>
      </c>
      <c r="AB1397" s="17">
        <v>0.18179320329307899</v>
      </c>
      <c r="AC1397" s="17">
        <v>0.12273599963753801</v>
      </c>
      <c r="AD1397" s="17"/>
      <c r="AE1397" s="17">
        <v>0.13307100596251401</v>
      </c>
      <c r="AF1397" s="17">
        <v>0.209006987484784</v>
      </c>
      <c r="AG1397" s="17">
        <v>0.120622129738536</v>
      </c>
      <c r="AH1397" s="17"/>
      <c r="AI1397" s="17">
        <v>0.12566188389042199</v>
      </c>
      <c r="AJ1397" s="17">
        <v>0.22356794342314401</v>
      </c>
      <c r="AK1397" s="17">
        <v>0.16885246406902199</v>
      </c>
      <c r="AL1397" s="17">
        <v>0.16720587435388401</v>
      </c>
      <c r="AM1397" s="17">
        <v>0.13017213736330999</v>
      </c>
      <c r="AN1397" s="17"/>
      <c r="AO1397" s="17">
        <v>8.31493119285555E-2</v>
      </c>
      <c r="AP1397" s="17">
        <v>0.19927487002312999</v>
      </c>
      <c r="AQ1397" s="17">
        <v>0.19901725979274201</v>
      </c>
      <c r="AR1397" s="17"/>
      <c r="AS1397" s="17">
        <v>0.174250950037934</v>
      </c>
      <c r="AT1397" s="17">
        <v>0.15172683646204299</v>
      </c>
      <c r="AU1397" s="17">
        <v>0.171744392247172</v>
      </c>
      <c r="AV1397" s="17">
        <v>0.17478316547467401</v>
      </c>
      <c r="AW1397" s="17">
        <v>0.181991618640895</v>
      </c>
    </row>
    <row r="1398" spans="2:49" x14ac:dyDescent="0.25">
      <c r="B1398" t="s">
        <v>150</v>
      </c>
      <c r="C1398" s="17">
        <v>0.19099227370329899</v>
      </c>
      <c r="D1398" s="17">
        <v>0.14630522156982501</v>
      </c>
      <c r="E1398" s="17">
        <v>0.23414539209565499</v>
      </c>
      <c r="F1398" s="17"/>
      <c r="G1398" s="17">
        <v>0.17284933952838</v>
      </c>
      <c r="H1398" s="17">
        <v>0.21257951607703501</v>
      </c>
      <c r="I1398" s="17">
        <v>0.17386248231056101</v>
      </c>
      <c r="J1398" s="17">
        <v>0.224845892819374</v>
      </c>
      <c r="K1398" s="17">
        <v>0.19170039857060001</v>
      </c>
      <c r="L1398" s="17">
        <v>0.17165367990574401</v>
      </c>
      <c r="M1398" s="17"/>
      <c r="N1398" s="17">
        <v>0.144271857094668</v>
      </c>
      <c r="O1398" s="17">
        <v>0.20114259278834201</v>
      </c>
      <c r="P1398" s="17">
        <v>0.183900456531327</v>
      </c>
      <c r="Q1398" s="17">
        <v>0.23512148439802499</v>
      </c>
      <c r="R1398" s="17"/>
      <c r="S1398" s="17">
        <v>0.16629871572966901</v>
      </c>
      <c r="T1398" s="17">
        <v>0.183771343899432</v>
      </c>
      <c r="U1398" s="17">
        <v>0.194610269681607</v>
      </c>
      <c r="V1398" s="17">
        <v>0.20282347252925101</v>
      </c>
      <c r="W1398" s="17">
        <v>0.18626165120643801</v>
      </c>
      <c r="X1398" s="17">
        <v>0.22398679222523801</v>
      </c>
      <c r="Y1398" s="17">
        <v>0.15165472974520799</v>
      </c>
      <c r="Z1398" s="17">
        <v>0.26794245311328402</v>
      </c>
      <c r="AA1398" s="17">
        <v>0.20033875674389601</v>
      </c>
      <c r="AB1398" s="17">
        <v>0.165961947340792</v>
      </c>
      <c r="AC1398" s="17">
        <v>0.22505909763961501</v>
      </c>
      <c r="AD1398" s="17"/>
      <c r="AE1398" s="17">
        <v>0.17457230632047799</v>
      </c>
      <c r="AF1398" s="17">
        <v>0.169385699356703</v>
      </c>
      <c r="AG1398" s="17">
        <v>0.25689853445789801</v>
      </c>
      <c r="AH1398" s="17"/>
      <c r="AI1398" s="17">
        <v>0.15335044731675199</v>
      </c>
      <c r="AJ1398" s="17">
        <v>0.168859562863965</v>
      </c>
      <c r="AK1398" s="17">
        <v>0.15429204174188499</v>
      </c>
      <c r="AL1398" s="17">
        <v>0.18314046753090399</v>
      </c>
      <c r="AM1398" s="17">
        <v>0.27769582040930002</v>
      </c>
      <c r="AN1398" s="17"/>
      <c r="AO1398" s="17">
        <v>0.14957190551414801</v>
      </c>
      <c r="AP1398" s="17">
        <v>0.175628128185322</v>
      </c>
      <c r="AQ1398" s="17">
        <v>0.14373870588743601</v>
      </c>
      <c r="AR1398" s="17"/>
      <c r="AS1398" s="17">
        <v>0.24027311367471901</v>
      </c>
      <c r="AT1398" s="17">
        <v>0.18213658066989799</v>
      </c>
      <c r="AU1398" s="17">
        <v>0.16200503118783499</v>
      </c>
      <c r="AV1398" s="17">
        <v>0.140092251554159</v>
      </c>
      <c r="AW1398" s="17">
        <v>0.124605975227623</v>
      </c>
    </row>
    <row r="1399" spans="2:49" x14ac:dyDescent="0.25">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row>
    <row r="1400" spans="2:49" x14ac:dyDescent="0.25">
      <c r="B1400" s="6" t="s">
        <v>678</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row>
    <row r="1401" spans="2:49" x14ac:dyDescent="0.25">
      <c r="B1401" s="24" t="s">
        <v>76</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row>
    <row r="1402" spans="2:49" x14ac:dyDescent="0.25">
      <c r="B1402" t="s">
        <v>669</v>
      </c>
      <c r="C1402" s="17">
        <v>5.00898975931372E-2</v>
      </c>
      <c r="D1402" s="17">
        <v>6.2096832782070302E-2</v>
      </c>
      <c r="E1402" s="17">
        <v>3.8230106447152801E-2</v>
      </c>
      <c r="F1402" s="17"/>
      <c r="G1402" s="17">
        <v>7.5109459074591794E-2</v>
      </c>
      <c r="H1402" s="17">
        <v>6.25006452406556E-2</v>
      </c>
      <c r="I1402" s="17">
        <v>5.93485935138394E-2</v>
      </c>
      <c r="J1402" s="17">
        <v>2.79988105908094E-2</v>
      </c>
      <c r="K1402" s="17">
        <v>4.0213675101086498E-2</v>
      </c>
      <c r="L1402" s="17">
        <v>4.0158746879812197E-2</v>
      </c>
      <c r="M1402" s="17"/>
      <c r="N1402" s="17">
        <v>5.8002416288752003E-2</v>
      </c>
      <c r="O1402" s="17">
        <v>4.2161063591784703E-2</v>
      </c>
      <c r="P1402" s="17">
        <v>5.21184587955048E-2</v>
      </c>
      <c r="Q1402" s="17">
        <v>4.89998543852272E-2</v>
      </c>
      <c r="R1402" s="17"/>
      <c r="S1402" s="17">
        <v>5.6187181744958799E-2</v>
      </c>
      <c r="T1402" s="17">
        <v>5.6156403890517799E-2</v>
      </c>
      <c r="U1402" s="17">
        <v>3.8005645058482897E-2</v>
      </c>
      <c r="V1402" s="17">
        <v>4.8897674157210101E-2</v>
      </c>
      <c r="W1402" s="17">
        <v>3.7759424956330397E-2</v>
      </c>
      <c r="X1402" s="17">
        <v>5.9056989905587401E-2</v>
      </c>
      <c r="Y1402" s="17">
        <v>3.8998253881686901E-2</v>
      </c>
      <c r="Z1402" s="17">
        <v>6.4223536200541997E-2</v>
      </c>
      <c r="AA1402" s="17">
        <v>5.2460615475148901E-2</v>
      </c>
      <c r="AB1402" s="17">
        <v>3.3949268121371001E-2</v>
      </c>
      <c r="AC1402" s="17">
        <v>7.0129388038719195E-2</v>
      </c>
      <c r="AD1402" s="17"/>
      <c r="AE1402" s="17">
        <v>6.3095527696793496E-2</v>
      </c>
      <c r="AF1402" s="17">
        <v>4.27998766671394E-2</v>
      </c>
      <c r="AG1402" s="17">
        <v>4.2336778109328503E-2</v>
      </c>
      <c r="AH1402" s="17"/>
      <c r="AI1402" s="17">
        <v>6.7195677373318496E-2</v>
      </c>
      <c r="AJ1402" s="17">
        <v>4.6781473272446798E-2</v>
      </c>
      <c r="AK1402" s="17">
        <v>1.11442177170239E-2</v>
      </c>
      <c r="AL1402" s="17">
        <v>0.14287558145537699</v>
      </c>
      <c r="AM1402" s="17">
        <v>2.4381640819107601E-2</v>
      </c>
      <c r="AN1402" s="17"/>
      <c r="AO1402" s="17">
        <v>7.2871741888576702E-2</v>
      </c>
      <c r="AP1402" s="17">
        <v>5.0113506253491202E-2</v>
      </c>
      <c r="AQ1402" s="17">
        <v>3.1490628759234099E-2</v>
      </c>
      <c r="AR1402" s="17"/>
      <c r="AS1402" s="17">
        <v>4.37912612438544E-2</v>
      </c>
      <c r="AT1402" s="17">
        <v>5.3473711477502399E-2</v>
      </c>
      <c r="AU1402" s="17">
        <v>4.6702691192920601E-2</v>
      </c>
      <c r="AV1402" s="17">
        <v>7.0920793637808094E-2</v>
      </c>
      <c r="AW1402" s="17">
        <v>4.5813489554570798E-2</v>
      </c>
    </row>
    <row r="1403" spans="2:49" x14ac:dyDescent="0.25">
      <c r="B1403" t="s">
        <v>670</v>
      </c>
      <c r="C1403" s="17">
        <v>0.17166497992937099</v>
      </c>
      <c r="D1403" s="17">
        <v>0.19790062363429201</v>
      </c>
      <c r="E1403" s="17">
        <v>0.146972100779906</v>
      </c>
      <c r="F1403" s="17"/>
      <c r="G1403" s="17">
        <v>0.229721085173893</v>
      </c>
      <c r="H1403" s="17">
        <v>0.211430998169512</v>
      </c>
      <c r="I1403" s="17">
        <v>0.188666360477551</v>
      </c>
      <c r="J1403" s="17">
        <v>0.15485652347922599</v>
      </c>
      <c r="K1403" s="17">
        <v>0.12956627263360501</v>
      </c>
      <c r="L1403" s="17">
        <v>0.12822234506397301</v>
      </c>
      <c r="M1403" s="17"/>
      <c r="N1403" s="17">
        <v>0.18076501671047601</v>
      </c>
      <c r="O1403" s="17">
        <v>0.172269112661144</v>
      </c>
      <c r="P1403" s="17">
        <v>0.17007966764479099</v>
      </c>
      <c r="Q1403" s="17">
        <v>0.164955979600557</v>
      </c>
      <c r="R1403" s="17"/>
      <c r="S1403" s="17">
        <v>0.18888630685709901</v>
      </c>
      <c r="T1403" s="17">
        <v>0.17775957033013101</v>
      </c>
      <c r="U1403" s="17">
        <v>0.17466828508030699</v>
      </c>
      <c r="V1403" s="17">
        <v>0.145318252809057</v>
      </c>
      <c r="W1403" s="17">
        <v>0.16132750713351099</v>
      </c>
      <c r="X1403" s="17">
        <v>0.18041410336117</v>
      </c>
      <c r="Y1403" s="17">
        <v>0.17760702032697101</v>
      </c>
      <c r="Z1403" s="17">
        <v>0.24808835373007901</v>
      </c>
      <c r="AA1403" s="17">
        <v>0.14428302599458501</v>
      </c>
      <c r="AB1403" s="17">
        <v>0.15874652435775299</v>
      </c>
      <c r="AC1403" s="17">
        <v>0.161925201692526</v>
      </c>
      <c r="AD1403" s="17"/>
      <c r="AE1403" s="17">
        <v>0.196774164338892</v>
      </c>
      <c r="AF1403" s="17">
        <v>0.155094114191863</v>
      </c>
      <c r="AG1403" s="17">
        <v>0.146105378966598</v>
      </c>
      <c r="AH1403" s="17"/>
      <c r="AI1403" s="17">
        <v>0.199732713011601</v>
      </c>
      <c r="AJ1403" s="17">
        <v>0.17745025715358201</v>
      </c>
      <c r="AK1403" s="17">
        <v>0.12792699390513801</v>
      </c>
      <c r="AL1403" s="17">
        <v>0.119160340578671</v>
      </c>
      <c r="AM1403" s="17">
        <v>0.146471098549325</v>
      </c>
      <c r="AN1403" s="17"/>
      <c r="AO1403" s="17">
        <v>0.227508959804987</v>
      </c>
      <c r="AP1403" s="17">
        <v>0.17399210241702201</v>
      </c>
      <c r="AQ1403" s="17">
        <v>0.159830978203028</v>
      </c>
      <c r="AR1403" s="17"/>
      <c r="AS1403" s="17">
        <v>0.16274087640965201</v>
      </c>
      <c r="AT1403" s="17">
        <v>0.189975957426748</v>
      </c>
      <c r="AU1403" s="17">
        <v>0.18244658120665899</v>
      </c>
      <c r="AV1403" s="17">
        <v>0.17633091877745299</v>
      </c>
      <c r="AW1403" s="17">
        <v>0.17005781369366699</v>
      </c>
    </row>
    <row r="1404" spans="2:49" x14ac:dyDescent="0.25">
      <c r="B1404" t="s">
        <v>671</v>
      </c>
      <c r="C1404" s="17">
        <v>0.37390479661535603</v>
      </c>
      <c r="D1404" s="17">
        <v>0.36477924330908201</v>
      </c>
      <c r="E1404" s="17">
        <v>0.38295835229611902</v>
      </c>
      <c r="F1404" s="17"/>
      <c r="G1404" s="17">
        <v>0.34728713335231598</v>
      </c>
      <c r="H1404" s="17">
        <v>0.33607906596167503</v>
      </c>
      <c r="I1404" s="17">
        <v>0.33285956410256901</v>
      </c>
      <c r="J1404" s="17">
        <v>0.36207745668022001</v>
      </c>
      <c r="K1404" s="17">
        <v>0.39586878394751501</v>
      </c>
      <c r="L1404" s="17">
        <v>0.45094278146747202</v>
      </c>
      <c r="M1404" s="17"/>
      <c r="N1404" s="17">
        <v>0.38648835804417297</v>
      </c>
      <c r="O1404" s="17">
        <v>0.38282971568255802</v>
      </c>
      <c r="P1404" s="17">
        <v>0.38743018506259302</v>
      </c>
      <c r="Q1404" s="17">
        <v>0.33949283360379401</v>
      </c>
      <c r="R1404" s="17"/>
      <c r="S1404" s="17">
        <v>0.35033671464872501</v>
      </c>
      <c r="T1404" s="17">
        <v>0.42296074629619401</v>
      </c>
      <c r="U1404" s="17">
        <v>0.36435749557202901</v>
      </c>
      <c r="V1404" s="17">
        <v>0.358988668080163</v>
      </c>
      <c r="W1404" s="17">
        <v>0.36196363386783598</v>
      </c>
      <c r="X1404" s="17">
        <v>0.38308982997660801</v>
      </c>
      <c r="Y1404" s="17">
        <v>0.40653447531690201</v>
      </c>
      <c r="Z1404" s="17">
        <v>0.33152184131988099</v>
      </c>
      <c r="AA1404" s="17">
        <v>0.380331672792519</v>
      </c>
      <c r="AB1404" s="17">
        <v>0.36459154237562003</v>
      </c>
      <c r="AC1404" s="17">
        <v>0.33901733414055302</v>
      </c>
      <c r="AD1404" s="17"/>
      <c r="AE1404" s="17">
        <v>0.365898341978041</v>
      </c>
      <c r="AF1404" s="17">
        <v>0.38148304038456898</v>
      </c>
      <c r="AG1404" s="17">
        <v>0.38301524529895398</v>
      </c>
      <c r="AH1404" s="17"/>
      <c r="AI1404" s="17">
        <v>0.39245874819146997</v>
      </c>
      <c r="AJ1404" s="17">
        <v>0.36681199364682499</v>
      </c>
      <c r="AK1404" s="17">
        <v>0.460765748858046</v>
      </c>
      <c r="AL1404" s="17">
        <v>0.35595097754606803</v>
      </c>
      <c r="AM1404" s="17">
        <v>0.35661609066706002</v>
      </c>
      <c r="AN1404" s="17"/>
      <c r="AO1404" s="17">
        <v>0.41108369990746901</v>
      </c>
      <c r="AP1404" s="17">
        <v>0.37007730762100899</v>
      </c>
      <c r="AQ1404" s="17">
        <v>0.432847839892891</v>
      </c>
      <c r="AR1404" s="17"/>
      <c r="AS1404" s="17">
        <v>0.33822765644379399</v>
      </c>
      <c r="AT1404" s="17">
        <v>0.379734514459312</v>
      </c>
      <c r="AU1404" s="17">
        <v>0.38005310793769398</v>
      </c>
      <c r="AV1404" s="17">
        <v>0.362211544769653</v>
      </c>
      <c r="AW1404" s="17">
        <v>0.53993513237461199</v>
      </c>
    </row>
    <row r="1405" spans="2:49" x14ac:dyDescent="0.25">
      <c r="B1405" t="s">
        <v>672</v>
      </c>
      <c r="C1405" s="17">
        <v>0.203524012806027</v>
      </c>
      <c r="D1405" s="17">
        <v>0.225267747260848</v>
      </c>
      <c r="E1405" s="17">
        <v>0.18264191213526801</v>
      </c>
      <c r="F1405" s="17"/>
      <c r="G1405" s="17">
        <v>0.16679229767453099</v>
      </c>
      <c r="H1405" s="17">
        <v>0.170736683291662</v>
      </c>
      <c r="I1405" s="17">
        <v>0.213281371561585</v>
      </c>
      <c r="J1405" s="17">
        <v>0.23136162863854901</v>
      </c>
      <c r="K1405" s="17">
        <v>0.222773229277829</v>
      </c>
      <c r="L1405" s="17">
        <v>0.21146122938685899</v>
      </c>
      <c r="M1405" s="17"/>
      <c r="N1405" s="17">
        <v>0.210914266202819</v>
      </c>
      <c r="O1405" s="17">
        <v>0.198312937509149</v>
      </c>
      <c r="P1405" s="17">
        <v>0.20478296962349599</v>
      </c>
      <c r="Q1405" s="17">
        <v>0.19906514468624001</v>
      </c>
      <c r="R1405" s="17"/>
      <c r="S1405" s="17">
        <v>0.22149979276736201</v>
      </c>
      <c r="T1405" s="17">
        <v>0.15415959782601699</v>
      </c>
      <c r="U1405" s="17">
        <v>0.20791262399254401</v>
      </c>
      <c r="V1405" s="17">
        <v>0.25437402700360701</v>
      </c>
      <c r="W1405" s="17">
        <v>0.24208429408492399</v>
      </c>
      <c r="X1405" s="17">
        <v>0.170374752713985</v>
      </c>
      <c r="Y1405" s="17">
        <v>0.19957308211465699</v>
      </c>
      <c r="Z1405" s="17">
        <v>0.15795524033015099</v>
      </c>
      <c r="AA1405" s="17">
        <v>0.18628931402103399</v>
      </c>
      <c r="AB1405" s="17">
        <v>0.24034699188040301</v>
      </c>
      <c r="AC1405" s="17">
        <v>0.202993645712544</v>
      </c>
      <c r="AD1405" s="17"/>
      <c r="AE1405" s="17">
        <v>0.19248318956919</v>
      </c>
      <c r="AF1405" s="17">
        <v>0.24399019662035501</v>
      </c>
      <c r="AG1405" s="17">
        <v>0.14775742749297599</v>
      </c>
      <c r="AH1405" s="17"/>
      <c r="AI1405" s="17">
        <v>0.16764851216746501</v>
      </c>
      <c r="AJ1405" s="17">
        <v>0.24354413241373399</v>
      </c>
      <c r="AK1405" s="17">
        <v>0.236355490369766</v>
      </c>
      <c r="AL1405" s="17">
        <v>0.18089876924734799</v>
      </c>
      <c r="AM1405" s="17">
        <v>0.176977794613214</v>
      </c>
      <c r="AN1405" s="17"/>
      <c r="AO1405" s="17">
        <v>0.12900066102031199</v>
      </c>
      <c r="AP1405" s="17">
        <v>0.22275864048152799</v>
      </c>
      <c r="AQ1405" s="17">
        <v>0.234573720157043</v>
      </c>
      <c r="AR1405" s="17"/>
      <c r="AS1405" s="17">
        <v>0.22523048559838399</v>
      </c>
      <c r="AT1405" s="17">
        <v>0.17630794182154699</v>
      </c>
      <c r="AU1405" s="17">
        <v>0.21146346913984901</v>
      </c>
      <c r="AV1405" s="17">
        <v>0.19875902677775001</v>
      </c>
      <c r="AW1405" s="17">
        <v>0.14643048817085899</v>
      </c>
    </row>
    <row r="1406" spans="2:49" x14ac:dyDescent="0.25">
      <c r="B1406" t="s">
        <v>150</v>
      </c>
      <c r="C1406" s="17">
        <v>0.200816313056109</v>
      </c>
      <c r="D1406" s="17">
        <v>0.149955553013708</v>
      </c>
      <c r="E1406" s="17">
        <v>0.24919752834155401</v>
      </c>
      <c r="F1406" s="17"/>
      <c r="G1406" s="17">
        <v>0.18109002472466801</v>
      </c>
      <c r="H1406" s="17">
        <v>0.21925260733649601</v>
      </c>
      <c r="I1406" s="17">
        <v>0.20584411034445599</v>
      </c>
      <c r="J1406" s="17">
        <v>0.223705580611195</v>
      </c>
      <c r="K1406" s="17">
        <v>0.211578039039964</v>
      </c>
      <c r="L1406" s="17">
        <v>0.16921489720188501</v>
      </c>
      <c r="M1406" s="17"/>
      <c r="N1406" s="17">
        <v>0.16382994275377999</v>
      </c>
      <c r="O1406" s="17">
        <v>0.204427170555365</v>
      </c>
      <c r="P1406" s="17">
        <v>0.185588718873616</v>
      </c>
      <c r="Q1406" s="17">
        <v>0.24748618772418199</v>
      </c>
      <c r="R1406" s="17"/>
      <c r="S1406" s="17">
        <v>0.18309000398185399</v>
      </c>
      <c r="T1406" s="17">
        <v>0.188963681657141</v>
      </c>
      <c r="U1406" s="17">
        <v>0.21505595029663599</v>
      </c>
      <c r="V1406" s="17">
        <v>0.192421377949962</v>
      </c>
      <c r="W1406" s="17">
        <v>0.19686513995739899</v>
      </c>
      <c r="X1406" s="17">
        <v>0.20706432404264999</v>
      </c>
      <c r="Y1406" s="17">
        <v>0.177287168359783</v>
      </c>
      <c r="Z1406" s="17">
        <v>0.19821102841934601</v>
      </c>
      <c r="AA1406" s="17">
        <v>0.23663537171671301</v>
      </c>
      <c r="AB1406" s="17">
        <v>0.202365673264853</v>
      </c>
      <c r="AC1406" s="17">
        <v>0.225934430415657</v>
      </c>
      <c r="AD1406" s="17"/>
      <c r="AE1406" s="17">
        <v>0.18174877641708401</v>
      </c>
      <c r="AF1406" s="17">
        <v>0.17663277213607401</v>
      </c>
      <c r="AG1406" s="17">
        <v>0.28078517013214299</v>
      </c>
      <c r="AH1406" s="17"/>
      <c r="AI1406" s="17">
        <v>0.17296434925614601</v>
      </c>
      <c r="AJ1406" s="17">
        <v>0.16541214351341199</v>
      </c>
      <c r="AK1406" s="17">
        <v>0.16380754915002699</v>
      </c>
      <c r="AL1406" s="17">
        <v>0.20111433117253599</v>
      </c>
      <c r="AM1406" s="17">
        <v>0.295553375351293</v>
      </c>
      <c r="AN1406" s="17"/>
      <c r="AO1406" s="17">
        <v>0.15953493737865401</v>
      </c>
      <c r="AP1406" s="17">
        <v>0.18305844322695</v>
      </c>
      <c r="AQ1406" s="17">
        <v>0.141256832987803</v>
      </c>
      <c r="AR1406" s="17"/>
      <c r="AS1406" s="17">
        <v>0.23000972030431499</v>
      </c>
      <c r="AT1406" s="17">
        <v>0.20050787481489099</v>
      </c>
      <c r="AU1406" s="17">
        <v>0.17933415052287799</v>
      </c>
      <c r="AV1406" s="17">
        <v>0.19177771603733601</v>
      </c>
      <c r="AW1406" s="17">
        <v>9.7763076206290503E-2</v>
      </c>
    </row>
    <row r="1407" spans="2:49" x14ac:dyDescent="0.25">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c r="AH1407" s="17"/>
      <c r="AI1407" s="17"/>
      <c r="AJ1407" s="17"/>
      <c r="AK1407" s="17"/>
      <c r="AL1407" s="17"/>
      <c r="AM1407" s="17"/>
      <c r="AN1407" s="17"/>
      <c r="AO1407" s="17"/>
      <c r="AP1407" s="17"/>
      <c r="AQ1407" s="17"/>
      <c r="AR1407" s="17"/>
      <c r="AS1407" s="17"/>
      <c r="AT1407" s="17"/>
      <c r="AU1407" s="17"/>
      <c r="AV1407" s="17"/>
      <c r="AW1407" s="17"/>
    </row>
    <row r="1408" spans="2:49" x14ac:dyDescent="0.25">
      <c r="B1408" s="6" t="s">
        <v>679</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row>
    <row r="1409" spans="2:49" x14ac:dyDescent="0.25">
      <c r="B1409" s="24" t="s">
        <v>76</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row>
    <row r="1410" spans="2:49" x14ac:dyDescent="0.25">
      <c r="B1410" t="s">
        <v>669</v>
      </c>
      <c r="C1410" s="17">
        <v>9.8720501053714799E-2</v>
      </c>
      <c r="D1410" s="17">
        <v>0.103995228495788</v>
      </c>
      <c r="E1410" s="17">
        <v>9.3303268374052201E-2</v>
      </c>
      <c r="F1410" s="17"/>
      <c r="G1410" s="17">
        <v>0.12494475915848401</v>
      </c>
      <c r="H1410" s="17">
        <v>0.15148236730839801</v>
      </c>
      <c r="I1410" s="17">
        <v>0.102999452626646</v>
      </c>
      <c r="J1410" s="17">
        <v>0.104622869360181</v>
      </c>
      <c r="K1410" s="17">
        <v>7.3236736751636403E-2</v>
      </c>
      <c r="L1410" s="17">
        <v>4.6951318278558599E-2</v>
      </c>
      <c r="M1410" s="17"/>
      <c r="N1410" s="17">
        <v>0.12280374834793201</v>
      </c>
      <c r="O1410" s="17">
        <v>9.5854421812454904E-2</v>
      </c>
      <c r="P1410" s="17">
        <v>9.8953342515439399E-2</v>
      </c>
      <c r="Q1410" s="17">
        <v>7.7437009386413805E-2</v>
      </c>
      <c r="R1410" s="17"/>
      <c r="S1410" s="17">
        <v>0.12342231764054901</v>
      </c>
      <c r="T1410" s="17">
        <v>8.1648211008048199E-2</v>
      </c>
      <c r="U1410" s="17">
        <v>7.8931592821381402E-2</v>
      </c>
      <c r="V1410" s="17">
        <v>0.107410676998331</v>
      </c>
      <c r="W1410" s="17">
        <v>9.4149480516390993E-2</v>
      </c>
      <c r="X1410" s="17">
        <v>0.124766966790496</v>
      </c>
      <c r="Y1410" s="17">
        <v>0.101993424743617</v>
      </c>
      <c r="Z1410" s="17">
        <v>8.6036449688958197E-2</v>
      </c>
      <c r="AA1410" s="17">
        <v>7.85107512912009E-2</v>
      </c>
      <c r="AB1410" s="17">
        <v>0.105124156736726</v>
      </c>
      <c r="AC1410" s="17">
        <v>8.7310778635007094E-2</v>
      </c>
      <c r="AD1410" s="17"/>
      <c r="AE1410" s="17">
        <v>7.2893629817770894E-2</v>
      </c>
      <c r="AF1410" s="17">
        <v>0.12548153925317401</v>
      </c>
      <c r="AG1410" s="17">
        <v>7.5370057566564203E-2</v>
      </c>
      <c r="AH1410" s="17"/>
      <c r="AI1410" s="17">
        <v>7.9071792204855898E-2</v>
      </c>
      <c r="AJ1410" s="17">
        <v>0.126654197950372</v>
      </c>
      <c r="AK1410" s="17">
        <v>0.13336293277463701</v>
      </c>
      <c r="AL1410" s="17">
        <v>3.7458806935435601E-2</v>
      </c>
      <c r="AM1410" s="17">
        <v>6.07566831783121E-2</v>
      </c>
      <c r="AN1410" s="17"/>
      <c r="AO1410" s="17">
        <v>7.5240387011432597E-2</v>
      </c>
      <c r="AP1410" s="17">
        <v>0.128674699251946</v>
      </c>
      <c r="AQ1410" s="17">
        <v>0.138317736775425</v>
      </c>
      <c r="AR1410" s="17"/>
      <c r="AS1410" s="17">
        <v>8.2858389436653496E-2</v>
      </c>
      <c r="AT1410" s="17">
        <v>8.8429366504755899E-2</v>
      </c>
      <c r="AU1410" s="17">
        <v>0.121702316563541</v>
      </c>
      <c r="AV1410" s="17">
        <v>0.14385569402092799</v>
      </c>
      <c r="AW1410" s="17">
        <v>0.197131186437145</v>
      </c>
    </row>
    <row r="1411" spans="2:49" x14ac:dyDescent="0.25">
      <c r="B1411" t="s">
        <v>670</v>
      </c>
      <c r="C1411" s="17">
        <v>0.27451246578612098</v>
      </c>
      <c r="D1411" s="17">
        <v>0.26393375154295801</v>
      </c>
      <c r="E1411" s="17">
        <v>0.28472782115622097</v>
      </c>
      <c r="F1411" s="17"/>
      <c r="G1411" s="17">
        <v>0.37546724697579298</v>
      </c>
      <c r="H1411" s="17">
        <v>0.30872796584382101</v>
      </c>
      <c r="I1411" s="17">
        <v>0.31790331315622999</v>
      </c>
      <c r="J1411" s="17">
        <v>0.23570737597281</v>
      </c>
      <c r="K1411" s="17">
        <v>0.21564935379378899</v>
      </c>
      <c r="L1411" s="17">
        <v>0.21425932042156001</v>
      </c>
      <c r="M1411" s="17"/>
      <c r="N1411" s="17">
        <v>0.29403940560147801</v>
      </c>
      <c r="O1411" s="17">
        <v>0.27670781516944598</v>
      </c>
      <c r="P1411" s="17">
        <v>0.27304654903314202</v>
      </c>
      <c r="Q1411" s="17">
        <v>0.25316124540178098</v>
      </c>
      <c r="R1411" s="17"/>
      <c r="S1411" s="17">
        <v>0.29098329469578699</v>
      </c>
      <c r="T1411" s="17">
        <v>0.301556043386844</v>
      </c>
      <c r="U1411" s="17">
        <v>0.269927098416814</v>
      </c>
      <c r="V1411" s="17">
        <v>0.26670926800380501</v>
      </c>
      <c r="W1411" s="17">
        <v>0.24979031840105101</v>
      </c>
      <c r="X1411" s="17">
        <v>0.28897521359745498</v>
      </c>
      <c r="Y1411" s="17">
        <v>0.28408888736189503</v>
      </c>
      <c r="Z1411" s="17">
        <v>0.225808543298154</v>
      </c>
      <c r="AA1411" s="17">
        <v>0.26803489229747801</v>
      </c>
      <c r="AB1411" s="17">
        <v>0.265954618781993</v>
      </c>
      <c r="AC1411" s="17">
        <v>0.241293825964283</v>
      </c>
      <c r="AD1411" s="17"/>
      <c r="AE1411" s="17">
        <v>0.21618996424367701</v>
      </c>
      <c r="AF1411" s="17">
        <v>0.30876742183499101</v>
      </c>
      <c r="AG1411" s="17">
        <v>0.28187370634997699</v>
      </c>
      <c r="AH1411" s="17"/>
      <c r="AI1411" s="17">
        <v>0.233528088342738</v>
      </c>
      <c r="AJ1411" s="17">
        <v>0.31647365733848398</v>
      </c>
      <c r="AK1411" s="17">
        <v>0.30672217035666299</v>
      </c>
      <c r="AL1411" s="17">
        <v>0.205676305739176</v>
      </c>
      <c r="AM1411" s="17">
        <v>0.25939998918845703</v>
      </c>
      <c r="AN1411" s="17"/>
      <c r="AO1411" s="17">
        <v>0.21625934851472201</v>
      </c>
      <c r="AP1411" s="17">
        <v>0.32954080785092699</v>
      </c>
      <c r="AQ1411" s="17">
        <v>0.30618529162247099</v>
      </c>
      <c r="AR1411" s="17"/>
      <c r="AS1411" s="17">
        <v>0.22911066779202099</v>
      </c>
      <c r="AT1411" s="17">
        <v>0.28795210716916803</v>
      </c>
      <c r="AU1411" s="17">
        <v>0.30769467515181598</v>
      </c>
      <c r="AV1411" s="17">
        <v>0.29287023609343998</v>
      </c>
      <c r="AW1411" s="17">
        <v>0.24697027291833501</v>
      </c>
    </row>
    <row r="1412" spans="2:49" x14ac:dyDescent="0.25">
      <c r="B1412" t="s">
        <v>671</v>
      </c>
      <c r="C1412" s="17">
        <v>0.26975792746663302</v>
      </c>
      <c r="D1412" s="17">
        <v>0.308639930941286</v>
      </c>
      <c r="E1412" s="17">
        <v>0.2326556400201</v>
      </c>
      <c r="F1412" s="17"/>
      <c r="G1412" s="17">
        <v>0.23249520365083501</v>
      </c>
      <c r="H1412" s="17">
        <v>0.2114222018186</v>
      </c>
      <c r="I1412" s="17">
        <v>0.247889684530643</v>
      </c>
      <c r="J1412" s="17">
        <v>0.25941532413698898</v>
      </c>
      <c r="K1412" s="17">
        <v>0.29749197523224402</v>
      </c>
      <c r="L1412" s="17">
        <v>0.34994014947951502</v>
      </c>
      <c r="M1412" s="17"/>
      <c r="N1412" s="17">
        <v>0.27184097562861298</v>
      </c>
      <c r="O1412" s="17">
        <v>0.28114858996514802</v>
      </c>
      <c r="P1412" s="17">
        <v>0.26808996245929001</v>
      </c>
      <c r="Q1412" s="17">
        <v>0.25622167273607199</v>
      </c>
      <c r="R1412" s="17"/>
      <c r="S1412" s="17">
        <v>0.25389126708759202</v>
      </c>
      <c r="T1412" s="17">
        <v>0.297316525518731</v>
      </c>
      <c r="U1412" s="17">
        <v>0.315431577394577</v>
      </c>
      <c r="V1412" s="17">
        <v>0.241569773072668</v>
      </c>
      <c r="W1412" s="17">
        <v>0.25387569704332802</v>
      </c>
      <c r="X1412" s="17">
        <v>0.22202080640244801</v>
      </c>
      <c r="Y1412" s="17">
        <v>0.28072895167367501</v>
      </c>
      <c r="Z1412" s="17">
        <v>0.30411957645107102</v>
      </c>
      <c r="AA1412" s="17">
        <v>0.28217234436802602</v>
      </c>
      <c r="AB1412" s="17">
        <v>0.26795757505589601</v>
      </c>
      <c r="AC1412" s="17">
        <v>0.25924419170027502</v>
      </c>
      <c r="AD1412" s="17"/>
      <c r="AE1412" s="17">
        <v>0.32503200463440102</v>
      </c>
      <c r="AF1412" s="17">
        <v>0.25204523816948099</v>
      </c>
      <c r="AG1412" s="17">
        <v>0.21702165987513999</v>
      </c>
      <c r="AH1412" s="17"/>
      <c r="AI1412" s="17">
        <v>0.33810874702816601</v>
      </c>
      <c r="AJ1412" s="17">
        <v>0.240456909503901</v>
      </c>
      <c r="AK1412" s="17">
        <v>0.27268516264549703</v>
      </c>
      <c r="AL1412" s="17">
        <v>0.198574549002105</v>
      </c>
      <c r="AM1412" s="17">
        <v>0.235504256344964</v>
      </c>
      <c r="AN1412" s="17"/>
      <c r="AO1412" s="17">
        <v>0.351459961200001</v>
      </c>
      <c r="AP1412" s="17">
        <v>0.229378277851403</v>
      </c>
      <c r="AQ1412" s="17">
        <v>0.29431050514708301</v>
      </c>
      <c r="AR1412" s="17"/>
      <c r="AS1412" s="17">
        <v>0.27287456082850298</v>
      </c>
      <c r="AT1412" s="17">
        <v>0.28253966283624099</v>
      </c>
      <c r="AU1412" s="17">
        <v>0.25818947187206098</v>
      </c>
      <c r="AV1412" s="17">
        <v>0.25260512887254699</v>
      </c>
      <c r="AW1412" s="17">
        <v>0.337398543807792</v>
      </c>
    </row>
    <row r="1413" spans="2:49" x14ac:dyDescent="0.25">
      <c r="B1413" t="s">
        <v>672</v>
      </c>
      <c r="C1413" s="17">
        <v>0.13349953051889499</v>
      </c>
      <c r="D1413" s="17">
        <v>0.16614651431327099</v>
      </c>
      <c r="E1413" s="17">
        <v>0.102765226791285</v>
      </c>
      <c r="F1413" s="17"/>
      <c r="G1413" s="17">
        <v>7.1569288470444498E-2</v>
      </c>
      <c r="H1413" s="17">
        <v>9.3449843248493702E-2</v>
      </c>
      <c r="I1413" s="17">
        <v>0.11946318649141301</v>
      </c>
      <c r="J1413" s="17">
        <v>0.13469983488808601</v>
      </c>
      <c r="K1413" s="17">
        <v>0.15338307331822701</v>
      </c>
      <c r="L1413" s="17">
        <v>0.20495650414910099</v>
      </c>
      <c r="M1413" s="17"/>
      <c r="N1413" s="17">
        <v>0.13236911041364099</v>
      </c>
      <c r="O1413" s="17">
        <v>0.124029305185132</v>
      </c>
      <c r="P1413" s="17">
        <v>0.140334484997793</v>
      </c>
      <c r="Q1413" s="17">
        <v>0.13933128104401199</v>
      </c>
      <c r="R1413" s="17"/>
      <c r="S1413" s="17">
        <v>0.12737410023021101</v>
      </c>
      <c r="T1413" s="17">
        <v>0.104152351839644</v>
      </c>
      <c r="U1413" s="17">
        <v>0.11714347847807501</v>
      </c>
      <c r="V1413" s="17">
        <v>0.170213338734371</v>
      </c>
      <c r="W1413" s="17">
        <v>0.15057971194890901</v>
      </c>
      <c r="X1413" s="17">
        <v>0.143493997149411</v>
      </c>
      <c r="Y1413" s="17">
        <v>0.13395293731428401</v>
      </c>
      <c r="Z1413" s="17">
        <v>0.160683420043882</v>
      </c>
      <c r="AA1413" s="17">
        <v>0.124219478908033</v>
      </c>
      <c r="AB1413" s="17">
        <v>0.120317002180999</v>
      </c>
      <c r="AC1413" s="17">
        <v>0.16682757405908599</v>
      </c>
      <c r="AD1413" s="17"/>
      <c r="AE1413" s="17">
        <v>0.20432204513063601</v>
      </c>
      <c r="AF1413" s="17">
        <v>0.100763057552109</v>
      </c>
      <c r="AG1413" s="17">
        <v>0.104327391227839</v>
      </c>
      <c r="AH1413" s="17"/>
      <c r="AI1413" s="17">
        <v>0.20091692906056599</v>
      </c>
      <c r="AJ1413" s="17">
        <v>0.10130051200649701</v>
      </c>
      <c r="AK1413" s="17">
        <v>8.9370264088348306E-2</v>
      </c>
      <c r="AL1413" s="17">
        <v>0.33826897840124198</v>
      </c>
      <c r="AM1413" s="17">
        <v>8.7966480874544006E-2</v>
      </c>
      <c r="AN1413" s="17"/>
      <c r="AO1413" s="17">
        <v>0.21294290910288</v>
      </c>
      <c r="AP1413" s="17">
        <v>0.102445131703787</v>
      </c>
      <c r="AQ1413" s="17">
        <v>8.3156399435588793E-2</v>
      </c>
      <c r="AR1413" s="17"/>
      <c r="AS1413" s="17">
        <v>0.14081078301003899</v>
      </c>
      <c r="AT1413" s="17">
        <v>0.12510297044642801</v>
      </c>
      <c r="AU1413" s="17">
        <v>0.11735283314084</v>
      </c>
      <c r="AV1413" s="17">
        <v>0.13947051067725999</v>
      </c>
      <c r="AW1413" s="17">
        <v>0.120458956571704</v>
      </c>
    </row>
    <row r="1414" spans="2:49" x14ac:dyDescent="0.25">
      <c r="B1414" t="s">
        <v>150</v>
      </c>
      <c r="C1414" s="17">
        <v>0.22350957517463699</v>
      </c>
      <c r="D1414" s="17">
        <v>0.15728457470669699</v>
      </c>
      <c r="E1414" s="17">
        <v>0.28654804365834202</v>
      </c>
      <c r="F1414" s="17"/>
      <c r="G1414" s="17">
        <v>0.195523501744443</v>
      </c>
      <c r="H1414" s="17">
        <v>0.23491762178068701</v>
      </c>
      <c r="I1414" s="17">
        <v>0.21174436319506901</v>
      </c>
      <c r="J1414" s="17">
        <v>0.26555459564193401</v>
      </c>
      <c r="K1414" s="17">
        <v>0.26023886090410298</v>
      </c>
      <c r="L1414" s="17">
        <v>0.183892707671265</v>
      </c>
      <c r="M1414" s="17"/>
      <c r="N1414" s="17">
        <v>0.17894676000833601</v>
      </c>
      <c r="O1414" s="17">
        <v>0.22225986786781901</v>
      </c>
      <c r="P1414" s="17">
        <v>0.21957566099433501</v>
      </c>
      <c r="Q1414" s="17">
        <v>0.27384879143172097</v>
      </c>
      <c r="R1414" s="17"/>
      <c r="S1414" s="17">
        <v>0.20432902034586101</v>
      </c>
      <c r="T1414" s="17">
        <v>0.215326868246734</v>
      </c>
      <c r="U1414" s="17">
        <v>0.21856625288915299</v>
      </c>
      <c r="V1414" s="17">
        <v>0.21409694319082501</v>
      </c>
      <c r="W1414" s="17">
        <v>0.25160479209032099</v>
      </c>
      <c r="X1414" s="17">
        <v>0.22074301606018901</v>
      </c>
      <c r="Y1414" s="17">
        <v>0.19923579890653001</v>
      </c>
      <c r="Z1414" s="17">
        <v>0.22335201051793399</v>
      </c>
      <c r="AA1414" s="17">
        <v>0.247062533135262</v>
      </c>
      <c r="AB1414" s="17">
        <v>0.240646647244386</v>
      </c>
      <c r="AC1414" s="17">
        <v>0.24532362964134799</v>
      </c>
      <c r="AD1414" s="17"/>
      <c r="AE1414" s="17">
        <v>0.18156235617351499</v>
      </c>
      <c r="AF1414" s="17">
        <v>0.212942743190245</v>
      </c>
      <c r="AG1414" s="17">
        <v>0.32140718498047999</v>
      </c>
      <c r="AH1414" s="17"/>
      <c r="AI1414" s="17">
        <v>0.148374443363673</v>
      </c>
      <c r="AJ1414" s="17">
        <v>0.21511472320074601</v>
      </c>
      <c r="AK1414" s="17">
        <v>0.197859470134855</v>
      </c>
      <c r="AL1414" s="17">
        <v>0.220021359922041</v>
      </c>
      <c r="AM1414" s="17">
        <v>0.35637259041372199</v>
      </c>
      <c r="AN1414" s="17"/>
      <c r="AO1414" s="17">
        <v>0.14409739417096401</v>
      </c>
      <c r="AP1414" s="17">
        <v>0.209961083341937</v>
      </c>
      <c r="AQ1414" s="17">
        <v>0.178030067019432</v>
      </c>
      <c r="AR1414" s="17"/>
      <c r="AS1414" s="17">
        <v>0.27434559893278299</v>
      </c>
      <c r="AT1414" s="17">
        <v>0.215975893043407</v>
      </c>
      <c r="AU1414" s="17">
        <v>0.19506070327174199</v>
      </c>
      <c r="AV1414" s="17">
        <v>0.17119843033582599</v>
      </c>
      <c r="AW1414" s="17">
        <v>9.8041040265023902E-2</v>
      </c>
    </row>
    <row r="1415" spans="2:49" x14ac:dyDescent="0.25">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row>
    <row r="1416" spans="2:49" x14ac:dyDescent="0.25">
      <c r="B1416" s="6" t="s">
        <v>680</v>
      </c>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row>
    <row r="1417" spans="2:49" x14ac:dyDescent="0.25">
      <c r="B1417" s="24" t="s">
        <v>76</v>
      </c>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row>
    <row r="1418" spans="2:49" x14ac:dyDescent="0.25">
      <c r="B1418" t="s">
        <v>669</v>
      </c>
      <c r="C1418" s="17">
        <v>0.19616682616239001</v>
      </c>
      <c r="D1418" s="17">
        <v>0.186959157370718</v>
      </c>
      <c r="E1418" s="17">
        <v>0.203332185699936</v>
      </c>
      <c r="F1418" s="17"/>
      <c r="G1418" s="17">
        <v>0.22771770180084999</v>
      </c>
      <c r="H1418" s="17">
        <v>0.21825139169065699</v>
      </c>
      <c r="I1418" s="17">
        <v>0.200181119243208</v>
      </c>
      <c r="J1418" s="17">
        <v>0.20055143738077499</v>
      </c>
      <c r="K1418" s="17">
        <v>0.17313295279650801</v>
      </c>
      <c r="L1418" s="17">
        <v>0.16554740400130399</v>
      </c>
      <c r="M1418" s="17"/>
      <c r="N1418" s="17">
        <v>0.22974663494677799</v>
      </c>
      <c r="O1418" s="17">
        <v>0.20719693596150501</v>
      </c>
      <c r="P1418" s="17">
        <v>0.18335701938284099</v>
      </c>
      <c r="Q1418" s="17">
        <v>0.15963775631997201</v>
      </c>
      <c r="R1418" s="17"/>
      <c r="S1418" s="17">
        <v>0.20589452591888799</v>
      </c>
      <c r="T1418" s="17">
        <v>0.19071542473751299</v>
      </c>
      <c r="U1418" s="17">
        <v>0.20006893225928599</v>
      </c>
      <c r="V1418" s="17">
        <v>0.21223384129587899</v>
      </c>
      <c r="W1418" s="17">
        <v>0.181055119657065</v>
      </c>
      <c r="X1418" s="17">
        <v>0.185033063842235</v>
      </c>
      <c r="Y1418" s="17">
        <v>0.20167922257809001</v>
      </c>
      <c r="Z1418" s="17">
        <v>0.161025433529802</v>
      </c>
      <c r="AA1418" s="17">
        <v>0.190736850146105</v>
      </c>
      <c r="AB1418" s="17">
        <v>0.21895502041128301</v>
      </c>
      <c r="AC1418" s="17">
        <v>0.17927509193175201</v>
      </c>
      <c r="AD1418" s="17"/>
      <c r="AE1418" s="17">
        <v>0.12711995417393401</v>
      </c>
      <c r="AF1418" s="17">
        <v>0.25803394632298898</v>
      </c>
      <c r="AG1418" s="17">
        <v>0.162959330090236</v>
      </c>
      <c r="AH1418" s="17"/>
      <c r="AI1418" s="17">
        <v>0.132605384037952</v>
      </c>
      <c r="AJ1418" s="17">
        <v>0.24974140494496699</v>
      </c>
      <c r="AK1418" s="17">
        <v>0.26121046100814299</v>
      </c>
      <c r="AL1418" s="17">
        <v>0.120476776826872</v>
      </c>
      <c r="AM1418" s="17">
        <v>0.149002676756083</v>
      </c>
      <c r="AN1418" s="17"/>
      <c r="AO1418" s="17">
        <v>0.115374318072402</v>
      </c>
      <c r="AP1418" s="17">
        <v>0.25295529105111803</v>
      </c>
      <c r="AQ1418" s="17">
        <v>0.26555675840294302</v>
      </c>
      <c r="AR1418" s="17"/>
      <c r="AS1418" s="17">
        <v>0.14928134257908399</v>
      </c>
      <c r="AT1418" s="17">
        <v>0.211536031313142</v>
      </c>
      <c r="AU1418" s="17">
        <v>0.24058148578404201</v>
      </c>
      <c r="AV1418" s="17">
        <v>0.216427468082943</v>
      </c>
      <c r="AW1418" s="17">
        <v>0.21898067682713501</v>
      </c>
    </row>
    <row r="1419" spans="2:49" x14ac:dyDescent="0.25">
      <c r="B1419" t="s">
        <v>670</v>
      </c>
      <c r="C1419" s="17">
        <v>0.34904719824881503</v>
      </c>
      <c r="D1419" s="17">
        <v>0.33937357402429502</v>
      </c>
      <c r="E1419" s="17">
        <v>0.35989461168859199</v>
      </c>
      <c r="F1419" s="17"/>
      <c r="G1419" s="17">
        <v>0.36936685921366302</v>
      </c>
      <c r="H1419" s="17">
        <v>0.36666774990461998</v>
      </c>
      <c r="I1419" s="17">
        <v>0.34744806074782097</v>
      </c>
      <c r="J1419" s="17">
        <v>0.347568033758623</v>
      </c>
      <c r="K1419" s="17">
        <v>0.30586032608836899</v>
      </c>
      <c r="L1419" s="17">
        <v>0.352491512892253</v>
      </c>
      <c r="M1419" s="17"/>
      <c r="N1419" s="17">
        <v>0.39091988491574498</v>
      </c>
      <c r="O1419" s="17">
        <v>0.34605856699793103</v>
      </c>
      <c r="P1419" s="17">
        <v>0.32244061307148197</v>
      </c>
      <c r="Q1419" s="17">
        <v>0.331365531948971</v>
      </c>
      <c r="R1419" s="17"/>
      <c r="S1419" s="17">
        <v>0.36053305660146101</v>
      </c>
      <c r="T1419" s="17">
        <v>0.38015630528437999</v>
      </c>
      <c r="U1419" s="17">
        <v>0.32525821534556698</v>
      </c>
      <c r="V1419" s="17">
        <v>0.369909318367527</v>
      </c>
      <c r="W1419" s="17">
        <v>0.35377232362467698</v>
      </c>
      <c r="X1419" s="17">
        <v>0.354835716265889</v>
      </c>
      <c r="Y1419" s="17">
        <v>0.36184029344551999</v>
      </c>
      <c r="Z1419" s="17">
        <v>0.312242022975176</v>
      </c>
      <c r="AA1419" s="17">
        <v>0.33408926493651198</v>
      </c>
      <c r="AB1419" s="17">
        <v>0.317714805534142</v>
      </c>
      <c r="AC1419" s="17">
        <v>0.31783090338476899</v>
      </c>
      <c r="AD1419" s="17"/>
      <c r="AE1419" s="17">
        <v>0.324098806861505</v>
      </c>
      <c r="AF1419" s="17">
        <v>0.37922597493856502</v>
      </c>
      <c r="AG1419" s="17">
        <v>0.33579650718931903</v>
      </c>
      <c r="AH1419" s="17"/>
      <c r="AI1419" s="17">
        <v>0.34754269066146798</v>
      </c>
      <c r="AJ1419" s="17">
        <v>0.37962169665629097</v>
      </c>
      <c r="AK1419" s="17">
        <v>0.38418496123845097</v>
      </c>
      <c r="AL1419" s="17">
        <v>0.227818860421582</v>
      </c>
      <c r="AM1419" s="17">
        <v>0.332441713379172</v>
      </c>
      <c r="AN1419" s="17"/>
      <c r="AO1419" s="17">
        <v>0.36886444228537302</v>
      </c>
      <c r="AP1419" s="17">
        <v>0.37717650343049502</v>
      </c>
      <c r="AQ1419" s="17">
        <v>0.38284786689823902</v>
      </c>
      <c r="AR1419" s="17"/>
      <c r="AS1419" s="17">
        <v>0.33454943971701201</v>
      </c>
      <c r="AT1419" s="17">
        <v>0.34706477117143603</v>
      </c>
      <c r="AU1419" s="17">
        <v>0.362664476709258</v>
      </c>
      <c r="AV1419" s="17">
        <v>0.37644283101852399</v>
      </c>
      <c r="AW1419" s="17">
        <v>0.448003258970879</v>
      </c>
    </row>
    <row r="1420" spans="2:49" x14ac:dyDescent="0.25">
      <c r="B1420" t="s">
        <v>671</v>
      </c>
      <c r="C1420" s="17">
        <v>0.22617661560751201</v>
      </c>
      <c r="D1420" s="17">
        <v>0.25482936530400002</v>
      </c>
      <c r="E1420" s="17">
        <v>0.198184221366037</v>
      </c>
      <c r="F1420" s="17"/>
      <c r="G1420" s="17">
        <v>0.212975290926569</v>
      </c>
      <c r="H1420" s="17">
        <v>0.17261625891093499</v>
      </c>
      <c r="I1420" s="17">
        <v>0.225204924133663</v>
      </c>
      <c r="J1420" s="17">
        <v>0.20075328654974101</v>
      </c>
      <c r="K1420" s="17">
        <v>0.25039148346162599</v>
      </c>
      <c r="L1420" s="17">
        <v>0.28383259608593198</v>
      </c>
      <c r="M1420" s="17"/>
      <c r="N1420" s="17">
        <v>0.20077703049814299</v>
      </c>
      <c r="O1420" s="17">
        <v>0.23252861695099999</v>
      </c>
      <c r="P1420" s="17">
        <v>0.25784014736560501</v>
      </c>
      <c r="Q1420" s="17">
        <v>0.220622599261523</v>
      </c>
      <c r="R1420" s="17"/>
      <c r="S1420" s="17">
        <v>0.22333466949481501</v>
      </c>
      <c r="T1420" s="17">
        <v>0.222000176505108</v>
      </c>
      <c r="U1420" s="17">
        <v>0.256049164478794</v>
      </c>
      <c r="V1420" s="17">
        <v>0.220084229891297</v>
      </c>
      <c r="W1420" s="17">
        <v>0.23514886022863701</v>
      </c>
      <c r="X1420" s="17">
        <v>0.200273791441066</v>
      </c>
      <c r="Y1420" s="17">
        <v>0.215468023869681</v>
      </c>
      <c r="Z1420" s="17">
        <v>0.241324769906025</v>
      </c>
      <c r="AA1420" s="17">
        <v>0.22220597905141001</v>
      </c>
      <c r="AB1420" s="17">
        <v>0.23343704356129799</v>
      </c>
      <c r="AC1420" s="17">
        <v>0.242893605958483</v>
      </c>
      <c r="AD1420" s="17"/>
      <c r="AE1420" s="17">
        <v>0.29198148861835599</v>
      </c>
      <c r="AF1420" s="17">
        <v>0.18781708844091399</v>
      </c>
      <c r="AG1420" s="17">
        <v>0.197346807732283</v>
      </c>
      <c r="AH1420" s="17"/>
      <c r="AI1420" s="17">
        <v>0.30187602241110001</v>
      </c>
      <c r="AJ1420" s="17">
        <v>0.17511544302745499</v>
      </c>
      <c r="AK1420" s="17">
        <v>0.20409185318141301</v>
      </c>
      <c r="AL1420" s="17">
        <v>0.37028876244540898</v>
      </c>
      <c r="AM1420" s="17">
        <v>0.196568982087444</v>
      </c>
      <c r="AN1420" s="17"/>
      <c r="AO1420" s="17">
        <v>0.32050494773451899</v>
      </c>
      <c r="AP1420" s="17">
        <v>0.18094316194777199</v>
      </c>
      <c r="AQ1420" s="17">
        <v>0.21966776623162401</v>
      </c>
      <c r="AR1420" s="17"/>
      <c r="AS1420" s="17">
        <v>0.23686975078102401</v>
      </c>
      <c r="AT1420" s="17">
        <v>0.22820833812573199</v>
      </c>
      <c r="AU1420" s="17">
        <v>0.215825845918655</v>
      </c>
      <c r="AV1420" s="17">
        <v>0.182034586755325</v>
      </c>
      <c r="AW1420" s="17">
        <v>0.241923481862726</v>
      </c>
    </row>
    <row r="1421" spans="2:49" x14ac:dyDescent="0.25">
      <c r="B1421" t="s">
        <v>672</v>
      </c>
      <c r="C1421" s="17">
        <v>7.6032454122128598E-2</v>
      </c>
      <c r="D1421" s="17">
        <v>9.15095205623985E-2</v>
      </c>
      <c r="E1421" s="17">
        <v>6.1569334149060101E-2</v>
      </c>
      <c r="F1421" s="17"/>
      <c r="G1421" s="17">
        <v>6.7803167894948196E-2</v>
      </c>
      <c r="H1421" s="17">
        <v>7.0945517449875498E-2</v>
      </c>
      <c r="I1421" s="17">
        <v>8.2024714454772302E-2</v>
      </c>
      <c r="J1421" s="17">
        <v>7.8281620995785298E-2</v>
      </c>
      <c r="K1421" s="17">
        <v>8.5751342454160995E-2</v>
      </c>
      <c r="L1421" s="17">
        <v>7.2486958627705697E-2</v>
      </c>
      <c r="M1421" s="17"/>
      <c r="N1421" s="17">
        <v>6.9913060039375294E-2</v>
      </c>
      <c r="O1421" s="17">
        <v>6.6678850632291203E-2</v>
      </c>
      <c r="P1421" s="17">
        <v>9.3755552952255003E-2</v>
      </c>
      <c r="Q1421" s="17">
        <v>7.6209000558871101E-2</v>
      </c>
      <c r="R1421" s="17"/>
      <c r="S1421" s="17">
        <v>7.2803280450015898E-2</v>
      </c>
      <c r="T1421" s="17">
        <v>5.81032831927824E-2</v>
      </c>
      <c r="U1421" s="17">
        <v>6.5873793585954799E-2</v>
      </c>
      <c r="V1421" s="17">
        <v>8.1862856107835294E-2</v>
      </c>
      <c r="W1421" s="17">
        <v>7.9078194974551597E-2</v>
      </c>
      <c r="X1421" s="17">
        <v>9.5497400083480094E-2</v>
      </c>
      <c r="Y1421" s="17">
        <v>8.4767057552927197E-2</v>
      </c>
      <c r="Z1421" s="17">
        <v>8.8656778344892703E-2</v>
      </c>
      <c r="AA1421" s="17">
        <v>7.1070742169330806E-2</v>
      </c>
      <c r="AB1421" s="17">
        <v>8.6199394271901403E-2</v>
      </c>
      <c r="AC1421" s="17">
        <v>6.6716011992960497E-2</v>
      </c>
      <c r="AD1421" s="17"/>
      <c r="AE1421" s="17">
        <v>0.110996629044654</v>
      </c>
      <c r="AF1421" s="17">
        <v>5.6926219352189202E-2</v>
      </c>
      <c r="AG1421" s="17">
        <v>5.5620812110120002E-2</v>
      </c>
      <c r="AH1421" s="17"/>
      <c r="AI1421" s="17">
        <v>9.3490590856458403E-2</v>
      </c>
      <c r="AJ1421" s="17">
        <v>6.3923587847038998E-2</v>
      </c>
      <c r="AK1421" s="17">
        <v>4.4323969360040898E-2</v>
      </c>
      <c r="AL1421" s="17">
        <v>0.13107803573505999</v>
      </c>
      <c r="AM1421" s="17">
        <v>6.6887664852854398E-2</v>
      </c>
      <c r="AN1421" s="17"/>
      <c r="AO1421" s="17">
        <v>7.7422471265958498E-2</v>
      </c>
      <c r="AP1421" s="17">
        <v>5.8318472976429003E-2</v>
      </c>
      <c r="AQ1421" s="17">
        <v>5.6559254290277701E-2</v>
      </c>
      <c r="AR1421" s="17"/>
      <c r="AS1421" s="17">
        <v>8.2496358662320607E-2</v>
      </c>
      <c r="AT1421" s="17">
        <v>7.0832816001976495E-2</v>
      </c>
      <c r="AU1421" s="17">
        <v>5.8404083027770601E-2</v>
      </c>
      <c r="AV1421" s="17">
        <v>0.10438173335604101</v>
      </c>
      <c r="AW1421" s="17">
        <v>6.3644655823410307E-2</v>
      </c>
    </row>
    <row r="1422" spans="2:49" x14ac:dyDescent="0.25">
      <c r="B1422" t="s">
        <v>150</v>
      </c>
      <c r="C1422" s="17">
        <v>0.15257690585915401</v>
      </c>
      <c r="D1422" s="17">
        <v>0.12732838273858901</v>
      </c>
      <c r="E1422" s="17">
        <v>0.17701964709637499</v>
      </c>
      <c r="F1422" s="17"/>
      <c r="G1422" s="17">
        <v>0.12213698016397</v>
      </c>
      <c r="H1422" s="17">
        <v>0.171519082043912</v>
      </c>
      <c r="I1422" s="17">
        <v>0.145141181420536</v>
      </c>
      <c r="J1422" s="17">
        <v>0.172845621315076</v>
      </c>
      <c r="K1422" s="17">
        <v>0.18486389519933599</v>
      </c>
      <c r="L1422" s="17">
        <v>0.12564152839280501</v>
      </c>
      <c r="M1422" s="17"/>
      <c r="N1422" s="17">
        <v>0.10864338959995801</v>
      </c>
      <c r="O1422" s="17">
        <v>0.14753702945727301</v>
      </c>
      <c r="P1422" s="17">
        <v>0.14260666722781801</v>
      </c>
      <c r="Q1422" s="17">
        <v>0.21216511191066301</v>
      </c>
      <c r="R1422" s="17"/>
      <c r="S1422" s="17">
        <v>0.13743446753482</v>
      </c>
      <c r="T1422" s="17">
        <v>0.149024810280217</v>
      </c>
      <c r="U1422" s="17">
        <v>0.15274989433039801</v>
      </c>
      <c r="V1422" s="17">
        <v>0.11590975433746099</v>
      </c>
      <c r="W1422" s="17">
        <v>0.15094550151507</v>
      </c>
      <c r="X1422" s="17">
        <v>0.16436002836732999</v>
      </c>
      <c r="Y1422" s="17">
        <v>0.13624540255378201</v>
      </c>
      <c r="Z1422" s="17">
        <v>0.196750995244104</v>
      </c>
      <c r="AA1422" s="17">
        <v>0.18189716369664199</v>
      </c>
      <c r="AB1422" s="17">
        <v>0.14369373622137499</v>
      </c>
      <c r="AC1422" s="17">
        <v>0.19328438673203499</v>
      </c>
      <c r="AD1422" s="17"/>
      <c r="AE1422" s="17">
        <v>0.14580312130155099</v>
      </c>
      <c r="AF1422" s="17">
        <v>0.117996770945342</v>
      </c>
      <c r="AG1422" s="17">
        <v>0.24827654287804199</v>
      </c>
      <c r="AH1422" s="17"/>
      <c r="AI1422" s="17">
        <v>0.124485312033021</v>
      </c>
      <c r="AJ1422" s="17">
        <v>0.13159786752424801</v>
      </c>
      <c r="AK1422" s="17">
        <v>0.10618875521195301</v>
      </c>
      <c r="AL1422" s="17">
        <v>0.150337564571078</v>
      </c>
      <c r="AM1422" s="17">
        <v>0.255098962924447</v>
      </c>
      <c r="AN1422" s="17"/>
      <c r="AO1422" s="17">
        <v>0.11783382064174699</v>
      </c>
      <c r="AP1422" s="17">
        <v>0.13060657059418601</v>
      </c>
      <c r="AQ1422" s="17">
        <v>7.5368354176916202E-2</v>
      </c>
      <c r="AR1422" s="17"/>
      <c r="AS1422" s="17">
        <v>0.196803108260559</v>
      </c>
      <c r="AT1422" s="17">
        <v>0.14235804338771299</v>
      </c>
      <c r="AU1422" s="17">
        <v>0.122524108560274</v>
      </c>
      <c r="AV1422" s="17">
        <v>0.12071338078716699</v>
      </c>
      <c r="AW1422" s="17">
        <v>2.74479265158501E-2</v>
      </c>
    </row>
    <row r="1423" spans="2:49" x14ac:dyDescent="0.25">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row>
    <row r="1424" spans="2:49" x14ac:dyDescent="0.25">
      <c r="B1424" s="6" t="s">
        <v>681</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row>
    <row r="1425" spans="2:49" x14ac:dyDescent="0.25">
      <c r="B1425" s="24" t="s">
        <v>76</v>
      </c>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row>
    <row r="1426" spans="2:49" x14ac:dyDescent="0.25">
      <c r="B1426" t="s">
        <v>669</v>
      </c>
      <c r="C1426" s="17">
        <v>6.5312648892822595E-2</v>
      </c>
      <c r="D1426" s="17">
        <v>8.8885810399663895E-2</v>
      </c>
      <c r="E1426" s="17">
        <v>4.2859111205174202E-2</v>
      </c>
      <c r="F1426" s="17"/>
      <c r="G1426" s="17">
        <v>8.8211672479717299E-2</v>
      </c>
      <c r="H1426" s="17">
        <v>7.6303729384159497E-2</v>
      </c>
      <c r="I1426" s="17">
        <v>7.1369065298097903E-2</v>
      </c>
      <c r="J1426" s="17">
        <v>6.0304646497271401E-2</v>
      </c>
      <c r="K1426" s="17">
        <v>5.8960150020126903E-2</v>
      </c>
      <c r="L1426" s="17">
        <v>4.4327310083813097E-2</v>
      </c>
      <c r="M1426" s="17"/>
      <c r="N1426" s="17">
        <v>6.3276159999417395E-2</v>
      </c>
      <c r="O1426" s="17">
        <v>5.6238524428666503E-2</v>
      </c>
      <c r="P1426" s="17">
        <v>8.3281548385112703E-2</v>
      </c>
      <c r="Q1426" s="17">
        <v>5.9554987056226E-2</v>
      </c>
      <c r="R1426" s="17"/>
      <c r="S1426" s="17">
        <v>7.0779367775000906E-2</v>
      </c>
      <c r="T1426" s="17">
        <v>5.2262471185947297E-2</v>
      </c>
      <c r="U1426" s="17">
        <v>6.9389107219375107E-2</v>
      </c>
      <c r="V1426" s="17">
        <v>5.8803763254578999E-2</v>
      </c>
      <c r="W1426" s="17">
        <v>8.6467748441906897E-2</v>
      </c>
      <c r="X1426" s="17">
        <v>6.4390125159693001E-2</v>
      </c>
      <c r="Y1426" s="17">
        <v>6.5269900093694502E-2</v>
      </c>
      <c r="Z1426" s="17">
        <v>8.2069688417803294E-2</v>
      </c>
      <c r="AA1426" s="17">
        <v>6.9387114005212996E-2</v>
      </c>
      <c r="AB1426" s="17">
        <v>5.9420355602587002E-2</v>
      </c>
      <c r="AC1426" s="17">
        <v>4.9521072140526201E-2</v>
      </c>
      <c r="AD1426" s="17"/>
      <c r="AE1426" s="17">
        <v>8.4430585584457096E-2</v>
      </c>
      <c r="AF1426" s="17">
        <v>5.4071760014967399E-2</v>
      </c>
      <c r="AG1426" s="17">
        <v>4.7978166007477598E-2</v>
      </c>
      <c r="AH1426" s="17"/>
      <c r="AI1426" s="17">
        <v>7.80157491966086E-2</v>
      </c>
      <c r="AJ1426" s="17">
        <v>6.2168414887058002E-2</v>
      </c>
      <c r="AK1426" s="17">
        <v>4.06092250017768E-2</v>
      </c>
      <c r="AL1426" s="17">
        <v>0.115986202680246</v>
      </c>
      <c r="AM1426" s="17">
        <v>4.7499605093995902E-2</v>
      </c>
      <c r="AN1426" s="17"/>
      <c r="AO1426" s="17">
        <v>8.6112304705781004E-2</v>
      </c>
      <c r="AP1426" s="17">
        <v>5.8493613095266399E-2</v>
      </c>
      <c r="AQ1426" s="17">
        <v>4.1775127218025898E-2</v>
      </c>
      <c r="AR1426" s="17"/>
      <c r="AS1426" s="17">
        <v>6.2135411452849502E-2</v>
      </c>
      <c r="AT1426" s="17">
        <v>5.6676958321769097E-2</v>
      </c>
      <c r="AU1426" s="17">
        <v>6.5487127338162102E-2</v>
      </c>
      <c r="AV1426" s="17">
        <v>0.100370108918658</v>
      </c>
      <c r="AW1426" s="17">
        <v>3.0680647631264601E-2</v>
      </c>
    </row>
    <row r="1427" spans="2:49" x14ac:dyDescent="0.25">
      <c r="B1427" t="s">
        <v>670</v>
      </c>
      <c r="C1427" s="17">
        <v>0.22798966500585599</v>
      </c>
      <c r="D1427" s="17">
        <v>0.24378231021635699</v>
      </c>
      <c r="E1427" s="17">
        <v>0.213465029266283</v>
      </c>
      <c r="F1427" s="17"/>
      <c r="G1427" s="17">
        <v>0.22254632956912199</v>
      </c>
      <c r="H1427" s="17">
        <v>0.2409128727024</v>
      </c>
      <c r="I1427" s="17">
        <v>0.23644546622366699</v>
      </c>
      <c r="J1427" s="17">
        <v>0.18830668086566099</v>
      </c>
      <c r="K1427" s="17">
        <v>0.201233904848135</v>
      </c>
      <c r="L1427" s="17">
        <v>0.264465201361961</v>
      </c>
      <c r="M1427" s="17"/>
      <c r="N1427" s="17">
        <v>0.23454104421972599</v>
      </c>
      <c r="O1427" s="17">
        <v>0.22418482707561599</v>
      </c>
      <c r="P1427" s="17">
        <v>0.246715375740124</v>
      </c>
      <c r="Q1427" s="17">
        <v>0.209778985411885</v>
      </c>
      <c r="R1427" s="17"/>
      <c r="S1427" s="17">
        <v>0.22468245209956</v>
      </c>
      <c r="T1427" s="17">
        <v>0.240481786833284</v>
      </c>
      <c r="U1427" s="17">
        <v>0.196455803184375</v>
      </c>
      <c r="V1427" s="17">
        <v>0.23771157055277001</v>
      </c>
      <c r="W1427" s="17">
        <v>0.23050556489007501</v>
      </c>
      <c r="X1427" s="17">
        <v>0.24030267342012701</v>
      </c>
      <c r="Y1427" s="17">
        <v>0.24677728863357101</v>
      </c>
      <c r="Z1427" s="17">
        <v>0.304357304160848</v>
      </c>
      <c r="AA1427" s="17">
        <v>0.197264028039498</v>
      </c>
      <c r="AB1427" s="17">
        <v>0.216835963364996</v>
      </c>
      <c r="AC1427" s="17">
        <v>0.20881037456767301</v>
      </c>
      <c r="AD1427" s="17"/>
      <c r="AE1427" s="17">
        <v>0.31028038626724902</v>
      </c>
      <c r="AF1427" s="17">
        <v>0.18239104299646</v>
      </c>
      <c r="AG1427" s="17">
        <v>0.189545001352386</v>
      </c>
      <c r="AH1427" s="17"/>
      <c r="AI1427" s="17">
        <v>0.32467872772308998</v>
      </c>
      <c r="AJ1427" s="17">
        <v>0.17821285746875901</v>
      </c>
      <c r="AK1427" s="17">
        <v>0.169219718297939</v>
      </c>
      <c r="AL1427" s="17">
        <v>0.32926372583635699</v>
      </c>
      <c r="AM1427" s="17">
        <v>0.18616786529566801</v>
      </c>
      <c r="AN1427" s="17"/>
      <c r="AO1427" s="17">
        <v>0.36483175984900201</v>
      </c>
      <c r="AP1427" s="17">
        <v>0.187779454346062</v>
      </c>
      <c r="AQ1427" s="17">
        <v>0.14516655088376901</v>
      </c>
      <c r="AR1427" s="17"/>
      <c r="AS1427" s="17">
        <v>0.218752501268663</v>
      </c>
      <c r="AT1427" s="17">
        <v>0.233694472480904</v>
      </c>
      <c r="AU1427" s="17">
        <v>0.237695923271731</v>
      </c>
      <c r="AV1427" s="17">
        <v>0.21927806032490099</v>
      </c>
      <c r="AW1427" s="17">
        <v>0.25654439069935803</v>
      </c>
    </row>
    <row r="1428" spans="2:49" x14ac:dyDescent="0.25">
      <c r="B1428" t="s">
        <v>671</v>
      </c>
      <c r="C1428" s="17">
        <v>0.33719213781285501</v>
      </c>
      <c r="D1428" s="17">
        <v>0.33763613726276398</v>
      </c>
      <c r="E1428" s="17">
        <v>0.33716715100495698</v>
      </c>
      <c r="F1428" s="17"/>
      <c r="G1428" s="17">
        <v>0.351712508321402</v>
      </c>
      <c r="H1428" s="17">
        <v>0.29917896902173402</v>
      </c>
      <c r="I1428" s="17">
        <v>0.33367917028381899</v>
      </c>
      <c r="J1428" s="17">
        <v>0.357786832829251</v>
      </c>
      <c r="K1428" s="17">
        <v>0.32420766327336298</v>
      </c>
      <c r="L1428" s="17">
        <v>0.35313096938163602</v>
      </c>
      <c r="M1428" s="17"/>
      <c r="N1428" s="17">
        <v>0.35623737096583702</v>
      </c>
      <c r="O1428" s="17">
        <v>0.33859166139175501</v>
      </c>
      <c r="P1428" s="17">
        <v>0.33812935688034401</v>
      </c>
      <c r="Q1428" s="17">
        <v>0.31402079337883498</v>
      </c>
      <c r="R1428" s="17"/>
      <c r="S1428" s="17">
        <v>0.349713511609203</v>
      </c>
      <c r="T1428" s="17">
        <v>0.348642314523611</v>
      </c>
      <c r="U1428" s="17">
        <v>0.33540188057244802</v>
      </c>
      <c r="V1428" s="17">
        <v>0.335620515214475</v>
      </c>
      <c r="W1428" s="17">
        <v>0.35736347090204301</v>
      </c>
      <c r="X1428" s="17">
        <v>0.30971003963112698</v>
      </c>
      <c r="Y1428" s="17">
        <v>0.35324087000499499</v>
      </c>
      <c r="Z1428" s="17">
        <v>0.24917899894266499</v>
      </c>
      <c r="AA1428" s="17">
        <v>0.357696872844806</v>
      </c>
      <c r="AB1428" s="17">
        <v>0.31676574949611402</v>
      </c>
      <c r="AC1428" s="17">
        <v>0.335506059840531</v>
      </c>
      <c r="AD1428" s="17"/>
      <c r="AE1428" s="17">
        <v>0.30328457166960299</v>
      </c>
      <c r="AF1428" s="17">
        <v>0.36734983897447898</v>
      </c>
      <c r="AG1428" s="17">
        <v>0.33252449247524901</v>
      </c>
      <c r="AH1428" s="17"/>
      <c r="AI1428" s="17">
        <v>0.31742291379829801</v>
      </c>
      <c r="AJ1428" s="17">
        <v>0.35832123281533501</v>
      </c>
      <c r="AK1428" s="17">
        <v>0.427532585100595</v>
      </c>
      <c r="AL1428" s="17">
        <v>0.21300056382656499</v>
      </c>
      <c r="AM1428" s="17">
        <v>0.32980998867276301</v>
      </c>
      <c r="AN1428" s="17"/>
      <c r="AO1428" s="17">
        <v>0.29768249132036601</v>
      </c>
      <c r="AP1428" s="17">
        <v>0.36378945572631299</v>
      </c>
      <c r="AQ1428" s="17">
        <v>0.44228546489642201</v>
      </c>
      <c r="AR1428" s="17"/>
      <c r="AS1428" s="17">
        <v>0.32258667577008099</v>
      </c>
      <c r="AT1428" s="17">
        <v>0.33968332186821398</v>
      </c>
      <c r="AU1428" s="17">
        <v>0.34067873741208798</v>
      </c>
      <c r="AV1428" s="17">
        <v>0.34379728221830602</v>
      </c>
      <c r="AW1428" s="17">
        <v>0.45289696371182298</v>
      </c>
    </row>
    <row r="1429" spans="2:49" x14ac:dyDescent="0.25">
      <c r="B1429" t="s">
        <v>672</v>
      </c>
      <c r="C1429" s="17">
        <v>0.16289248777714399</v>
      </c>
      <c r="D1429" s="17">
        <v>0.169337586813358</v>
      </c>
      <c r="E1429" s="17">
        <v>0.15497432599720701</v>
      </c>
      <c r="F1429" s="17"/>
      <c r="G1429" s="17">
        <v>0.167603674438561</v>
      </c>
      <c r="H1429" s="17">
        <v>0.18804531464020799</v>
      </c>
      <c r="I1429" s="17">
        <v>0.14088581599299799</v>
      </c>
      <c r="J1429" s="17">
        <v>0.165879715482915</v>
      </c>
      <c r="K1429" s="17">
        <v>0.18037157739795501</v>
      </c>
      <c r="L1429" s="17">
        <v>0.14305385686340499</v>
      </c>
      <c r="M1429" s="17"/>
      <c r="N1429" s="17">
        <v>0.18208210535105701</v>
      </c>
      <c r="O1429" s="17">
        <v>0.16434593873490699</v>
      </c>
      <c r="P1429" s="17">
        <v>0.13621283864345299</v>
      </c>
      <c r="Q1429" s="17">
        <v>0.16544713995424601</v>
      </c>
      <c r="R1429" s="17"/>
      <c r="S1429" s="17">
        <v>0.16920118358118599</v>
      </c>
      <c r="T1429" s="17">
        <v>0.15311087911721</v>
      </c>
      <c r="U1429" s="17">
        <v>0.16849451886571801</v>
      </c>
      <c r="V1429" s="17">
        <v>0.18183479219804299</v>
      </c>
      <c r="W1429" s="17">
        <v>0.15121849302131099</v>
      </c>
      <c r="X1429" s="17">
        <v>0.15419308554870401</v>
      </c>
      <c r="Y1429" s="17">
        <v>0.15385030311967099</v>
      </c>
      <c r="Z1429" s="17">
        <v>0.116846572026408</v>
      </c>
      <c r="AA1429" s="17">
        <v>0.15597380330750199</v>
      </c>
      <c r="AB1429" s="17">
        <v>0.20221452144459101</v>
      </c>
      <c r="AC1429" s="17">
        <v>0.155263033828903</v>
      </c>
      <c r="AD1429" s="17"/>
      <c r="AE1429" s="17">
        <v>0.107745383501717</v>
      </c>
      <c r="AF1429" s="17">
        <v>0.22066791638979499</v>
      </c>
      <c r="AG1429" s="17">
        <v>0.137958815069646</v>
      </c>
      <c r="AH1429" s="17"/>
      <c r="AI1429" s="17">
        <v>9.3326688598602894E-2</v>
      </c>
      <c r="AJ1429" s="17">
        <v>0.23693147545763699</v>
      </c>
      <c r="AK1429" s="17">
        <v>0.22313673819361499</v>
      </c>
      <c r="AL1429" s="17">
        <v>0.17166107746711401</v>
      </c>
      <c r="AM1429" s="17">
        <v>0.11358494478497801</v>
      </c>
      <c r="AN1429" s="17"/>
      <c r="AO1429" s="17">
        <v>7.9480364751418203E-2</v>
      </c>
      <c r="AP1429" s="17">
        <v>0.2128074769277</v>
      </c>
      <c r="AQ1429" s="17">
        <v>0.215293303849863</v>
      </c>
      <c r="AR1429" s="17"/>
      <c r="AS1429" s="17">
        <v>0.13801854260334401</v>
      </c>
      <c r="AT1429" s="17">
        <v>0.167968230747881</v>
      </c>
      <c r="AU1429" s="17">
        <v>0.179639092930241</v>
      </c>
      <c r="AV1429" s="17">
        <v>0.18504637985321501</v>
      </c>
      <c r="AW1429" s="17">
        <v>0.18723905072203201</v>
      </c>
    </row>
    <row r="1430" spans="2:49" x14ac:dyDescent="0.25">
      <c r="B1430" t="s">
        <v>150</v>
      </c>
      <c r="C1430" s="17">
        <v>0.206613060511322</v>
      </c>
      <c r="D1430" s="17">
        <v>0.16035815530785599</v>
      </c>
      <c r="E1430" s="17">
        <v>0.251534382526378</v>
      </c>
      <c r="F1430" s="17"/>
      <c r="G1430" s="17">
        <v>0.16992581519119801</v>
      </c>
      <c r="H1430" s="17">
        <v>0.19555911425149999</v>
      </c>
      <c r="I1430" s="17">
        <v>0.217620482201418</v>
      </c>
      <c r="J1430" s="17">
        <v>0.22772212432490199</v>
      </c>
      <c r="K1430" s="17">
        <v>0.23522670446041999</v>
      </c>
      <c r="L1430" s="17">
        <v>0.195022662309185</v>
      </c>
      <c r="M1430" s="17"/>
      <c r="N1430" s="17">
        <v>0.16386331946396299</v>
      </c>
      <c r="O1430" s="17">
        <v>0.21663904836905501</v>
      </c>
      <c r="P1430" s="17">
        <v>0.19566088035096699</v>
      </c>
      <c r="Q1430" s="17">
        <v>0.25119809419880801</v>
      </c>
      <c r="R1430" s="17"/>
      <c r="S1430" s="17">
        <v>0.18562348493504999</v>
      </c>
      <c r="T1430" s="17">
        <v>0.20550254833994799</v>
      </c>
      <c r="U1430" s="17">
        <v>0.23025869015808401</v>
      </c>
      <c r="V1430" s="17">
        <v>0.18602935878013299</v>
      </c>
      <c r="W1430" s="17">
        <v>0.17444472274466399</v>
      </c>
      <c r="X1430" s="17">
        <v>0.231404076240349</v>
      </c>
      <c r="Y1430" s="17">
        <v>0.18086163814806899</v>
      </c>
      <c r="Z1430" s="17">
        <v>0.247547436452275</v>
      </c>
      <c r="AA1430" s="17">
        <v>0.21967818180298099</v>
      </c>
      <c r="AB1430" s="17">
        <v>0.20476341009171201</v>
      </c>
      <c r="AC1430" s="17">
        <v>0.25089945962236598</v>
      </c>
      <c r="AD1430" s="17"/>
      <c r="AE1430" s="17">
        <v>0.19425907297697301</v>
      </c>
      <c r="AF1430" s="17">
        <v>0.175519441624298</v>
      </c>
      <c r="AG1430" s="17">
        <v>0.29199352509524201</v>
      </c>
      <c r="AH1430" s="17"/>
      <c r="AI1430" s="17">
        <v>0.18655592068340099</v>
      </c>
      <c r="AJ1430" s="17">
        <v>0.16436601937121201</v>
      </c>
      <c r="AK1430" s="17">
        <v>0.139501733406074</v>
      </c>
      <c r="AL1430" s="17">
        <v>0.170088430189719</v>
      </c>
      <c r="AM1430" s="17">
        <v>0.32293759615259499</v>
      </c>
      <c r="AN1430" s="17"/>
      <c r="AO1430" s="17">
        <v>0.17189307937343301</v>
      </c>
      <c r="AP1430" s="17">
        <v>0.177129999904658</v>
      </c>
      <c r="AQ1430" s="17">
        <v>0.15547955315192</v>
      </c>
      <c r="AR1430" s="17"/>
      <c r="AS1430" s="17">
        <v>0.25850686890506303</v>
      </c>
      <c r="AT1430" s="17">
        <v>0.20197701658123199</v>
      </c>
      <c r="AU1430" s="17">
        <v>0.17649911904777801</v>
      </c>
      <c r="AV1430" s="17">
        <v>0.15150816868492101</v>
      </c>
      <c r="AW1430" s="17">
        <v>7.2638947235522999E-2</v>
      </c>
    </row>
    <row r="1431" spans="2:49" x14ac:dyDescent="0.25">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c r="AC1431" s="17"/>
      <c r="AD1431" s="17"/>
      <c r="AE1431" s="17"/>
      <c r="AF1431" s="17"/>
      <c r="AG1431" s="17"/>
      <c r="AH1431" s="17"/>
      <c r="AI1431" s="17"/>
      <c r="AJ1431" s="17"/>
      <c r="AK1431" s="17"/>
      <c r="AL1431" s="17"/>
      <c r="AM1431" s="17"/>
      <c r="AN1431" s="17"/>
      <c r="AO1431" s="17"/>
      <c r="AP1431" s="17"/>
      <c r="AQ1431" s="17"/>
      <c r="AR1431" s="17"/>
      <c r="AS1431" s="17"/>
      <c r="AT1431" s="17"/>
      <c r="AU1431" s="17"/>
      <c r="AV1431" s="17"/>
      <c r="AW1431" s="17"/>
    </row>
    <row r="1432" spans="2:49" x14ac:dyDescent="0.25">
      <c r="B1432" s="6" t="s">
        <v>682</v>
      </c>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row>
    <row r="1433" spans="2:49" x14ac:dyDescent="0.25">
      <c r="B1433" s="24" t="s">
        <v>76</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row>
    <row r="1434" spans="2:49" x14ac:dyDescent="0.25">
      <c r="B1434" t="s">
        <v>669</v>
      </c>
      <c r="C1434" s="17">
        <v>0.137460612348699</v>
      </c>
      <c r="D1434" s="17">
        <v>0.15371237091522799</v>
      </c>
      <c r="E1434" s="17">
        <v>0.12026282138828601</v>
      </c>
      <c r="F1434" s="17"/>
      <c r="G1434" s="17">
        <v>0.16513111786492399</v>
      </c>
      <c r="H1434" s="17">
        <v>0.156272677899915</v>
      </c>
      <c r="I1434" s="17">
        <v>0.142408455879315</v>
      </c>
      <c r="J1434" s="17">
        <v>0.15490970259135101</v>
      </c>
      <c r="K1434" s="17">
        <v>0.1165363637496</v>
      </c>
      <c r="L1434" s="17">
        <v>9.9323933885441196E-2</v>
      </c>
      <c r="M1434" s="17"/>
      <c r="N1434" s="17">
        <v>0.15286127604656899</v>
      </c>
      <c r="O1434" s="17">
        <v>0.138946893133368</v>
      </c>
      <c r="P1434" s="17">
        <v>0.131958488679809</v>
      </c>
      <c r="Q1434" s="17">
        <v>0.124101864009989</v>
      </c>
      <c r="R1434" s="17"/>
      <c r="S1434" s="17">
        <v>0.14566073022502701</v>
      </c>
      <c r="T1434" s="17">
        <v>0.14665607494500399</v>
      </c>
      <c r="U1434" s="17">
        <v>0.155770156526787</v>
      </c>
      <c r="V1434" s="17">
        <v>0.14195373225874999</v>
      </c>
      <c r="W1434" s="17">
        <v>0.14413318777149201</v>
      </c>
      <c r="X1434" s="17">
        <v>0.104150405426917</v>
      </c>
      <c r="Y1434" s="17">
        <v>0.13573812883394101</v>
      </c>
      <c r="Z1434" s="17">
        <v>0.111390968978664</v>
      </c>
      <c r="AA1434" s="17">
        <v>0.12126744640711</v>
      </c>
      <c r="AB1434" s="17">
        <v>0.15974853126414401</v>
      </c>
      <c r="AC1434" s="17">
        <v>0.12293851692086701</v>
      </c>
      <c r="AD1434" s="17"/>
      <c r="AE1434" s="17">
        <v>8.4065262735797605E-2</v>
      </c>
      <c r="AF1434" s="17">
        <v>0.18919542251362301</v>
      </c>
      <c r="AG1434" s="17">
        <v>0.10958256280138599</v>
      </c>
      <c r="AH1434" s="17"/>
      <c r="AI1434" s="17">
        <v>8.5365449906395094E-2</v>
      </c>
      <c r="AJ1434" s="17">
        <v>0.186686885349304</v>
      </c>
      <c r="AK1434" s="17">
        <v>0.182674714618796</v>
      </c>
      <c r="AL1434" s="17">
        <v>0.129468619094812</v>
      </c>
      <c r="AM1434" s="17">
        <v>9.7667871399828896E-2</v>
      </c>
      <c r="AN1434" s="17"/>
      <c r="AO1434" s="17">
        <v>7.8727494392922495E-2</v>
      </c>
      <c r="AP1434" s="17">
        <v>0.184726256309939</v>
      </c>
      <c r="AQ1434" s="17">
        <v>0.182423794092749</v>
      </c>
      <c r="AR1434" s="17"/>
      <c r="AS1434" s="17">
        <v>0.122100321547312</v>
      </c>
      <c r="AT1434" s="17">
        <v>0.15181247523057201</v>
      </c>
      <c r="AU1434" s="17">
        <v>0.15895744181833199</v>
      </c>
      <c r="AV1434" s="17">
        <v>0.156234993732602</v>
      </c>
      <c r="AW1434" s="17">
        <v>0.11347255555377</v>
      </c>
    </row>
    <row r="1435" spans="2:49" x14ac:dyDescent="0.25">
      <c r="B1435" t="s">
        <v>670</v>
      </c>
      <c r="C1435" s="17">
        <v>0.32142527452022301</v>
      </c>
      <c r="D1435" s="17">
        <v>0.31016133897806603</v>
      </c>
      <c r="E1435" s="17">
        <v>0.33306704835666601</v>
      </c>
      <c r="F1435" s="17"/>
      <c r="G1435" s="17">
        <v>0.32879791874611403</v>
      </c>
      <c r="H1435" s="17">
        <v>0.352616795805542</v>
      </c>
      <c r="I1435" s="17">
        <v>0.34635438651622003</v>
      </c>
      <c r="J1435" s="17">
        <v>0.293418298490907</v>
      </c>
      <c r="K1435" s="17">
        <v>0.31949390282668999</v>
      </c>
      <c r="L1435" s="17">
        <v>0.29483767905502101</v>
      </c>
      <c r="M1435" s="17"/>
      <c r="N1435" s="17">
        <v>0.34881302804203501</v>
      </c>
      <c r="O1435" s="17">
        <v>0.32361288505193903</v>
      </c>
      <c r="P1435" s="17">
        <v>0.31802284877196402</v>
      </c>
      <c r="Q1435" s="17">
        <v>0.29501205069615599</v>
      </c>
      <c r="R1435" s="17"/>
      <c r="S1435" s="17">
        <v>0.315168249649662</v>
      </c>
      <c r="T1435" s="17">
        <v>0.33755528566120202</v>
      </c>
      <c r="U1435" s="17">
        <v>0.288958647094405</v>
      </c>
      <c r="V1435" s="17">
        <v>0.33340517073485498</v>
      </c>
      <c r="W1435" s="17">
        <v>0.35415627429129398</v>
      </c>
      <c r="X1435" s="17">
        <v>0.32114938886573802</v>
      </c>
      <c r="Y1435" s="17">
        <v>0.31220793134209401</v>
      </c>
      <c r="Z1435" s="17">
        <v>0.329664648568956</v>
      </c>
      <c r="AA1435" s="17">
        <v>0.30369314662698699</v>
      </c>
      <c r="AB1435" s="17">
        <v>0.31392128232343502</v>
      </c>
      <c r="AC1435" s="17">
        <v>0.34289693731329401</v>
      </c>
      <c r="AD1435" s="17"/>
      <c r="AE1435" s="17">
        <v>0.28055324044016999</v>
      </c>
      <c r="AF1435" s="17">
        <v>0.36687412281919202</v>
      </c>
      <c r="AG1435" s="17">
        <v>0.31458124931321102</v>
      </c>
      <c r="AH1435" s="17"/>
      <c r="AI1435" s="17">
        <v>0.28680862837806398</v>
      </c>
      <c r="AJ1435" s="17">
        <v>0.37298373905056698</v>
      </c>
      <c r="AK1435" s="17">
        <v>0.39022848989696701</v>
      </c>
      <c r="AL1435" s="17">
        <v>0.21178932005952</v>
      </c>
      <c r="AM1435" s="17">
        <v>0.28972794138525598</v>
      </c>
      <c r="AN1435" s="17"/>
      <c r="AO1435" s="17">
        <v>0.29589423628713302</v>
      </c>
      <c r="AP1435" s="17">
        <v>0.36782910344942299</v>
      </c>
      <c r="AQ1435" s="17">
        <v>0.39685214045100098</v>
      </c>
      <c r="AR1435" s="17"/>
      <c r="AS1435" s="17">
        <v>0.27305219785344198</v>
      </c>
      <c r="AT1435" s="17">
        <v>0.32834891442322001</v>
      </c>
      <c r="AU1435" s="17">
        <v>0.34318863592738602</v>
      </c>
      <c r="AV1435" s="17">
        <v>0.33857985642607202</v>
      </c>
      <c r="AW1435" s="17">
        <v>0.40124740306781698</v>
      </c>
    </row>
    <row r="1436" spans="2:49" x14ac:dyDescent="0.25">
      <c r="B1436" t="s">
        <v>671</v>
      </c>
      <c r="C1436" s="17">
        <v>0.25326498087699001</v>
      </c>
      <c r="D1436" s="17">
        <v>0.27630086015854799</v>
      </c>
      <c r="E1436" s="17">
        <v>0.231546079606992</v>
      </c>
      <c r="F1436" s="17"/>
      <c r="G1436" s="17">
        <v>0.24909437921430599</v>
      </c>
      <c r="H1436" s="17">
        <v>0.23001725831797401</v>
      </c>
      <c r="I1436" s="17">
        <v>0.22572569858118299</v>
      </c>
      <c r="J1436" s="17">
        <v>0.23712905571479301</v>
      </c>
      <c r="K1436" s="17">
        <v>0.25050160024302398</v>
      </c>
      <c r="L1436" s="17">
        <v>0.31239135788495398</v>
      </c>
      <c r="M1436" s="17"/>
      <c r="N1436" s="17">
        <v>0.26666284998540202</v>
      </c>
      <c r="O1436" s="17">
        <v>0.24885676481640101</v>
      </c>
      <c r="P1436" s="17">
        <v>0.25572657778605501</v>
      </c>
      <c r="Q1436" s="17">
        <v>0.24289115228334901</v>
      </c>
      <c r="R1436" s="17"/>
      <c r="S1436" s="17">
        <v>0.27095024690355402</v>
      </c>
      <c r="T1436" s="17">
        <v>0.252171009329685</v>
      </c>
      <c r="U1436" s="17">
        <v>0.24734652498899301</v>
      </c>
      <c r="V1436" s="17">
        <v>0.23664713642459401</v>
      </c>
      <c r="W1436" s="17">
        <v>0.24833599569405301</v>
      </c>
      <c r="X1436" s="17">
        <v>0.25066766545477598</v>
      </c>
      <c r="Y1436" s="17">
        <v>0.28024230106773801</v>
      </c>
      <c r="Z1436" s="17">
        <v>0.236696759806415</v>
      </c>
      <c r="AA1436" s="17">
        <v>0.27939165515295999</v>
      </c>
      <c r="AB1436" s="17">
        <v>0.22793135822288299</v>
      </c>
      <c r="AC1436" s="17">
        <v>0.215680176664832</v>
      </c>
      <c r="AD1436" s="17"/>
      <c r="AE1436" s="17">
        <v>0.31602764560271501</v>
      </c>
      <c r="AF1436" s="17">
        <v>0.21598307823855101</v>
      </c>
      <c r="AG1436" s="17">
        <v>0.22648398853169099</v>
      </c>
      <c r="AH1436" s="17"/>
      <c r="AI1436" s="17">
        <v>0.33882493681665499</v>
      </c>
      <c r="AJ1436" s="17">
        <v>0.208667227497492</v>
      </c>
      <c r="AK1436" s="17">
        <v>0.23429972248025099</v>
      </c>
      <c r="AL1436" s="17">
        <v>0.21775917712221299</v>
      </c>
      <c r="AM1436" s="17">
        <v>0.236105481640697</v>
      </c>
      <c r="AN1436" s="17"/>
      <c r="AO1436" s="17">
        <v>0.37072708184210201</v>
      </c>
      <c r="AP1436" s="17">
        <v>0.20540042433688799</v>
      </c>
      <c r="AQ1436" s="17">
        <v>0.22512550947194301</v>
      </c>
      <c r="AR1436" s="17"/>
      <c r="AS1436" s="17">
        <v>0.264220384277085</v>
      </c>
      <c r="AT1436" s="17">
        <v>0.24404857630370599</v>
      </c>
      <c r="AU1436" s="17">
        <v>0.23725454042791799</v>
      </c>
      <c r="AV1436" s="17">
        <v>0.26122574293640999</v>
      </c>
      <c r="AW1436" s="17">
        <v>0.259780218527772</v>
      </c>
    </row>
    <row r="1437" spans="2:49" x14ac:dyDescent="0.25">
      <c r="B1437" t="s">
        <v>672</v>
      </c>
      <c r="C1437" s="17">
        <v>8.6679326496333503E-2</v>
      </c>
      <c r="D1437" s="17">
        <v>0.11454515376754</v>
      </c>
      <c r="E1437" s="17">
        <v>6.02166910143309E-2</v>
      </c>
      <c r="F1437" s="17"/>
      <c r="G1437" s="17">
        <v>7.2583476012592102E-2</v>
      </c>
      <c r="H1437" s="17">
        <v>6.0251696977531598E-2</v>
      </c>
      <c r="I1437" s="17">
        <v>9.0609601431009601E-2</v>
      </c>
      <c r="J1437" s="17">
        <v>7.0534787925089604E-2</v>
      </c>
      <c r="K1437" s="17">
        <v>0.10820144831963099</v>
      </c>
      <c r="L1437" s="17">
        <v>0.113152164641067</v>
      </c>
      <c r="M1437" s="17"/>
      <c r="N1437" s="17">
        <v>7.2578742632060503E-2</v>
      </c>
      <c r="O1437" s="17">
        <v>7.79732297680895E-2</v>
      </c>
      <c r="P1437" s="17">
        <v>9.9553437476374698E-2</v>
      </c>
      <c r="Q1437" s="17">
        <v>9.8498402355102793E-2</v>
      </c>
      <c r="R1437" s="17"/>
      <c r="S1437" s="17">
        <v>6.0687336520153901E-2</v>
      </c>
      <c r="T1437" s="17">
        <v>8.1321078932205901E-2</v>
      </c>
      <c r="U1437" s="17">
        <v>8.9256228064480303E-2</v>
      </c>
      <c r="V1437" s="17">
        <v>0.101447620029414</v>
      </c>
      <c r="W1437" s="17">
        <v>7.5760088994852801E-2</v>
      </c>
      <c r="X1437" s="17">
        <v>9.6418408878095205E-2</v>
      </c>
      <c r="Y1437" s="17">
        <v>8.3020270586862899E-2</v>
      </c>
      <c r="Z1437" s="17">
        <v>0.121493589309143</v>
      </c>
      <c r="AA1437" s="17">
        <v>8.3709375298055694E-2</v>
      </c>
      <c r="AB1437" s="17">
        <v>9.75427822411888E-2</v>
      </c>
      <c r="AC1437" s="17">
        <v>0.105469015828204</v>
      </c>
      <c r="AD1437" s="17"/>
      <c r="AE1437" s="17">
        <v>0.14294783291062901</v>
      </c>
      <c r="AF1437" s="17">
        <v>5.3675111779465698E-2</v>
      </c>
      <c r="AG1437" s="17">
        <v>5.6110138155569901E-2</v>
      </c>
      <c r="AH1437" s="17"/>
      <c r="AI1437" s="17">
        <v>0.12926221925362699</v>
      </c>
      <c r="AJ1437" s="17">
        <v>6.3704870041599096E-2</v>
      </c>
      <c r="AK1437" s="17">
        <v>1.8486531580903701E-2</v>
      </c>
      <c r="AL1437" s="17">
        <v>0.243744765555134</v>
      </c>
      <c r="AM1437" s="17">
        <v>6.2255180142736899E-2</v>
      </c>
      <c r="AN1437" s="17"/>
      <c r="AO1437" s="17">
        <v>0.12692915151877601</v>
      </c>
      <c r="AP1437" s="17">
        <v>6.2141634061576197E-2</v>
      </c>
      <c r="AQ1437" s="17">
        <v>3.9135158571911202E-2</v>
      </c>
      <c r="AR1437" s="17"/>
      <c r="AS1437" s="17">
        <v>0.10490572542669099</v>
      </c>
      <c r="AT1437" s="17">
        <v>7.4980647858367999E-2</v>
      </c>
      <c r="AU1437" s="17">
        <v>7.3351031179018603E-2</v>
      </c>
      <c r="AV1437" s="17">
        <v>0.101955173227298</v>
      </c>
      <c r="AW1437" s="17">
        <v>6.3434965105795105E-2</v>
      </c>
    </row>
    <row r="1438" spans="2:49" x14ac:dyDescent="0.25">
      <c r="B1438" t="s">
        <v>150</v>
      </c>
      <c r="C1438" s="17">
        <v>0.201169805757755</v>
      </c>
      <c r="D1438" s="17">
        <v>0.14528027618061801</v>
      </c>
      <c r="E1438" s="17">
        <v>0.25490735963372502</v>
      </c>
      <c r="F1438" s="17"/>
      <c r="G1438" s="17">
        <v>0.184393108162065</v>
      </c>
      <c r="H1438" s="17">
        <v>0.20084157099903699</v>
      </c>
      <c r="I1438" s="17">
        <v>0.19490185759227199</v>
      </c>
      <c r="J1438" s="17">
        <v>0.24400815527785999</v>
      </c>
      <c r="K1438" s="17">
        <v>0.20526668486105501</v>
      </c>
      <c r="L1438" s="17">
        <v>0.18029486453351601</v>
      </c>
      <c r="M1438" s="17"/>
      <c r="N1438" s="17">
        <v>0.15908410329393399</v>
      </c>
      <c r="O1438" s="17">
        <v>0.21061022723020301</v>
      </c>
      <c r="P1438" s="17">
        <v>0.19473864728579801</v>
      </c>
      <c r="Q1438" s="17">
        <v>0.23949653065540299</v>
      </c>
      <c r="R1438" s="17"/>
      <c r="S1438" s="17">
        <v>0.20753343670160401</v>
      </c>
      <c r="T1438" s="17">
        <v>0.18229655113190299</v>
      </c>
      <c r="U1438" s="17">
        <v>0.218668443325334</v>
      </c>
      <c r="V1438" s="17">
        <v>0.186546340552386</v>
      </c>
      <c r="W1438" s="17">
        <v>0.17761445324830799</v>
      </c>
      <c r="X1438" s="17">
        <v>0.227614131374474</v>
      </c>
      <c r="Y1438" s="17">
        <v>0.18879136816936401</v>
      </c>
      <c r="Z1438" s="17">
        <v>0.20075403333682201</v>
      </c>
      <c r="AA1438" s="17">
        <v>0.211938376514888</v>
      </c>
      <c r="AB1438" s="17">
        <v>0.20085604594834899</v>
      </c>
      <c r="AC1438" s="17">
        <v>0.21301535327280199</v>
      </c>
      <c r="AD1438" s="17"/>
      <c r="AE1438" s="17">
        <v>0.176406018310689</v>
      </c>
      <c r="AF1438" s="17">
        <v>0.17427226464916701</v>
      </c>
      <c r="AG1438" s="17">
        <v>0.293242061198142</v>
      </c>
      <c r="AH1438" s="17"/>
      <c r="AI1438" s="17">
        <v>0.15973876564525899</v>
      </c>
      <c r="AJ1438" s="17">
        <v>0.167957278061038</v>
      </c>
      <c r="AK1438" s="17">
        <v>0.174310541423082</v>
      </c>
      <c r="AL1438" s="17">
        <v>0.19723811816832101</v>
      </c>
      <c r="AM1438" s="17">
        <v>0.31424352543148099</v>
      </c>
      <c r="AN1438" s="17"/>
      <c r="AO1438" s="17">
        <v>0.127722035959067</v>
      </c>
      <c r="AP1438" s="17">
        <v>0.179902581842174</v>
      </c>
      <c r="AQ1438" s="17">
        <v>0.15646339741239601</v>
      </c>
      <c r="AR1438" s="17"/>
      <c r="AS1438" s="17">
        <v>0.23572137089546999</v>
      </c>
      <c r="AT1438" s="17">
        <v>0.20080938618413399</v>
      </c>
      <c r="AU1438" s="17">
        <v>0.18724835064734599</v>
      </c>
      <c r="AV1438" s="17">
        <v>0.142004233677617</v>
      </c>
      <c r="AW1438" s="17">
        <v>0.162064857744846</v>
      </c>
    </row>
    <row r="1439" spans="2:49" x14ac:dyDescent="0.25">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c r="AB1439" s="17"/>
      <c r="AC1439" s="17"/>
      <c r="AD1439" s="17"/>
      <c r="AE1439" s="17"/>
      <c r="AF1439" s="17"/>
      <c r="AG1439" s="17"/>
      <c r="AH1439" s="17"/>
      <c r="AI1439" s="17"/>
      <c r="AJ1439" s="17"/>
      <c r="AK1439" s="17"/>
      <c r="AL1439" s="17"/>
      <c r="AM1439" s="17"/>
      <c r="AN1439" s="17"/>
      <c r="AO1439" s="17"/>
      <c r="AP1439" s="17"/>
      <c r="AQ1439" s="17"/>
      <c r="AR1439" s="17"/>
      <c r="AS1439" s="17"/>
      <c r="AT1439" s="17"/>
      <c r="AU1439" s="17"/>
      <c r="AV1439" s="17"/>
      <c r="AW1439" s="17"/>
    </row>
    <row r="1440" spans="2:49" x14ac:dyDescent="0.25">
      <c r="B1440" s="6" t="s">
        <v>683</v>
      </c>
      <c r="C1440" s="17"/>
      <c r="D1440" s="17"/>
      <c r="E1440" s="17"/>
      <c r="F1440" s="17"/>
      <c r="G1440" s="17"/>
      <c r="H1440" s="17"/>
      <c r="I1440" s="17"/>
      <c r="J1440" s="17"/>
      <c r="K1440" s="17"/>
      <c r="L1440" s="17"/>
      <c r="M1440" s="17"/>
      <c r="N1440" s="17"/>
      <c r="O1440" s="17"/>
      <c r="P1440" s="17"/>
      <c r="Q1440" s="17"/>
      <c r="R1440" s="17"/>
      <c r="S1440" s="17"/>
      <c r="T1440" s="17"/>
      <c r="U1440" s="17"/>
      <c r="V1440" s="17"/>
      <c r="W1440" s="17"/>
      <c r="X1440" s="17"/>
      <c r="Y1440" s="17"/>
      <c r="Z1440" s="17"/>
      <c r="AA1440" s="17"/>
      <c r="AB1440" s="17"/>
      <c r="AC1440" s="17"/>
      <c r="AD1440" s="17"/>
      <c r="AE1440" s="17"/>
      <c r="AF1440" s="17"/>
      <c r="AG1440" s="17"/>
      <c r="AH1440" s="17"/>
      <c r="AI1440" s="17"/>
      <c r="AJ1440" s="17"/>
      <c r="AK1440" s="17"/>
      <c r="AL1440" s="17"/>
      <c r="AM1440" s="17"/>
      <c r="AN1440" s="17"/>
      <c r="AO1440" s="17"/>
      <c r="AP1440" s="17"/>
      <c r="AQ1440" s="17"/>
      <c r="AR1440" s="17"/>
      <c r="AS1440" s="17"/>
      <c r="AT1440" s="17"/>
      <c r="AU1440" s="17"/>
      <c r="AV1440" s="17"/>
      <c r="AW1440" s="17"/>
    </row>
    <row r="1441" spans="2:49" x14ac:dyDescent="0.25">
      <c r="B1441" s="24" t="s">
        <v>76</v>
      </c>
      <c r="C1441" s="17"/>
      <c r="D1441" s="17"/>
      <c r="E1441" s="17"/>
      <c r="F1441" s="17"/>
      <c r="G1441" s="17"/>
      <c r="H1441" s="17"/>
      <c r="I1441" s="17"/>
      <c r="J1441" s="17"/>
      <c r="K1441" s="17"/>
      <c r="L1441" s="17"/>
      <c r="M1441" s="17"/>
      <c r="N1441" s="17"/>
      <c r="O1441" s="17"/>
      <c r="P1441" s="17"/>
      <c r="Q1441" s="17"/>
      <c r="R1441" s="17"/>
      <c r="S1441" s="17"/>
      <c r="T1441" s="17"/>
      <c r="U1441" s="17"/>
      <c r="V1441" s="17"/>
      <c r="W1441" s="17"/>
      <c r="X1441" s="17"/>
      <c r="Y1441" s="17"/>
      <c r="Z1441" s="17"/>
      <c r="AA1441" s="17"/>
      <c r="AB1441" s="17"/>
      <c r="AC1441" s="17"/>
      <c r="AD1441" s="17"/>
      <c r="AE1441" s="17"/>
      <c r="AF1441" s="17"/>
      <c r="AG1441" s="17"/>
      <c r="AH1441" s="17"/>
      <c r="AI1441" s="17"/>
      <c r="AJ1441" s="17"/>
      <c r="AK1441" s="17"/>
      <c r="AL1441" s="17"/>
      <c r="AM1441" s="17"/>
      <c r="AN1441" s="17"/>
      <c r="AO1441" s="17"/>
      <c r="AP1441" s="17"/>
      <c r="AQ1441" s="17"/>
      <c r="AR1441" s="17"/>
      <c r="AS1441" s="17"/>
      <c r="AT1441" s="17"/>
      <c r="AU1441" s="17"/>
      <c r="AV1441" s="17"/>
      <c r="AW1441" s="17"/>
    </row>
    <row r="1442" spans="2:49" x14ac:dyDescent="0.25">
      <c r="B1442" t="s">
        <v>669</v>
      </c>
      <c r="C1442" s="17">
        <v>0.28316189234089301</v>
      </c>
      <c r="D1442" s="17">
        <v>0.27706507261824298</v>
      </c>
      <c r="E1442" s="17">
        <v>0.28751809356065999</v>
      </c>
      <c r="F1442" s="17"/>
      <c r="G1442" s="17">
        <v>0.31466232640928798</v>
      </c>
      <c r="H1442" s="17">
        <v>0.28733353239017101</v>
      </c>
      <c r="I1442" s="17">
        <v>0.25618448600913502</v>
      </c>
      <c r="J1442" s="17">
        <v>0.29515609311279301</v>
      </c>
      <c r="K1442" s="17">
        <v>0.28694136673988502</v>
      </c>
      <c r="L1442" s="17">
        <v>0.26822803142339702</v>
      </c>
      <c r="M1442" s="17"/>
      <c r="N1442" s="17">
        <v>0.333054251026</v>
      </c>
      <c r="O1442" s="17">
        <v>0.29445321944159802</v>
      </c>
      <c r="P1442" s="17">
        <v>0.26199259685442999</v>
      </c>
      <c r="Q1442" s="17">
        <v>0.237642378193894</v>
      </c>
      <c r="R1442" s="17"/>
      <c r="S1442" s="17">
        <v>0.277732526497254</v>
      </c>
      <c r="T1442" s="17">
        <v>0.29769142454112701</v>
      </c>
      <c r="U1442" s="17">
        <v>0.29106207556369501</v>
      </c>
      <c r="V1442" s="17">
        <v>0.30342024876594098</v>
      </c>
      <c r="W1442" s="17">
        <v>0.29695548703290497</v>
      </c>
      <c r="X1442" s="17">
        <v>0.25890082583972801</v>
      </c>
      <c r="Y1442" s="17">
        <v>0.27710305883688802</v>
      </c>
      <c r="Z1442" s="17">
        <v>0.244026559692339</v>
      </c>
      <c r="AA1442" s="17">
        <v>0.265173875945583</v>
      </c>
      <c r="AB1442" s="17">
        <v>0.30591152416228601</v>
      </c>
      <c r="AC1442" s="17">
        <v>0.27549681176382501</v>
      </c>
      <c r="AD1442" s="17"/>
      <c r="AE1442" s="17">
        <v>0.19723035988502599</v>
      </c>
      <c r="AF1442" s="17">
        <v>0.367096499284918</v>
      </c>
      <c r="AG1442" s="17">
        <v>0.21490895364749599</v>
      </c>
      <c r="AH1442" s="17"/>
      <c r="AI1442" s="17">
        <v>0.19624121357274801</v>
      </c>
      <c r="AJ1442" s="17">
        <v>0.36310042103336798</v>
      </c>
      <c r="AK1442" s="17">
        <v>0.41476458695927498</v>
      </c>
      <c r="AL1442" s="17">
        <v>0.108517177503932</v>
      </c>
      <c r="AM1442" s="17">
        <v>0.20291493753914999</v>
      </c>
      <c r="AN1442" s="17"/>
      <c r="AO1442" s="17">
        <v>0.17062751037447799</v>
      </c>
      <c r="AP1442" s="17">
        <v>0.357730294497969</v>
      </c>
      <c r="AQ1442" s="17">
        <v>0.39741595545561498</v>
      </c>
      <c r="AR1442" s="17"/>
      <c r="AS1442" s="17">
        <v>0.22351756926069499</v>
      </c>
      <c r="AT1442" s="17">
        <v>0.27924128018955402</v>
      </c>
      <c r="AU1442" s="17">
        <v>0.347499167876679</v>
      </c>
      <c r="AV1442" s="17">
        <v>0.31725513769911101</v>
      </c>
      <c r="AW1442" s="17">
        <v>0.39986808133170898</v>
      </c>
    </row>
    <row r="1443" spans="2:49" x14ac:dyDescent="0.25">
      <c r="B1443" t="s">
        <v>670</v>
      </c>
      <c r="C1443" s="17">
        <v>0.31251447611725802</v>
      </c>
      <c r="D1443" s="17">
        <v>0.301498005598692</v>
      </c>
      <c r="E1443" s="17">
        <v>0.32483207975606798</v>
      </c>
      <c r="F1443" s="17"/>
      <c r="G1443" s="17">
        <v>0.29385370746919498</v>
      </c>
      <c r="H1443" s="17">
        <v>0.32752856183068102</v>
      </c>
      <c r="I1443" s="17">
        <v>0.34116717934767998</v>
      </c>
      <c r="J1443" s="17">
        <v>0.29691638550816402</v>
      </c>
      <c r="K1443" s="17">
        <v>0.28121017033525603</v>
      </c>
      <c r="L1443" s="17">
        <v>0.32321839426959498</v>
      </c>
      <c r="M1443" s="17"/>
      <c r="N1443" s="17">
        <v>0.33476668766102002</v>
      </c>
      <c r="O1443" s="17">
        <v>0.308177905578914</v>
      </c>
      <c r="P1443" s="17">
        <v>0.29966067910314498</v>
      </c>
      <c r="Q1443" s="17">
        <v>0.302341271584251</v>
      </c>
      <c r="R1443" s="17"/>
      <c r="S1443" s="17">
        <v>0.32243430707776399</v>
      </c>
      <c r="T1443" s="17">
        <v>0.326622220605361</v>
      </c>
      <c r="U1443" s="17">
        <v>0.283466895788275</v>
      </c>
      <c r="V1443" s="17">
        <v>0.31103466398198898</v>
      </c>
      <c r="W1443" s="17">
        <v>0.311440574186715</v>
      </c>
      <c r="X1443" s="17">
        <v>0.29170929732444001</v>
      </c>
      <c r="Y1443" s="17">
        <v>0.32044990988601202</v>
      </c>
      <c r="Z1443" s="17">
        <v>0.35735715171476601</v>
      </c>
      <c r="AA1443" s="17">
        <v>0.34699989749980897</v>
      </c>
      <c r="AB1443" s="17">
        <v>0.28370644228549002</v>
      </c>
      <c r="AC1443" s="17">
        <v>0.263699971828526</v>
      </c>
      <c r="AD1443" s="17"/>
      <c r="AE1443" s="17">
        <v>0.29390176248197403</v>
      </c>
      <c r="AF1443" s="17">
        <v>0.33745933261477101</v>
      </c>
      <c r="AG1443" s="17">
        <v>0.32215943749466203</v>
      </c>
      <c r="AH1443" s="17"/>
      <c r="AI1443" s="17">
        <v>0.34367400903967699</v>
      </c>
      <c r="AJ1443" s="17">
        <v>0.30264261119816899</v>
      </c>
      <c r="AK1443" s="17">
        <v>0.344452801024691</v>
      </c>
      <c r="AL1443" s="17">
        <v>0.310133530181679</v>
      </c>
      <c r="AM1443" s="17">
        <v>0.317114666721105</v>
      </c>
      <c r="AN1443" s="17"/>
      <c r="AO1443" s="17">
        <v>0.35975261072241799</v>
      </c>
      <c r="AP1443" s="17">
        <v>0.31775306311894003</v>
      </c>
      <c r="AQ1443" s="17">
        <v>0.326187451306374</v>
      </c>
      <c r="AR1443" s="17"/>
      <c r="AS1443" s="17">
        <v>0.29315699608859502</v>
      </c>
      <c r="AT1443" s="17">
        <v>0.33376829480787101</v>
      </c>
      <c r="AU1443" s="17">
        <v>0.31960825344821803</v>
      </c>
      <c r="AV1443" s="17">
        <v>0.31578834075342199</v>
      </c>
      <c r="AW1443" s="17">
        <v>0.35688816537490697</v>
      </c>
    </row>
    <row r="1444" spans="2:49" x14ac:dyDescent="0.25">
      <c r="B1444" t="s">
        <v>671</v>
      </c>
      <c r="C1444" s="17">
        <v>0.183045278320839</v>
      </c>
      <c r="D1444" s="17">
        <v>0.21034277758511299</v>
      </c>
      <c r="E1444" s="17">
        <v>0.15651787415672</v>
      </c>
      <c r="F1444" s="17"/>
      <c r="G1444" s="17">
        <v>0.19788562966183099</v>
      </c>
      <c r="H1444" s="17">
        <v>0.160817272154861</v>
      </c>
      <c r="I1444" s="17">
        <v>0.18338640690027699</v>
      </c>
      <c r="J1444" s="17">
        <v>0.176773730979677</v>
      </c>
      <c r="K1444" s="17">
        <v>0.159782261186491</v>
      </c>
      <c r="L1444" s="17">
        <v>0.21152686370447901</v>
      </c>
      <c r="M1444" s="17"/>
      <c r="N1444" s="17">
        <v>0.16597769027659401</v>
      </c>
      <c r="O1444" s="17">
        <v>0.19466057526972999</v>
      </c>
      <c r="P1444" s="17">
        <v>0.19995686457237799</v>
      </c>
      <c r="Q1444" s="17">
        <v>0.17521650815526801</v>
      </c>
      <c r="R1444" s="17"/>
      <c r="S1444" s="17">
        <v>0.19563868601644999</v>
      </c>
      <c r="T1444" s="17">
        <v>0.17590877290579801</v>
      </c>
      <c r="U1444" s="17">
        <v>0.18478840868843799</v>
      </c>
      <c r="V1444" s="17">
        <v>0.18252719488261901</v>
      </c>
      <c r="W1444" s="17">
        <v>0.21622964132172801</v>
      </c>
      <c r="X1444" s="17">
        <v>0.20790055772143501</v>
      </c>
      <c r="Y1444" s="17">
        <v>0.16173765754066599</v>
      </c>
      <c r="Z1444" s="17">
        <v>0.158954441282283</v>
      </c>
      <c r="AA1444" s="17">
        <v>0.161780674682835</v>
      </c>
      <c r="AB1444" s="17">
        <v>0.17897671833016501</v>
      </c>
      <c r="AC1444" s="17">
        <v>0.18080711724204401</v>
      </c>
      <c r="AD1444" s="17"/>
      <c r="AE1444" s="17">
        <v>0.24478813363071</v>
      </c>
      <c r="AF1444" s="17">
        <v>0.14607522923682401</v>
      </c>
      <c r="AG1444" s="17">
        <v>0.15135846230675101</v>
      </c>
      <c r="AH1444" s="17"/>
      <c r="AI1444" s="17">
        <v>0.24363658234273899</v>
      </c>
      <c r="AJ1444" s="17">
        <v>0.15593499327558399</v>
      </c>
      <c r="AK1444" s="17">
        <v>0.110716924355285</v>
      </c>
      <c r="AL1444" s="17">
        <v>0.22796967485928399</v>
      </c>
      <c r="AM1444" s="17">
        <v>0.16234961871825801</v>
      </c>
      <c r="AN1444" s="17"/>
      <c r="AO1444" s="17">
        <v>0.25969514754716799</v>
      </c>
      <c r="AP1444" s="17">
        <v>0.15709839030890899</v>
      </c>
      <c r="AQ1444" s="17">
        <v>0.15068033536748601</v>
      </c>
      <c r="AR1444" s="17"/>
      <c r="AS1444" s="17">
        <v>0.18926489663109</v>
      </c>
      <c r="AT1444" s="17">
        <v>0.18976472988222201</v>
      </c>
      <c r="AU1444" s="17">
        <v>0.158268910868199</v>
      </c>
      <c r="AV1444" s="17">
        <v>0.190369070856682</v>
      </c>
      <c r="AW1444" s="17">
        <v>0.12668192924973901</v>
      </c>
    </row>
    <row r="1445" spans="2:49" x14ac:dyDescent="0.25">
      <c r="B1445" t="s">
        <v>672</v>
      </c>
      <c r="C1445" s="17">
        <v>6.9117456189803403E-2</v>
      </c>
      <c r="D1445" s="17">
        <v>8.7748883906567404E-2</v>
      </c>
      <c r="E1445" s="17">
        <v>5.10854555349462E-2</v>
      </c>
      <c r="F1445" s="17"/>
      <c r="G1445" s="17">
        <v>6.5538930469333095E-2</v>
      </c>
      <c r="H1445" s="17">
        <v>6.0765507672084502E-2</v>
      </c>
      <c r="I1445" s="17">
        <v>7.4899326790256904E-2</v>
      </c>
      <c r="J1445" s="17">
        <v>6.2725294726253406E-2</v>
      </c>
      <c r="K1445" s="17">
        <v>8.5857691557794102E-2</v>
      </c>
      <c r="L1445" s="17">
        <v>6.7574455986302406E-2</v>
      </c>
      <c r="M1445" s="17"/>
      <c r="N1445" s="17">
        <v>5.4027755498180403E-2</v>
      </c>
      <c r="O1445" s="17">
        <v>5.9051173810984001E-2</v>
      </c>
      <c r="P1445" s="17">
        <v>8.9614968025392303E-2</v>
      </c>
      <c r="Q1445" s="17">
        <v>7.8330130280902799E-2</v>
      </c>
      <c r="R1445" s="17"/>
      <c r="S1445" s="17">
        <v>5.7101801588760201E-2</v>
      </c>
      <c r="T1445" s="17">
        <v>5.67989118473506E-2</v>
      </c>
      <c r="U1445" s="17">
        <v>7.9304295723843607E-2</v>
      </c>
      <c r="V1445" s="17">
        <v>6.6715924200693805E-2</v>
      </c>
      <c r="W1445" s="17">
        <v>7.7309645984609807E-2</v>
      </c>
      <c r="X1445" s="17">
        <v>7.5848417144557506E-2</v>
      </c>
      <c r="Y1445" s="17">
        <v>8.4769403470358703E-2</v>
      </c>
      <c r="Z1445" s="17">
        <v>8.1386230110713303E-2</v>
      </c>
      <c r="AA1445" s="17">
        <v>5.8012875471683101E-2</v>
      </c>
      <c r="AB1445" s="17">
        <v>6.9075961895642995E-2</v>
      </c>
      <c r="AC1445" s="17">
        <v>8.8850514988663698E-2</v>
      </c>
      <c r="AD1445" s="17"/>
      <c r="AE1445" s="17">
        <v>0.109114423435493</v>
      </c>
      <c r="AF1445" s="17">
        <v>4.4361338994507699E-2</v>
      </c>
      <c r="AG1445" s="17">
        <v>5.0735777780913899E-2</v>
      </c>
      <c r="AH1445" s="17"/>
      <c r="AI1445" s="17">
        <v>8.3654940406986095E-2</v>
      </c>
      <c r="AJ1445" s="17">
        <v>5.7427206509353401E-2</v>
      </c>
      <c r="AK1445" s="17">
        <v>3.4729381777411597E-2</v>
      </c>
      <c r="AL1445" s="17">
        <v>0.16996326671314099</v>
      </c>
      <c r="AM1445" s="17">
        <v>6.1773735588354597E-2</v>
      </c>
      <c r="AN1445" s="17"/>
      <c r="AO1445" s="17">
        <v>7.6439750482020299E-2</v>
      </c>
      <c r="AP1445" s="17">
        <v>4.6927716802622498E-2</v>
      </c>
      <c r="AQ1445" s="17">
        <v>3.8046807238537997E-2</v>
      </c>
      <c r="AR1445" s="17"/>
      <c r="AS1445" s="17">
        <v>8.6306590243170694E-2</v>
      </c>
      <c r="AT1445" s="17">
        <v>5.9018611861087103E-2</v>
      </c>
      <c r="AU1445" s="17">
        <v>6.0668020386381097E-2</v>
      </c>
      <c r="AV1445" s="17">
        <v>7.3945569249701401E-2</v>
      </c>
      <c r="AW1445" s="17">
        <v>5.9739616550303798E-2</v>
      </c>
    </row>
    <row r="1446" spans="2:49" x14ac:dyDescent="0.25">
      <c r="B1446" t="s">
        <v>150</v>
      </c>
      <c r="C1446" s="17">
        <v>0.152160897031206</v>
      </c>
      <c r="D1446" s="17">
        <v>0.123345260291385</v>
      </c>
      <c r="E1446" s="17">
        <v>0.18004649699160499</v>
      </c>
      <c r="F1446" s="17"/>
      <c r="G1446" s="17">
        <v>0.12805940599035301</v>
      </c>
      <c r="H1446" s="17">
        <v>0.16355512595220201</v>
      </c>
      <c r="I1446" s="17">
        <v>0.14436260095265199</v>
      </c>
      <c r="J1446" s="17">
        <v>0.16842849567311199</v>
      </c>
      <c r="K1446" s="17">
        <v>0.18620851018057299</v>
      </c>
      <c r="L1446" s="17">
        <v>0.129452254616226</v>
      </c>
      <c r="M1446" s="17"/>
      <c r="N1446" s="17">
        <v>0.112173615538205</v>
      </c>
      <c r="O1446" s="17">
        <v>0.143657125898774</v>
      </c>
      <c r="P1446" s="17">
        <v>0.148774891444654</v>
      </c>
      <c r="Q1446" s="17">
        <v>0.20646971178568499</v>
      </c>
      <c r="R1446" s="17"/>
      <c r="S1446" s="17">
        <v>0.147092678819772</v>
      </c>
      <c r="T1446" s="17">
        <v>0.142978670100364</v>
      </c>
      <c r="U1446" s="17">
        <v>0.16137832423574899</v>
      </c>
      <c r="V1446" s="17">
        <v>0.136301968168757</v>
      </c>
      <c r="W1446" s="17">
        <v>9.80646514740416E-2</v>
      </c>
      <c r="X1446" s="17">
        <v>0.16564090196983899</v>
      </c>
      <c r="Y1446" s="17">
        <v>0.15593997026607601</v>
      </c>
      <c r="Z1446" s="17">
        <v>0.15827561719989899</v>
      </c>
      <c r="AA1446" s="17">
        <v>0.16803267640009001</v>
      </c>
      <c r="AB1446" s="17">
        <v>0.16232935332641599</v>
      </c>
      <c r="AC1446" s="17">
        <v>0.191145584176942</v>
      </c>
      <c r="AD1446" s="17"/>
      <c r="AE1446" s="17">
        <v>0.15496532056679599</v>
      </c>
      <c r="AF1446" s="17">
        <v>0.10500759986897799</v>
      </c>
      <c r="AG1446" s="17">
        <v>0.26083736877017699</v>
      </c>
      <c r="AH1446" s="17"/>
      <c r="AI1446" s="17">
        <v>0.13279325463784999</v>
      </c>
      <c r="AJ1446" s="17">
        <v>0.120894767983526</v>
      </c>
      <c r="AK1446" s="17">
        <v>9.5336305883337802E-2</v>
      </c>
      <c r="AL1446" s="17">
        <v>0.183416350741963</v>
      </c>
      <c r="AM1446" s="17">
        <v>0.25584704143313403</v>
      </c>
      <c r="AN1446" s="17"/>
      <c r="AO1446" s="17">
        <v>0.133484980873916</v>
      </c>
      <c r="AP1446" s="17">
        <v>0.12049053527156001</v>
      </c>
      <c r="AQ1446" s="17">
        <v>8.7669450631987E-2</v>
      </c>
      <c r="AR1446" s="17"/>
      <c r="AS1446" s="17">
        <v>0.20775394777644901</v>
      </c>
      <c r="AT1446" s="17">
        <v>0.13820708325926701</v>
      </c>
      <c r="AU1446" s="17">
        <v>0.113955647420522</v>
      </c>
      <c r="AV1446" s="17">
        <v>0.10264188144108401</v>
      </c>
      <c r="AW1446" s="17">
        <v>5.6822207493341201E-2</v>
      </c>
    </row>
    <row r="1447" spans="2:49" x14ac:dyDescent="0.25">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row>
    <row r="1448" spans="2:49" x14ac:dyDescent="0.25">
      <c r="B1448" s="6" t="s">
        <v>696</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row>
    <row r="1449" spans="2:49" x14ac:dyDescent="0.25">
      <c r="B1449" s="24" t="s">
        <v>76</v>
      </c>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row>
    <row r="1450" spans="2:49" x14ac:dyDescent="0.25">
      <c r="B1450" t="s">
        <v>684</v>
      </c>
      <c r="C1450" s="17">
        <v>0.293248655038293</v>
      </c>
      <c r="D1450" s="17">
        <v>0.28146973749933002</v>
      </c>
      <c r="E1450" s="17">
        <v>0.30169535546625298</v>
      </c>
      <c r="F1450" s="17"/>
      <c r="G1450" s="17">
        <v>0.29514609105325001</v>
      </c>
      <c r="H1450" s="17">
        <v>0.28505877228754201</v>
      </c>
      <c r="I1450" s="17">
        <v>0.31636240573914898</v>
      </c>
      <c r="J1450" s="17">
        <v>0.28695056330249002</v>
      </c>
      <c r="K1450" s="17">
        <v>0.32359972928545899</v>
      </c>
      <c r="L1450" s="17">
        <v>0.26454714523744199</v>
      </c>
      <c r="M1450" s="17"/>
      <c r="N1450" s="17">
        <v>0.32545780800282997</v>
      </c>
      <c r="O1450" s="17">
        <v>0.30813682003209503</v>
      </c>
      <c r="P1450" s="17">
        <v>0.24966372148086699</v>
      </c>
      <c r="Q1450" s="17">
        <v>0.282363687868049</v>
      </c>
      <c r="R1450" s="17"/>
      <c r="S1450" s="17">
        <v>0.30972461680804397</v>
      </c>
      <c r="T1450" s="17">
        <v>0.28796491936317198</v>
      </c>
      <c r="U1450" s="17">
        <v>0.30498757085399603</v>
      </c>
      <c r="V1450" s="17">
        <v>0.29811704809864598</v>
      </c>
      <c r="W1450" s="17">
        <v>0.27097499219078702</v>
      </c>
      <c r="X1450" s="17">
        <v>0.25718546130053899</v>
      </c>
      <c r="Y1450" s="17">
        <v>0.27889223179932399</v>
      </c>
      <c r="Z1450" s="17">
        <v>0.29424555160218502</v>
      </c>
      <c r="AA1450" s="17">
        <v>0.28780635895370299</v>
      </c>
      <c r="AB1450" s="17">
        <v>0.357102156668969</v>
      </c>
      <c r="AC1450" s="17">
        <v>0.24863643840243199</v>
      </c>
      <c r="AD1450" s="17"/>
      <c r="AE1450" s="17">
        <v>0.20149665672932901</v>
      </c>
      <c r="AF1450" s="17">
        <v>0.37719256721347399</v>
      </c>
      <c r="AG1450" s="17">
        <v>0.25509288988039203</v>
      </c>
      <c r="AH1450" s="17"/>
      <c r="AI1450" s="17">
        <v>0.16053895475343199</v>
      </c>
      <c r="AJ1450" s="17">
        <v>0.40562046508042598</v>
      </c>
      <c r="AK1450" s="17">
        <v>0.39479567005938998</v>
      </c>
      <c r="AL1450" s="17">
        <v>0.166428591847954</v>
      </c>
      <c r="AM1450" s="17">
        <v>0.24941959523892801</v>
      </c>
      <c r="AN1450" s="17"/>
      <c r="AO1450" s="17">
        <v>0.12360499671349599</v>
      </c>
      <c r="AP1450" s="17">
        <v>0.40109078734821102</v>
      </c>
      <c r="AQ1450" s="17">
        <v>0.37918807613906802</v>
      </c>
      <c r="AR1450" s="17"/>
      <c r="AS1450" s="17">
        <v>0.23186755735554199</v>
      </c>
      <c r="AT1450" s="17">
        <v>0.29871459260551497</v>
      </c>
      <c r="AU1450" s="17">
        <v>0.34258858846147999</v>
      </c>
      <c r="AV1450" s="17">
        <v>0.32656246380452397</v>
      </c>
      <c r="AW1450" s="17">
        <v>0.280170137475722</v>
      </c>
    </row>
    <row r="1451" spans="2:49" x14ac:dyDescent="0.25">
      <c r="B1451" t="s">
        <v>685</v>
      </c>
      <c r="C1451" s="17">
        <v>0.27628159859398099</v>
      </c>
      <c r="D1451" s="17">
        <v>0.28628328289043298</v>
      </c>
      <c r="E1451" s="17">
        <v>0.26491392877202902</v>
      </c>
      <c r="F1451" s="17"/>
      <c r="G1451" s="17">
        <v>0.291581172269192</v>
      </c>
      <c r="H1451" s="17">
        <v>0.29356217669571499</v>
      </c>
      <c r="I1451" s="17">
        <v>0.276146735206594</v>
      </c>
      <c r="J1451" s="17">
        <v>0.27889753524248001</v>
      </c>
      <c r="K1451" s="17">
        <v>0.286726385434242</v>
      </c>
      <c r="L1451" s="17">
        <v>0.242892540530361</v>
      </c>
      <c r="M1451" s="17"/>
      <c r="N1451" s="17">
        <v>0.29508849559885503</v>
      </c>
      <c r="O1451" s="17">
        <v>0.28211302013408401</v>
      </c>
      <c r="P1451" s="17">
        <v>0.25651663430709698</v>
      </c>
      <c r="Q1451" s="17">
        <v>0.26674326302975998</v>
      </c>
      <c r="R1451" s="17"/>
      <c r="S1451" s="17">
        <v>0.27341840165778702</v>
      </c>
      <c r="T1451" s="17">
        <v>0.29294199512015701</v>
      </c>
      <c r="U1451" s="17">
        <v>0.28820369926559702</v>
      </c>
      <c r="V1451" s="17">
        <v>0.286043068721265</v>
      </c>
      <c r="W1451" s="17">
        <v>0.26027018696429</v>
      </c>
      <c r="X1451" s="17">
        <v>0.24617996390028901</v>
      </c>
      <c r="Y1451" s="17">
        <v>0.26540158916255602</v>
      </c>
      <c r="Z1451" s="17">
        <v>0.25278361452402298</v>
      </c>
      <c r="AA1451" s="17">
        <v>0.24696979080192899</v>
      </c>
      <c r="AB1451" s="17">
        <v>0.32467814090700903</v>
      </c>
      <c r="AC1451" s="17">
        <v>0.29449993017982501</v>
      </c>
      <c r="AD1451" s="17"/>
      <c r="AE1451" s="17">
        <v>0.199317001883037</v>
      </c>
      <c r="AF1451" s="17">
        <v>0.34988935903326002</v>
      </c>
      <c r="AG1451" s="17">
        <v>0.24098498908524699</v>
      </c>
      <c r="AH1451" s="17"/>
      <c r="AI1451" s="17">
        <v>0.14763139082808499</v>
      </c>
      <c r="AJ1451" s="17">
        <v>0.390645318235465</v>
      </c>
      <c r="AK1451" s="17">
        <v>0.39938848042645098</v>
      </c>
      <c r="AL1451" s="17">
        <v>0.152700918465315</v>
      </c>
      <c r="AM1451" s="17">
        <v>0.22545100683139899</v>
      </c>
      <c r="AN1451" s="17"/>
      <c r="AO1451" s="17">
        <v>8.4186545239113397E-2</v>
      </c>
      <c r="AP1451" s="17">
        <v>0.38163760802257402</v>
      </c>
      <c r="AQ1451" s="17">
        <v>0.42600613260463699</v>
      </c>
      <c r="AR1451" s="17"/>
      <c r="AS1451" s="17">
        <v>0.24225576828429299</v>
      </c>
      <c r="AT1451" s="17">
        <v>0.25873444822151898</v>
      </c>
      <c r="AU1451" s="17">
        <v>0.30129446765314699</v>
      </c>
      <c r="AV1451" s="17">
        <v>0.35273257964681198</v>
      </c>
      <c r="AW1451" s="17">
        <v>0.28916624275911401</v>
      </c>
    </row>
    <row r="1452" spans="2:49" x14ac:dyDescent="0.25">
      <c r="B1452" t="s">
        <v>686</v>
      </c>
      <c r="C1452" s="17">
        <v>0.27264830642807503</v>
      </c>
      <c r="D1452" s="17">
        <v>0.27565200745801799</v>
      </c>
      <c r="E1452" s="17">
        <v>0.271578001381649</v>
      </c>
      <c r="F1452" s="17"/>
      <c r="G1452" s="17">
        <v>0.18777098485912</v>
      </c>
      <c r="H1452" s="17">
        <v>0.17332366329184801</v>
      </c>
      <c r="I1452" s="17">
        <v>0.240809211982288</v>
      </c>
      <c r="J1452" s="17">
        <v>0.28441317786218601</v>
      </c>
      <c r="K1452" s="17">
        <v>0.31240156236682798</v>
      </c>
      <c r="L1452" s="17">
        <v>0.400362673465952</v>
      </c>
      <c r="M1452" s="17"/>
      <c r="N1452" s="17">
        <v>0.28136948131535899</v>
      </c>
      <c r="O1452" s="17">
        <v>0.26851376061041599</v>
      </c>
      <c r="P1452" s="17">
        <v>0.29350986287054498</v>
      </c>
      <c r="Q1452" s="17">
        <v>0.24998999476264</v>
      </c>
      <c r="R1452" s="17"/>
      <c r="S1452" s="17">
        <v>0.25751930469572998</v>
      </c>
      <c r="T1452" s="17">
        <v>0.25603917153598699</v>
      </c>
      <c r="U1452" s="17">
        <v>0.27272974060433702</v>
      </c>
      <c r="V1452" s="17">
        <v>0.274120238743078</v>
      </c>
      <c r="W1452" s="17">
        <v>0.292476175707372</v>
      </c>
      <c r="X1452" s="17">
        <v>0.28056735308834602</v>
      </c>
      <c r="Y1452" s="17">
        <v>0.259164954924889</v>
      </c>
      <c r="Z1452" s="17">
        <v>0.27033776208335197</v>
      </c>
      <c r="AA1452" s="17">
        <v>0.26741875099715401</v>
      </c>
      <c r="AB1452" s="17">
        <v>0.316950229818596</v>
      </c>
      <c r="AC1452" s="17">
        <v>0.268645975195689</v>
      </c>
      <c r="AD1452" s="17"/>
      <c r="AE1452" s="17">
        <v>0.37101112618708798</v>
      </c>
      <c r="AF1452" s="17">
        <v>0.230607503126047</v>
      </c>
      <c r="AG1452" s="17">
        <v>0.207816245951294</v>
      </c>
      <c r="AH1452" s="17"/>
      <c r="AI1452" s="17">
        <v>0.39431158626405699</v>
      </c>
      <c r="AJ1452" s="17">
        <v>0.19583459938903999</v>
      </c>
      <c r="AK1452" s="17">
        <v>0.23926343663645</v>
      </c>
      <c r="AL1452" s="17">
        <v>0.31293371638478801</v>
      </c>
      <c r="AM1452" s="17">
        <v>0.216315274345492</v>
      </c>
      <c r="AN1452" s="17"/>
      <c r="AO1452" s="17">
        <v>0.41351594340965803</v>
      </c>
      <c r="AP1452" s="17">
        <v>0.20472679591783699</v>
      </c>
      <c r="AQ1452" s="17">
        <v>0.22706076034911599</v>
      </c>
      <c r="AR1452" s="17"/>
      <c r="AS1452" s="17">
        <v>0.29306963422504201</v>
      </c>
      <c r="AT1452" s="17">
        <v>0.25897066966729299</v>
      </c>
      <c r="AU1452" s="17">
        <v>0.252905816428733</v>
      </c>
      <c r="AV1452" s="17">
        <v>0.247726586720041</v>
      </c>
      <c r="AW1452" s="17">
        <v>0.28349831816131199</v>
      </c>
    </row>
    <row r="1453" spans="2:49" x14ac:dyDescent="0.25">
      <c r="B1453" t="s">
        <v>687</v>
      </c>
      <c r="C1453" s="17">
        <v>0.26355900775569902</v>
      </c>
      <c r="D1453" s="17">
        <v>0.23746721192700401</v>
      </c>
      <c r="E1453" s="17">
        <v>0.290150367434444</v>
      </c>
      <c r="F1453" s="17"/>
      <c r="G1453" s="17">
        <v>0.25052636047559201</v>
      </c>
      <c r="H1453" s="17">
        <v>0.250728294169349</v>
      </c>
      <c r="I1453" s="17">
        <v>0.21737320357516701</v>
      </c>
      <c r="J1453" s="17">
        <v>0.25964762829378102</v>
      </c>
      <c r="K1453" s="17">
        <v>0.28615230217521997</v>
      </c>
      <c r="L1453" s="17">
        <v>0.308449679723097</v>
      </c>
      <c r="M1453" s="17"/>
      <c r="N1453" s="17">
        <v>0.302066409140476</v>
      </c>
      <c r="O1453" s="17">
        <v>0.26925099071577102</v>
      </c>
      <c r="P1453" s="17">
        <v>0.25500751391779602</v>
      </c>
      <c r="Q1453" s="17">
        <v>0.22414476266321801</v>
      </c>
      <c r="R1453" s="17"/>
      <c r="S1453" s="17">
        <v>0.242094066899602</v>
      </c>
      <c r="T1453" s="17">
        <v>0.27784907910363599</v>
      </c>
      <c r="U1453" s="17">
        <v>0.25278784818913402</v>
      </c>
      <c r="V1453" s="17">
        <v>0.26596281689846202</v>
      </c>
      <c r="W1453" s="17">
        <v>0.25745914768807898</v>
      </c>
      <c r="X1453" s="17">
        <v>0.22237741308460299</v>
      </c>
      <c r="Y1453" s="17">
        <v>0.29660337878032</v>
      </c>
      <c r="Z1453" s="17">
        <v>0.25425771645579898</v>
      </c>
      <c r="AA1453" s="17">
        <v>0.22809454972870599</v>
      </c>
      <c r="AB1453" s="17">
        <v>0.343603527636068</v>
      </c>
      <c r="AC1453" s="17">
        <v>0.27063544406159601</v>
      </c>
      <c r="AD1453" s="17"/>
      <c r="AE1453" s="17">
        <v>0.24240754397563599</v>
      </c>
      <c r="AF1453" s="17">
        <v>0.29334242286501899</v>
      </c>
      <c r="AG1453" s="17">
        <v>0.22944109049237199</v>
      </c>
      <c r="AH1453" s="17"/>
      <c r="AI1453" s="17">
        <v>0.22761414997663301</v>
      </c>
      <c r="AJ1453" s="17">
        <v>0.287676459557488</v>
      </c>
      <c r="AK1453" s="17">
        <v>0.32822059168485501</v>
      </c>
      <c r="AL1453" s="17">
        <v>0.13023702960660599</v>
      </c>
      <c r="AM1453" s="17">
        <v>0.25140615199774202</v>
      </c>
      <c r="AN1453" s="17"/>
      <c r="AO1453" s="17">
        <v>0.18113924226806899</v>
      </c>
      <c r="AP1453" s="17">
        <v>0.30045223444167501</v>
      </c>
      <c r="AQ1453" s="17">
        <v>0.31768271458052899</v>
      </c>
      <c r="AR1453" s="17"/>
      <c r="AS1453" s="17">
        <v>0.22365348659641299</v>
      </c>
      <c r="AT1453" s="17">
        <v>0.25027370142086502</v>
      </c>
      <c r="AU1453" s="17">
        <v>0.302034886281137</v>
      </c>
      <c r="AV1453" s="17">
        <v>0.27532699375444197</v>
      </c>
      <c r="AW1453" s="17">
        <v>0.29261938782329</v>
      </c>
    </row>
    <row r="1454" spans="2:49" x14ac:dyDescent="0.25">
      <c r="B1454" t="s">
        <v>688</v>
      </c>
      <c r="C1454" s="17">
        <v>0.24537366532032501</v>
      </c>
      <c r="D1454" s="17">
        <v>0.24852386347848299</v>
      </c>
      <c r="E1454" s="17">
        <v>0.24377067054493601</v>
      </c>
      <c r="F1454" s="17"/>
      <c r="G1454" s="17">
        <v>0.220877731290816</v>
      </c>
      <c r="H1454" s="17">
        <v>0.17813796283972999</v>
      </c>
      <c r="I1454" s="17">
        <v>0.25668137746347303</v>
      </c>
      <c r="J1454" s="17">
        <v>0.25765549440237601</v>
      </c>
      <c r="K1454" s="17">
        <v>0.25389579559643399</v>
      </c>
      <c r="L1454" s="17">
        <v>0.29163489895780498</v>
      </c>
      <c r="M1454" s="17"/>
      <c r="N1454" s="17">
        <v>0.27390903705421898</v>
      </c>
      <c r="O1454" s="17">
        <v>0.24248140504608601</v>
      </c>
      <c r="P1454" s="17">
        <v>0.22874323945475999</v>
      </c>
      <c r="Q1454" s="17">
        <v>0.23509003212763699</v>
      </c>
      <c r="R1454" s="17"/>
      <c r="S1454" s="17">
        <v>0.24801930702415001</v>
      </c>
      <c r="T1454" s="17">
        <v>0.22599613687982401</v>
      </c>
      <c r="U1454" s="17">
        <v>0.241216049066349</v>
      </c>
      <c r="V1454" s="17">
        <v>0.27294116579742</v>
      </c>
      <c r="W1454" s="17">
        <v>0.234149399999066</v>
      </c>
      <c r="X1454" s="17">
        <v>0.22937901732844199</v>
      </c>
      <c r="Y1454" s="17">
        <v>0.26481091845021698</v>
      </c>
      <c r="Z1454" s="17">
        <v>0.257288129719285</v>
      </c>
      <c r="AA1454" s="17">
        <v>0.227921013601976</v>
      </c>
      <c r="AB1454" s="17">
        <v>0.26141169805318898</v>
      </c>
      <c r="AC1454" s="17">
        <v>0.25872823927519201</v>
      </c>
      <c r="AD1454" s="17"/>
      <c r="AE1454" s="17">
        <v>0.28947122215887799</v>
      </c>
      <c r="AF1454" s="17">
        <v>0.218951304391342</v>
      </c>
      <c r="AG1454" s="17">
        <v>0.23151419442148299</v>
      </c>
      <c r="AH1454" s="17"/>
      <c r="AI1454" s="17">
        <v>0.31069824315907701</v>
      </c>
      <c r="AJ1454" s="17">
        <v>0.193498948389563</v>
      </c>
      <c r="AK1454" s="17">
        <v>0.229827853389072</v>
      </c>
      <c r="AL1454" s="17">
        <v>0.30324378429979298</v>
      </c>
      <c r="AM1454" s="17">
        <v>0.23037276162246201</v>
      </c>
      <c r="AN1454" s="17"/>
      <c r="AO1454" s="17">
        <v>0.319664289409548</v>
      </c>
      <c r="AP1454" s="17">
        <v>0.20942916765460801</v>
      </c>
      <c r="AQ1454" s="17">
        <v>0.24976046397700399</v>
      </c>
      <c r="AR1454" s="17"/>
      <c r="AS1454" s="17">
        <v>0.241474968774267</v>
      </c>
      <c r="AT1454" s="17">
        <v>0.24067226999895799</v>
      </c>
      <c r="AU1454" s="17">
        <v>0.26193597631777699</v>
      </c>
      <c r="AV1454" s="17">
        <v>0.236119893886442</v>
      </c>
      <c r="AW1454" s="17">
        <v>0.24134696155524099</v>
      </c>
    </row>
    <row r="1455" spans="2:49" x14ac:dyDescent="0.25">
      <c r="B1455" t="s">
        <v>689</v>
      </c>
      <c r="C1455" s="17">
        <v>0.24439757245646199</v>
      </c>
      <c r="D1455" s="17">
        <v>0.23566379168087701</v>
      </c>
      <c r="E1455" s="17">
        <v>0.25111190872838302</v>
      </c>
      <c r="F1455" s="17"/>
      <c r="G1455" s="17">
        <v>0.274094468443145</v>
      </c>
      <c r="H1455" s="17">
        <v>0.247257221391291</v>
      </c>
      <c r="I1455" s="17">
        <v>0.26109114295128599</v>
      </c>
      <c r="J1455" s="17">
        <v>0.24240877570429201</v>
      </c>
      <c r="K1455" s="17">
        <v>0.23639121374390301</v>
      </c>
      <c r="L1455" s="17">
        <v>0.215421772143777</v>
      </c>
      <c r="M1455" s="17"/>
      <c r="N1455" s="17">
        <v>0.27326733325028102</v>
      </c>
      <c r="O1455" s="17">
        <v>0.26944288748457201</v>
      </c>
      <c r="P1455" s="17">
        <v>0.213597588873467</v>
      </c>
      <c r="Q1455" s="17">
        <v>0.215364049337949</v>
      </c>
      <c r="R1455" s="17"/>
      <c r="S1455" s="17">
        <v>0.26809128420435602</v>
      </c>
      <c r="T1455" s="17">
        <v>0.25761734678670301</v>
      </c>
      <c r="U1455" s="17">
        <v>0.27039765635556701</v>
      </c>
      <c r="V1455" s="17">
        <v>0.28260945054731201</v>
      </c>
      <c r="W1455" s="17">
        <v>0.22452626009235899</v>
      </c>
      <c r="X1455" s="17">
        <v>0.20641359895699701</v>
      </c>
      <c r="Y1455" s="17">
        <v>0.21312559343406801</v>
      </c>
      <c r="Z1455" s="17">
        <v>0.21225710419781799</v>
      </c>
      <c r="AA1455" s="17">
        <v>0.20827257799271701</v>
      </c>
      <c r="AB1455" s="17">
        <v>0.273401699744238</v>
      </c>
      <c r="AC1455" s="17">
        <v>0.232499248902404</v>
      </c>
      <c r="AD1455" s="17"/>
      <c r="AE1455" s="17">
        <v>0.16393434722334799</v>
      </c>
      <c r="AF1455" s="17">
        <v>0.30809322466604999</v>
      </c>
      <c r="AG1455" s="17">
        <v>0.225507799223404</v>
      </c>
      <c r="AH1455" s="17"/>
      <c r="AI1455" s="17">
        <v>0.124016250308318</v>
      </c>
      <c r="AJ1455" s="17">
        <v>0.32350166236515299</v>
      </c>
      <c r="AK1455" s="17">
        <v>0.38223779877212799</v>
      </c>
      <c r="AL1455" s="17">
        <v>0.19496731496867301</v>
      </c>
      <c r="AM1455" s="17">
        <v>0.204434346356835</v>
      </c>
      <c r="AN1455" s="17"/>
      <c r="AO1455" s="17">
        <v>0.104501304142642</v>
      </c>
      <c r="AP1455" s="17">
        <v>0.32629027270233801</v>
      </c>
      <c r="AQ1455" s="17">
        <v>0.31308783092289</v>
      </c>
      <c r="AR1455" s="17"/>
      <c r="AS1455" s="17">
        <v>0.18847160852814199</v>
      </c>
      <c r="AT1455" s="17">
        <v>0.24399504881516301</v>
      </c>
      <c r="AU1455" s="17">
        <v>0.28356409762231399</v>
      </c>
      <c r="AV1455" s="17">
        <v>0.296506788668987</v>
      </c>
      <c r="AW1455" s="17">
        <v>0.29434837891513099</v>
      </c>
    </row>
    <row r="1456" spans="2:49" x14ac:dyDescent="0.25">
      <c r="B1456" t="s">
        <v>690</v>
      </c>
      <c r="C1456" s="17">
        <v>0.23613222651194399</v>
      </c>
      <c r="D1456" s="17">
        <v>0.25473618212282201</v>
      </c>
      <c r="E1456" s="17">
        <v>0.21796742633487101</v>
      </c>
      <c r="F1456" s="17"/>
      <c r="G1456" s="17">
        <v>0.21581541477246799</v>
      </c>
      <c r="H1456" s="17">
        <v>0.20932353127698899</v>
      </c>
      <c r="I1456" s="17">
        <v>0.22526825826021199</v>
      </c>
      <c r="J1456" s="17">
        <v>0.22992946681474899</v>
      </c>
      <c r="K1456" s="17">
        <v>0.29867338240479002</v>
      </c>
      <c r="L1456" s="17">
        <v>0.243575118934895</v>
      </c>
      <c r="M1456" s="17"/>
      <c r="N1456" s="17">
        <v>0.28478388270963101</v>
      </c>
      <c r="O1456" s="17">
        <v>0.23337687448890401</v>
      </c>
      <c r="P1456" s="17">
        <v>0.226274780496245</v>
      </c>
      <c r="Q1456" s="17">
        <v>0.19401211890567999</v>
      </c>
      <c r="R1456" s="17"/>
      <c r="S1456" s="17">
        <v>0.21716696020221299</v>
      </c>
      <c r="T1456" s="17">
        <v>0.23795287428575901</v>
      </c>
      <c r="U1456" s="17">
        <v>0.22199934301045099</v>
      </c>
      <c r="V1456" s="17">
        <v>0.27178582047201499</v>
      </c>
      <c r="W1456" s="17">
        <v>0.243175882822253</v>
      </c>
      <c r="X1456" s="17">
        <v>0.224334502287862</v>
      </c>
      <c r="Y1456" s="17">
        <v>0.22436759466958001</v>
      </c>
      <c r="Z1456" s="17">
        <v>0.16456030359760199</v>
      </c>
      <c r="AA1456" s="17">
        <v>0.228084786065641</v>
      </c>
      <c r="AB1456" s="17">
        <v>0.29219863711486499</v>
      </c>
      <c r="AC1456" s="17">
        <v>0.24714526677325899</v>
      </c>
      <c r="AD1456" s="17"/>
      <c r="AE1456" s="17">
        <v>0.20376306244081099</v>
      </c>
      <c r="AF1456" s="17">
        <v>0.28709254325476202</v>
      </c>
      <c r="AG1456" s="17">
        <v>0.178789814042766</v>
      </c>
      <c r="AH1456" s="17"/>
      <c r="AI1456" s="17">
        <v>0.20561222367866899</v>
      </c>
      <c r="AJ1456" s="17">
        <v>0.27471406072923299</v>
      </c>
      <c r="AK1456" s="17">
        <v>0.28562956723103</v>
      </c>
      <c r="AL1456" s="17">
        <v>0.111303644350242</v>
      </c>
      <c r="AM1456" s="17">
        <v>0.18628722782096399</v>
      </c>
      <c r="AN1456" s="17"/>
      <c r="AO1456" s="17">
        <v>0.186507307553885</v>
      </c>
      <c r="AP1456" s="17">
        <v>0.26570664770368801</v>
      </c>
      <c r="AQ1456" s="17">
        <v>0.29093453416583798</v>
      </c>
      <c r="AR1456" s="17"/>
      <c r="AS1456" s="17">
        <v>0.19289064856812099</v>
      </c>
      <c r="AT1456" s="17">
        <v>0.220677641520789</v>
      </c>
      <c r="AU1456" s="17">
        <v>0.26990665398207903</v>
      </c>
      <c r="AV1456" s="17">
        <v>0.30014095935327401</v>
      </c>
      <c r="AW1456" s="17">
        <v>0.291230697471282</v>
      </c>
    </row>
    <row r="1457" spans="2:49" x14ac:dyDescent="0.25">
      <c r="B1457" t="s">
        <v>691</v>
      </c>
      <c r="C1457" s="17">
        <v>0.22868612149397</v>
      </c>
      <c r="D1457" s="17">
        <v>0.23922839145879601</v>
      </c>
      <c r="E1457" s="17">
        <v>0.21985535242371501</v>
      </c>
      <c r="F1457" s="17"/>
      <c r="G1457" s="17">
        <v>0.18058018641562901</v>
      </c>
      <c r="H1457" s="17">
        <v>0.18164555357026699</v>
      </c>
      <c r="I1457" s="17">
        <v>0.19516257242032001</v>
      </c>
      <c r="J1457" s="17">
        <v>0.23138131658747099</v>
      </c>
      <c r="K1457" s="17">
        <v>0.25023119464648502</v>
      </c>
      <c r="L1457" s="17">
        <v>0.31005520026695699</v>
      </c>
      <c r="M1457" s="17"/>
      <c r="N1457" s="17">
        <v>0.26319421264642801</v>
      </c>
      <c r="O1457" s="17">
        <v>0.23623044800887899</v>
      </c>
      <c r="P1457" s="17">
        <v>0.199561808911289</v>
      </c>
      <c r="Q1457" s="17">
        <v>0.20881806383131499</v>
      </c>
      <c r="R1457" s="17"/>
      <c r="S1457" s="17">
        <v>0.232871999563939</v>
      </c>
      <c r="T1457" s="17">
        <v>0.24229689069565999</v>
      </c>
      <c r="U1457" s="17">
        <v>0.24515337904704701</v>
      </c>
      <c r="V1457" s="17">
        <v>0.22457095601635099</v>
      </c>
      <c r="W1457" s="17">
        <v>0.19987663009942599</v>
      </c>
      <c r="X1457" s="17">
        <v>0.19287362454912901</v>
      </c>
      <c r="Y1457" s="17">
        <v>0.238623651100487</v>
      </c>
      <c r="Z1457" s="17">
        <v>0.24681249208646999</v>
      </c>
      <c r="AA1457" s="17">
        <v>0.21585544987486599</v>
      </c>
      <c r="AB1457" s="17">
        <v>0.250606380552724</v>
      </c>
      <c r="AC1457" s="17">
        <v>0.22578628275207099</v>
      </c>
      <c r="AD1457" s="17"/>
      <c r="AE1457" s="17">
        <v>0.301013606945842</v>
      </c>
      <c r="AF1457" s="17">
        <v>0.19292760527005601</v>
      </c>
      <c r="AG1457" s="17">
        <v>0.176479212546339</v>
      </c>
      <c r="AH1457" s="17"/>
      <c r="AI1457" s="17">
        <v>0.34531683361323401</v>
      </c>
      <c r="AJ1457" s="17">
        <v>0.14213126160849501</v>
      </c>
      <c r="AK1457" s="17">
        <v>0.242289115459768</v>
      </c>
      <c r="AL1457" s="17">
        <v>0.25833246221309702</v>
      </c>
      <c r="AM1457" s="17">
        <v>0.169341780128308</v>
      </c>
      <c r="AN1457" s="17"/>
      <c r="AO1457" s="17">
        <v>0.38750509407202599</v>
      </c>
      <c r="AP1457" s="17">
        <v>0.15073108450546199</v>
      </c>
      <c r="AQ1457" s="17">
        <v>0.20943479166520501</v>
      </c>
      <c r="AR1457" s="17"/>
      <c r="AS1457" s="17">
        <v>0.22925349907049999</v>
      </c>
      <c r="AT1457" s="17">
        <v>0.22317840383364401</v>
      </c>
      <c r="AU1457" s="17">
        <v>0.25023969676174102</v>
      </c>
      <c r="AV1457" s="17">
        <v>0.22545510732113599</v>
      </c>
      <c r="AW1457" s="17">
        <v>0.32382650451897499</v>
      </c>
    </row>
    <row r="1458" spans="2:49" x14ac:dyDescent="0.25">
      <c r="B1458" t="s">
        <v>692</v>
      </c>
      <c r="C1458" s="17">
        <v>0.14397517619158001</v>
      </c>
      <c r="D1458" s="17">
        <v>0.16629086056565501</v>
      </c>
      <c r="E1458" s="17">
        <v>0.122977711635811</v>
      </c>
      <c r="F1458" s="17"/>
      <c r="G1458" s="17">
        <v>0.13617874335393801</v>
      </c>
      <c r="H1458" s="17">
        <v>0.125314525389149</v>
      </c>
      <c r="I1458" s="17">
        <v>0.11796681723774601</v>
      </c>
      <c r="J1458" s="17">
        <v>0.152639918988144</v>
      </c>
      <c r="K1458" s="17">
        <v>0.16870467661175201</v>
      </c>
      <c r="L1458" s="17">
        <v>0.16197167576650401</v>
      </c>
      <c r="M1458" s="17"/>
      <c r="N1458" s="17">
        <v>0.13597179109164501</v>
      </c>
      <c r="O1458" s="17">
        <v>0.138907795485575</v>
      </c>
      <c r="P1458" s="17">
        <v>0.158745278111382</v>
      </c>
      <c r="Q1458" s="17">
        <v>0.143147371585162</v>
      </c>
      <c r="R1458" s="17"/>
      <c r="S1458" s="17">
        <v>0.14525929579897501</v>
      </c>
      <c r="T1458" s="17">
        <v>0.14586234037086299</v>
      </c>
      <c r="U1458" s="17">
        <v>0.139239960654687</v>
      </c>
      <c r="V1458" s="17">
        <v>0.14553468181042301</v>
      </c>
      <c r="W1458" s="17">
        <v>0.163693021749198</v>
      </c>
      <c r="X1458" s="17">
        <v>0.13308476302516301</v>
      </c>
      <c r="Y1458" s="17">
        <v>0.15336648375156101</v>
      </c>
      <c r="Z1458" s="17">
        <v>0.16356017492184899</v>
      </c>
      <c r="AA1458" s="17">
        <v>0.118457269418819</v>
      </c>
      <c r="AB1458" s="17">
        <v>0.15414389821921101</v>
      </c>
      <c r="AC1458" s="17">
        <v>0.139485804655443</v>
      </c>
      <c r="AD1458" s="17"/>
      <c r="AE1458" s="17">
        <v>0.196535888647077</v>
      </c>
      <c r="AF1458" s="17">
        <v>0.109302974209284</v>
      </c>
      <c r="AG1458" s="17">
        <v>0.13670277657480101</v>
      </c>
      <c r="AH1458" s="17"/>
      <c r="AI1458" s="17">
        <v>0.195155103074347</v>
      </c>
      <c r="AJ1458" s="17">
        <v>0.106593712779634</v>
      </c>
      <c r="AK1458" s="17">
        <v>0.126425438030389</v>
      </c>
      <c r="AL1458" s="17">
        <v>0.25204744220112701</v>
      </c>
      <c r="AM1458" s="17">
        <v>0.129393880671617</v>
      </c>
      <c r="AN1458" s="17"/>
      <c r="AO1458" s="17">
        <v>0.196122691874834</v>
      </c>
      <c r="AP1458" s="17">
        <v>0.113160639401488</v>
      </c>
      <c r="AQ1458" s="17">
        <v>0.13390426865335101</v>
      </c>
      <c r="AR1458" s="17"/>
      <c r="AS1458" s="17">
        <v>0.14042702773795401</v>
      </c>
      <c r="AT1458" s="17">
        <v>0.17014104171344499</v>
      </c>
      <c r="AU1458" s="17">
        <v>0.124250668351797</v>
      </c>
      <c r="AV1458" s="17">
        <v>0.16899066262152301</v>
      </c>
      <c r="AW1458" s="17">
        <v>0.162888914523973</v>
      </c>
    </row>
    <row r="1459" spans="2:49" x14ac:dyDescent="0.25">
      <c r="B1459" t="s">
        <v>693</v>
      </c>
      <c r="C1459" s="17">
        <v>0.120487975747708</v>
      </c>
      <c r="D1459" s="17">
        <v>0.13823012189196901</v>
      </c>
      <c r="E1459" s="17">
        <v>0.100693703745694</v>
      </c>
      <c r="F1459" s="17"/>
      <c r="G1459" s="17">
        <v>0.170971760585859</v>
      </c>
      <c r="H1459" s="17">
        <v>0.15129962886538001</v>
      </c>
      <c r="I1459" s="17">
        <v>0.153988560598249</v>
      </c>
      <c r="J1459" s="17">
        <v>8.1731481288657204E-2</v>
      </c>
      <c r="K1459" s="17">
        <v>8.5722608853010002E-2</v>
      </c>
      <c r="L1459" s="17">
        <v>8.8903925391166996E-2</v>
      </c>
      <c r="M1459" s="17"/>
      <c r="N1459" s="17">
        <v>0.125739811336814</v>
      </c>
      <c r="O1459" s="17">
        <v>0.11681701253171101</v>
      </c>
      <c r="P1459" s="17">
        <v>0.109942163704665</v>
      </c>
      <c r="Q1459" s="17">
        <v>0.12930470855659901</v>
      </c>
      <c r="R1459" s="17"/>
      <c r="S1459" s="17">
        <v>0.13981336442200901</v>
      </c>
      <c r="T1459" s="17">
        <v>0.12252017119396701</v>
      </c>
      <c r="U1459" s="17">
        <v>0.102374923491329</v>
      </c>
      <c r="V1459" s="17">
        <v>0.106921095506916</v>
      </c>
      <c r="W1459" s="17">
        <v>0.121119134935601</v>
      </c>
      <c r="X1459" s="17">
        <v>0.103335792958042</v>
      </c>
      <c r="Y1459" s="17">
        <v>0.121073915352894</v>
      </c>
      <c r="Z1459" s="17">
        <v>7.1780525239029294E-2</v>
      </c>
      <c r="AA1459" s="17">
        <v>0.10531397990664</v>
      </c>
      <c r="AB1459" s="17">
        <v>0.175120097294091</v>
      </c>
      <c r="AC1459" s="17">
        <v>0.11751422609715099</v>
      </c>
      <c r="AD1459" s="17"/>
      <c r="AE1459" s="17">
        <v>6.3715443503493299E-2</v>
      </c>
      <c r="AF1459" s="17">
        <v>0.16454430986270099</v>
      </c>
      <c r="AG1459" s="17">
        <v>0.107034195160079</v>
      </c>
      <c r="AH1459" s="17"/>
      <c r="AI1459" s="17">
        <v>3.6821682634744501E-2</v>
      </c>
      <c r="AJ1459" s="17">
        <v>0.19789873753835099</v>
      </c>
      <c r="AK1459" s="17">
        <v>0.143667145254288</v>
      </c>
      <c r="AL1459" s="17">
        <v>5.8337225582247201E-2</v>
      </c>
      <c r="AM1459" s="17">
        <v>0.109203587723124</v>
      </c>
      <c r="AN1459" s="17"/>
      <c r="AO1459" s="17">
        <v>3.9029834202166401E-2</v>
      </c>
      <c r="AP1459" s="17">
        <v>0.17822624524548999</v>
      </c>
      <c r="AQ1459" s="17">
        <v>0.15005490306667099</v>
      </c>
      <c r="AR1459" s="17"/>
      <c r="AS1459" s="17">
        <v>9.3087616017012098E-2</v>
      </c>
      <c r="AT1459" s="17">
        <v>0.122436639199355</v>
      </c>
      <c r="AU1459" s="17">
        <v>0.127303906657803</v>
      </c>
      <c r="AV1459" s="17">
        <v>0.16479783229922099</v>
      </c>
      <c r="AW1459" s="17">
        <v>0.13161694836107801</v>
      </c>
    </row>
    <row r="1460" spans="2:49" x14ac:dyDescent="0.25">
      <c r="B1460" t="s">
        <v>694</v>
      </c>
      <c r="C1460" s="17">
        <v>0.11762897972714</v>
      </c>
      <c r="D1460" s="17">
        <v>0.138239898460365</v>
      </c>
      <c r="E1460" s="17">
        <v>9.8038963798659007E-2</v>
      </c>
      <c r="F1460" s="17"/>
      <c r="G1460" s="17">
        <v>0.107228829123521</v>
      </c>
      <c r="H1460" s="17">
        <v>0.111164999972423</v>
      </c>
      <c r="I1460" s="17">
        <v>0.14195964241409301</v>
      </c>
      <c r="J1460" s="17">
        <v>8.4253851951946804E-2</v>
      </c>
      <c r="K1460" s="17">
        <v>0.109081044554951</v>
      </c>
      <c r="L1460" s="17">
        <v>0.14292774824094301</v>
      </c>
      <c r="M1460" s="17"/>
      <c r="N1460" s="17">
        <v>0.13444736927563899</v>
      </c>
      <c r="O1460" s="17">
        <v>0.112528856254761</v>
      </c>
      <c r="P1460" s="17">
        <v>0.100220474956273</v>
      </c>
      <c r="Q1460" s="17">
        <v>0.12155675838596799</v>
      </c>
      <c r="R1460" s="17"/>
      <c r="S1460" s="17">
        <v>0.13245141714516701</v>
      </c>
      <c r="T1460" s="17">
        <v>0.11352815423561501</v>
      </c>
      <c r="U1460" s="17">
        <v>9.2284288278850296E-2</v>
      </c>
      <c r="V1460" s="17">
        <v>0.116401074672608</v>
      </c>
      <c r="W1460" s="17">
        <v>0.101163891674658</v>
      </c>
      <c r="X1460" s="17">
        <v>0.13738651103885899</v>
      </c>
      <c r="Y1460" s="17">
        <v>0.10612295673295601</v>
      </c>
      <c r="Z1460" s="17">
        <v>0.11319424591729001</v>
      </c>
      <c r="AA1460" s="17">
        <v>0.130191792534392</v>
      </c>
      <c r="AB1460" s="17">
        <v>0.11787869773475899</v>
      </c>
      <c r="AC1460" s="17">
        <v>0.11089606742701</v>
      </c>
      <c r="AD1460" s="17"/>
      <c r="AE1460" s="17">
        <v>0.146103793289976</v>
      </c>
      <c r="AF1460" s="17">
        <v>0.107029910015733</v>
      </c>
      <c r="AG1460" s="17">
        <v>0.102279185886106</v>
      </c>
      <c r="AH1460" s="17"/>
      <c r="AI1460" s="17">
        <v>0.148634110394186</v>
      </c>
      <c r="AJ1460" s="17">
        <v>0.106326136483424</v>
      </c>
      <c r="AK1460" s="17">
        <v>0.103526578815046</v>
      </c>
      <c r="AL1460" s="17">
        <v>0.169736484426909</v>
      </c>
      <c r="AM1460" s="17">
        <v>9.6469868778760001E-2</v>
      </c>
      <c r="AN1460" s="17"/>
      <c r="AO1460" s="17">
        <v>0.163551139208123</v>
      </c>
      <c r="AP1460" s="17">
        <v>0.104993093798362</v>
      </c>
      <c r="AQ1460" s="17">
        <v>0.11103725732121</v>
      </c>
      <c r="AR1460" s="17"/>
      <c r="AS1460" s="17">
        <v>0.11485280024509199</v>
      </c>
      <c r="AT1460" s="17">
        <v>0.104937252265718</v>
      </c>
      <c r="AU1460" s="17">
        <v>0.13138042457708601</v>
      </c>
      <c r="AV1460" s="17">
        <v>0.12334677932233901</v>
      </c>
      <c r="AW1460" s="17">
        <v>0.190044371541915</v>
      </c>
    </row>
    <row r="1461" spans="2:49" x14ac:dyDescent="0.25">
      <c r="B1461" t="s">
        <v>695</v>
      </c>
      <c r="C1461" s="17">
        <v>8.8536492888655505E-2</v>
      </c>
      <c r="D1461" s="17">
        <v>0.104008112118521</v>
      </c>
      <c r="E1461" s="17">
        <v>7.2646775536212599E-2</v>
      </c>
      <c r="F1461" s="17"/>
      <c r="G1461" s="17">
        <v>0.10687395638036699</v>
      </c>
      <c r="H1461" s="17">
        <v>0.110980212469572</v>
      </c>
      <c r="I1461" s="17">
        <v>8.8928477824771104E-2</v>
      </c>
      <c r="J1461" s="17">
        <v>9.3303564744498704E-2</v>
      </c>
      <c r="K1461" s="17">
        <v>7.1698911662128703E-2</v>
      </c>
      <c r="L1461" s="17">
        <v>6.5023349470998401E-2</v>
      </c>
      <c r="M1461" s="17"/>
      <c r="N1461" s="17">
        <v>0.110636135049099</v>
      </c>
      <c r="O1461" s="17">
        <v>8.7644440679635505E-2</v>
      </c>
      <c r="P1461" s="17">
        <v>7.1136931604252496E-2</v>
      </c>
      <c r="Q1461" s="17">
        <v>8.2668076195851703E-2</v>
      </c>
      <c r="R1461" s="17"/>
      <c r="S1461" s="17">
        <v>0.101389587944753</v>
      </c>
      <c r="T1461" s="17">
        <v>9.1777982873583394E-2</v>
      </c>
      <c r="U1461" s="17">
        <v>8.5757064662436197E-2</v>
      </c>
      <c r="V1461" s="17">
        <v>7.98649353907286E-2</v>
      </c>
      <c r="W1461" s="17">
        <v>8.5976498319005099E-2</v>
      </c>
      <c r="X1461" s="17">
        <v>7.5862123938770704E-2</v>
      </c>
      <c r="Y1461" s="17">
        <v>7.6252937712571106E-2</v>
      </c>
      <c r="Z1461" s="17">
        <v>8.1478726172466306E-2</v>
      </c>
      <c r="AA1461" s="17">
        <v>8.9761926120743005E-2</v>
      </c>
      <c r="AB1461" s="17">
        <v>8.5581940229737294E-2</v>
      </c>
      <c r="AC1461" s="17">
        <v>0.11844002282199299</v>
      </c>
      <c r="AD1461" s="17"/>
      <c r="AE1461" s="17">
        <v>7.1158343620379594E-2</v>
      </c>
      <c r="AF1461" s="17">
        <v>0.10561854373662501</v>
      </c>
      <c r="AG1461" s="17">
        <v>7.6713650743350001E-2</v>
      </c>
      <c r="AH1461" s="17"/>
      <c r="AI1461" s="17">
        <v>6.2387295347791999E-2</v>
      </c>
      <c r="AJ1461" s="17">
        <v>0.11540478344606001</v>
      </c>
      <c r="AK1461" s="17">
        <v>0.1267506749291</v>
      </c>
      <c r="AL1461" s="17">
        <v>4.8805141350535E-2</v>
      </c>
      <c r="AM1461" s="17">
        <v>6.2240374950186E-2</v>
      </c>
      <c r="AN1461" s="17"/>
      <c r="AO1461" s="17">
        <v>5.3849180161529703E-2</v>
      </c>
      <c r="AP1461" s="17">
        <v>0.110675284796364</v>
      </c>
      <c r="AQ1461" s="17">
        <v>0.11280675617992</v>
      </c>
      <c r="AR1461" s="17"/>
      <c r="AS1461" s="17">
        <v>7.5872878213740405E-2</v>
      </c>
      <c r="AT1461" s="17">
        <v>8.5713920802557797E-2</v>
      </c>
      <c r="AU1461" s="17">
        <v>9.9148888481262396E-2</v>
      </c>
      <c r="AV1461" s="17">
        <v>0.124068386748541</v>
      </c>
      <c r="AW1461" s="17">
        <v>0.16934442246762099</v>
      </c>
    </row>
    <row r="1462" spans="2:49" x14ac:dyDescent="0.25">
      <c r="B1462" t="s">
        <v>73</v>
      </c>
      <c r="C1462" s="17">
        <v>3.5915047289468101E-2</v>
      </c>
      <c r="D1462" s="17">
        <v>3.04582168092228E-2</v>
      </c>
      <c r="E1462" s="17">
        <v>4.1541976159288702E-2</v>
      </c>
      <c r="F1462" s="17"/>
      <c r="G1462" s="17">
        <v>1.7996713593727301E-2</v>
      </c>
      <c r="H1462" s="17">
        <v>4.5695020801463801E-2</v>
      </c>
      <c r="I1462" s="17">
        <v>3.5144888438309797E-2</v>
      </c>
      <c r="J1462" s="17">
        <v>3.5326150189752603E-2</v>
      </c>
      <c r="K1462" s="17">
        <v>3.6900235077898497E-2</v>
      </c>
      <c r="L1462" s="17">
        <v>4.04971789371842E-2</v>
      </c>
      <c r="M1462" s="17"/>
      <c r="N1462" s="17">
        <v>3.0185401934917099E-2</v>
      </c>
      <c r="O1462" s="17">
        <v>3.0663793511989199E-2</v>
      </c>
      <c r="P1462" s="17">
        <v>4.4858979771118801E-2</v>
      </c>
      <c r="Q1462" s="17">
        <v>3.9328109818615502E-2</v>
      </c>
      <c r="R1462" s="17"/>
      <c r="S1462" s="17">
        <v>2.9222860799425199E-2</v>
      </c>
      <c r="T1462" s="17">
        <v>3.5666840171257E-2</v>
      </c>
      <c r="U1462" s="17">
        <v>4.8474343048766799E-2</v>
      </c>
      <c r="V1462" s="17">
        <v>3.2924288619789702E-2</v>
      </c>
      <c r="W1462" s="17">
        <v>3.5721115101441103E-2</v>
      </c>
      <c r="X1462" s="17">
        <v>4.1404656078319599E-2</v>
      </c>
      <c r="Y1462" s="17">
        <v>5.7692165643734E-2</v>
      </c>
      <c r="Z1462" s="17">
        <v>3.3532245742938602E-2</v>
      </c>
      <c r="AA1462" s="17">
        <v>2.84107806282764E-2</v>
      </c>
      <c r="AB1462" s="17">
        <v>2.1815441320835301E-2</v>
      </c>
      <c r="AC1462" s="17">
        <v>3.9883784218245198E-2</v>
      </c>
      <c r="AD1462" s="17"/>
      <c r="AE1462" s="17">
        <v>4.1001324322205802E-2</v>
      </c>
      <c r="AF1462" s="17">
        <v>2.94813558025422E-2</v>
      </c>
      <c r="AG1462" s="17">
        <v>4.85823214675071E-2</v>
      </c>
      <c r="AH1462" s="17"/>
      <c r="AI1462" s="17">
        <v>3.9851727495477801E-2</v>
      </c>
      <c r="AJ1462" s="17">
        <v>2.5264569978357299E-2</v>
      </c>
      <c r="AK1462" s="17">
        <v>1.0018200437558701E-2</v>
      </c>
      <c r="AL1462" s="17">
        <v>4.89763989115619E-2</v>
      </c>
      <c r="AM1462" s="17">
        <v>5.6471625073444401E-2</v>
      </c>
      <c r="AN1462" s="17"/>
      <c r="AO1462" s="17">
        <v>3.4487296176021101E-2</v>
      </c>
      <c r="AP1462" s="17">
        <v>2.3459517538349101E-2</v>
      </c>
      <c r="AQ1462" s="17">
        <v>1.5635647140243E-2</v>
      </c>
      <c r="AR1462" s="17"/>
      <c r="AS1462" s="17">
        <v>4.2669093860822002E-2</v>
      </c>
      <c r="AT1462" s="17">
        <v>3.6256758809538402E-2</v>
      </c>
      <c r="AU1462" s="17">
        <v>2.0446283656125702E-2</v>
      </c>
      <c r="AV1462" s="17">
        <v>3.46978281966299E-2</v>
      </c>
      <c r="AW1462" s="17">
        <v>2.5834337323396898E-2</v>
      </c>
    </row>
    <row r="1463" spans="2:49" x14ac:dyDescent="0.25">
      <c r="B1463" t="s">
        <v>104</v>
      </c>
      <c r="C1463" s="17">
        <v>0.107365534079621</v>
      </c>
      <c r="D1463" s="17">
        <v>8.5129946582299401E-2</v>
      </c>
      <c r="E1463" s="17">
        <v>0.12951355806554099</v>
      </c>
      <c r="F1463" s="17"/>
      <c r="G1463" s="17">
        <v>0.106038738209967</v>
      </c>
      <c r="H1463" s="17">
        <v>0.121203116321736</v>
      </c>
      <c r="I1463" s="17">
        <v>9.8156005087419104E-2</v>
      </c>
      <c r="J1463" s="17">
        <v>0.128393282884224</v>
      </c>
      <c r="K1463" s="17">
        <v>9.7558881967585706E-2</v>
      </c>
      <c r="L1463" s="17">
        <v>9.4005486170703798E-2</v>
      </c>
      <c r="M1463" s="17"/>
      <c r="N1463" s="17">
        <v>7.7009073388785196E-2</v>
      </c>
      <c r="O1463" s="17">
        <v>9.7228681328343697E-2</v>
      </c>
      <c r="P1463" s="17">
        <v>0.103647325350324</v>
      </c>
      <c r="Q1463" s="17">
        <v>0.14995192572621099</v>
      </c>
      <c r="R1463" s="17"/>
      <c r="S1463" s="17">
        <v>8.2748919865225604E-2</v>
      </c>
      <c r="T1463" s="17">
        <v>0.117960643652694</v>
      </c>
      <c r="U1463" s="17">
        <v>0.120100952201735</v>
      </c>
      <c r="V1463" s="17">
        <v>9.9644888628822301E-2</v>
      </c>
      <c r="W1463" s="17">
        <v>0.11899577506376199</v>
      </c>
      <c r="X1463" s="17">
        <v>0.141196004631614</v>
      </c>
      <c r="Y1463" s="17">
        <v>0.11100299288686501</v>
      </c>
      <c r="Z1463" s="17">
        <v>8.6195896551284901E-2</v>
      </c>
      <c r="AA1463" s="17">
        <v>0.119172374466192</v>
      </c>
      <c r="AB1463" s="17">
        <v>7.7802298898252006E-2</v>
      </c>
      <c r="AC1463" s="17">
        <v>0.10344050740421599</v>
      </c>
      <c r="AD1463" s="17"/>
      <c r="AE1463" s="17">
        <v>9.6299825416001503E-2</v>
      </c>
      <c r="AF1463" s="17">
        <v>7.5308934782094605E-2</v>
      </c>
      <c r="AG1463" s="17">
        <v>0.19119774493274699</v>
      </c>
      <c r="AH1463" s="17"/>
      <c r="AI1463" s="17">
        <v>9.4623262462826499E-2</v>
      </c>
      <c r="AJ1463" s="17">
        <v>6.8805761942306101E-2</v>
      </c>
      <c r="AK1463" s="17">
        <v>5.9412820279575902E-2</v>
      </c>
      <c r="AL1463" s="17">
        <v>0.13418374213401099</v>
      </c>
      <c r="AM1463" s="17">
        <v>0.20761228425346501</v>
      </c>
      <c r="AN1463" s="17"/>
      <c r="AO1463" s="17">
        <v>9.2759971650811804E-2</v>
      </c>
      <c r="AP1463" s="17">
        <v>7.6429385891864696E-2</v>
      </c>
      <c r="AQ1463" s="17">
        <v>7.7299019364981E-2</v>
      </c>
      <c r="AR1463" s="17"/>
      <c r="AS1463" s="17">
        <v>0.14494048221021999</v>
      </c>
      <c r="AT1463" s="17">
        <v>0.107818777134462</v>
      </c>
      <c r="AU1463" s="17">
        <v>7.3056820679240006E-2</v>
      </c>
      <c r="AV1463" s="17">
        <v>6.05092869530005E-2</v>
      </c>
      <c r="AW1463" s="17">
        <v>0.11347966399749899</v>
      </c>
    </row>
    <row r="1464" spans="2:49" x14ac:dyDescent="0.25">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row>
    <row r="1465" spans="2:49" x14ac:dyDescent="0.25">
      <c r="B1465" s="6" t="s">
        <v>699</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row>
    <row r="1466" spans="2:49" x14ac:dyDescent="0.25">
      <c r="B1466" s="24" t="s">
        <v>76</v>
      </c>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c r="AB1466" s="17"/>
      <c r="AC1466" s="17"/>
      <c r="AD1466" s="17"/>
      <c r="AE1466" s="17"/>
      <c r="AF1466" s="17"/>
      <c r="AG1466" s="17"/>
      <c r="AH1466" s="17"/>
      <c r="AI1466" s="17"/>
      <c r="AJ1466" s="17"/>
      <c r="AK1466" s="17"/>
      <c r="AL1466" s="17"/>
      <c r="AM1466" s="17"/>
      <c r="AN1466" s="17"/>
      <c r="AO1466" s="17"/>
      <c r="AP1466" s="17"/>
      <c r="AQ1466" s="17"/>
      <c r="AR1466" s="17"/>
      <c r="AS1466" s="17"/>
      <c r="AT1466" s="17"/>
      <c r="AU1466" s="17"/>
      <c r="AV1466" s="17"/>
      <c r="AW1466" s="17"/>
    </row>
    <row r="1467" spans="2:49" x14ac:dyDescent="0.25">
      <c r="B1467" t="s">
        <v>697</v>
      </c>
      <c r="C1467" s="17">
        <v>0.55942029236462898</v>
      </c>
      <c r="D1467" s="17">
        <v>0.55967879955660205</v>
      </c>
      <c r="E1467" s="17">
        <v>0.55837162128645701</v>
      </c>
      <c r="F1467" s="17"/>
      <c r="G1467" s="17">
        <v>0.55871831982598696</v>
      </c>
      <c r="H1467" s="17">
        <v>0.52415128188424398</v>
      </c>
      <c r="I1467" s="17">
        <v>0.49973711352623701</v>
      </c>
      <c r="J1467" s="17">
        <v>0.53125699620782696</v>
      </c>
      <c r="K1467" s="17">
        <v>0.58560665095197595</v>
      </c>
      <c r="L1467" s="17">
        <v>0.64253645348155597</v>
      </c>
      <c r="M1467" s="17"/>
      <c r="N1467" s="17">
        <v>0.632708377406206</v>
      </c>
      <c r="O1467" s="17">
        <v>0.56134284326261097</v>
      </c>
      <c r="P1467" s="17">
        <v>0.50550451087557402</v>
      </c>
      <c r="Q1467" s="17">
        <v>0.52898199418938496</v>
      </c>
      <c r="R1467" s="17"/>
      <c r="S1467" s="17">
        <v>0.59800282882470202</v>
      </c>
      <c r="T1467" s="17">
        <v>0.54435845848640796</v>
      </c>
      <c r="U1467" s="17">
        <v>0.54168909948191601</v>
      </c>
      <c r="V1467" s="17">
        <v>0.58311021318058498</v>
      </c>
      <c r="W1467" s="17">
        <v>0.52958090459438201</v>
      </c>
      <c r="X1467" s="17">
        <v>0.51069134329794597</v>
      </c>
      <c r="Y1467" s="17">
        <v>0.55759659567402298</v>
      </c>
      <c r="Z1467" s="17">
        <v>0.54086454109924098</v>
      </c>
      <c r="AA1467" s="17">
        <v>0.57502600321701802</v>
      </c>
      <c r="AB1467" s="17">
        <v>0.60982734064601696</v>
      </c>
      <c r="AC1467" s="17">
        <v>0.498410670847448</v>
      </c>
      <c r="AD1467" s="17"/>
      <c r="AE1467" s="17">
        <v>0.50381738043177804</v>
      </c>
      <c r="AF1467" s="17">
        <v>0.64541873233036895</v>
      </c>
      <c r="AG1467" s="17">
        <v>0.46454395730016701</v>
      </c>
      <c r="AH1467" s="17"/>
      <c r="AI1467" s="17">
        <v>0.529822268258206</v>
      </c>
      <c r="AJ1467" s="17">
        <v>0.613980744066429</v>
      </c>
      <c r="AK1467" s="17">
        <v>0.74475051102335499</v>
      </c>
      <c r="AL1467" s="17">
        <v>0.36738475040290502</v>
      </c>
      <c r="AM1467" s="17">
        <v>0.45296160797800999</v>
      </c>
      <c r="AN1467" s="17"/>
      <c r="AO1467" s="17">
        <v>0.54180165919371504</v>
      </c>
      <c r="AP1467" s="17">
        <v>0.62234053275455603</v>
      </c>
      <c r="AQ1467" s="17">
        <v>0.70172459719352898</v>
      </c>
      <c r="AR1467" s="17"/>
      <c r="AS1467" s="17">
        <v>0.50090173376207003</v>
      </c>
      <c r="AT1467" s="17">
        <v>0.55084465669999205</v>
      </c>
      <c r="AU1467" s="17">
        <v>0.613356711275862</v>
      </c>
      <c r="AV1467" s="17">
        <v>0.60397677809539296</v>
      </c>
      <c r="AW1467" s="17">
        <v>0.592019020110512</v>
      </c>
    </row>
    <row r="1468" spans="2:49" x14ac:dyDescent="0.25">
      <c r="B1468" t="s">
        <v>698</v>
      </c>
      <c r="C1468" s="17">
        <v>0.218284207401234</v>
      </c>
      <c r="D1468" s="17">
        <v>0.24796111336048501</v>
      </c>
      <c r="E1468" s="17">
        <v>0.19012953834141499</v>
      </c>
      <c r="F1468" s="17"/>
      <c r="G1468" s="17">
        <v>0.25387813541277998</v>
      </c>
      <c r="H1468" s="17">
        <v>0.25542192728693303</v>
      </c>
      <c r="I1468" s="17">
        <v>0.26764406210460601</v>
      </c>
      <c r="J1468" s="17">
        <v>0.20616613700800199</v>
      </c>
      <c r="K1468" s="17">
        <v>0.18618531644116501</v>
      </c>
      <c r="L1468" s="17">
        <v>0.15523449160167699</v>
      </c>
      <c r="M1468" s="17"/>
      <c r="N1468" s="17">
        <v>0.22083472418032299</v>
      </c>
      <c r="O1468" s="17">
        <v>0.21137196619294299</v>
      </c>
      <c r="P1468" s="17">
        <v>0.23779443721021601</v>
      </c>
      <c r="Q1468" s="17">
        <v>0.206136295340584</v>
      </c>
      <c r="R1468" s="17"/>
      <c r="S1468" s="17">
        <v>0.237950225291405</v>
      </c>
      <c r="T1468" s="17">
        <v>0.24542610540671</v>
      </c>
      <c r="U1468" s="17">
        <v>0.18302619714472601</v>
      </c>
      <c r="V1468" s="17">
        <v>0.209422967223859</v>
      </c>
      <c r="W1468" s="17">
        <v>0.265859349575154</v>
      </c>
      <c r="X1468" s="17">
        <v>0.235514958478133</v>
      </c>
      <c r="Y1468" s="17">
        <v>0.19479942466171399</v>
      </c>
      <c r="Z1468" s="17">
        <v>0.21504012582107301</v>
      </c>
      <c r="AA1468" s="17">
        <v>0.19089293440046801</v>
      </c>
      <c r="AB1468" s="17">
        <v>0.202090791073707</v>
      </c>
      <c r="AC1468" s="17">
        <v>0.19722691389746599</v>
      </c>
      <c r="AD1468" s="17"/>
      <c r="AE1468" s="17">
        <v>0.28023907674675402</v>
      </c>
      <c r="AF1468" s="17">
        <v>0.18364644333482999</v>
      </c>
      <c r="AG1468" s="17">
        <v>0.18407229958473401</v>
      </c>
      <c r="AH1468" s="17"/>
      <c r="AI1468" s="17">
        <v>0.26132517773449199</v>
      </c>
      <c r="AJ1468" s="17">
        <v>0.21232411600291301</v>
      </c>
      <c r="AK1468" s="17">
        <v>0.14039981751268699</v>
      </c>
      <c r="AL1468" s="17">
        <v>0.39699335700213401</v>
      </c>
      <c r="AM1468" s="17">
        <v>0.19521969796746799</v>
      </c>
      <c r="AN1468" s="17"/>
      <c r="AO1468" s="17">
        <v>0.273383114393974</v>
      </c>
      <c r="AP1468" s="17">
        <v>0.20413150131758201</v>
      </c>
      <c r="AQ1468" s="17">
        <v>0.18028581507195099</v>
      </c>
      <c r="AR1468" s="17"/>
      <c r="AS1468" s="17">
        <v>0.22088924333837101</v>
      </c>
      <c r="AT1468" s="17">
        <v>0.218264691268788</v>
      </c>
      <c r="AU1468" s="17">
        <v>0.217414155604325</v>
      </c>
      <c r="AV1468" s="17">
        <v>0.25414133406760098</v>
      </c>
      <c r="AW1468" s="17">
        <v>0.24553357860795599</v>
      </c>
    </row>
    <row r="1469" spans="2:49" x14ac:dyDescent="0.25">
      <c r="B1469" t="s">
        <v>150</v>
      </c>
      <c r="C1469" s="17">
        <v>0.22229550023413699</v>
      </c>
      <c r="D1469" s="17">
        <v>0.19236008708291299</v>
      </c>
      <c r="E1469" s="17">
        <v>0.251498840372127</v>
      </c>
      <c r="F1469" s="17"/>
      <c r="G1469" s="17">
        <v>0.187403544761233</v>
      </c>
      <c r="H1469" s="17">
        <v>0.22042679082882399</v>
      </c>
      <c r="I1469" s="17">
        <v>0.23261882436915701</v>
      </c>
      <c r="J1469" s="17">
        <v>0.26257686678417103</v>
      </c>
      <c r="K1469" s="17">
        <v>0.22820803260686001</v>
      </c>
      <c r="L1469" s="17">
        <v>0.20222905491676699</v>
      </c>
      <c r="M1469" s="17"/>
      <c r="N1469" s="17">
        <v>0.14645689841347101</v>
      </c>
      <c r="O1469" s="17">
        <v>0.22728519054444599</v>
      </c>
      <c r="P1469" s="17">
        <v>0.25670105191421</v>
      </c>
      <c r="Q1469" s="17">
        <v>0.26488171047003101</v>
      </c>
      <c r="R1469" s="17"/>
      <c r="S1469" s="17">
        <v>0.16404694588389299</v>
      </c>
      <c r="T1469" s="17">
        <v>0.21021543610688301</v>
      </c>
      <c r="U1469" s="17">
        <v>0.27528470337335798</v>
      </c>
      <c r="V1469" s="17">
        <v>0.20746681959555599</v>
      </c>
      <c r="W1469" s="17">
        <v>0.20455974583046399</v>
      </c>
      <c r="X1469" s="17">
        <v>0.253793698223921</v>
      </c>
      <c r="Y1469" s="17">
        <v>0.24760397966426301</v>
      </c>
      <c r="Z1469" s="17">
        <v>0.24409533307968601</v>
      </c>
      <c r="AA1469" s="17">
        <v>0.234081062382515</v>
      </c>
      <c r="AB1469" s="17">
        <v>0.18808186828027601</v>
      </c>
      <c r="AC1469" s="17">
        <v>0.30436241525508601</v>
      </c>
      <c r="AD1469" s="17"/>
      <c r="AE1469" s="17">
        <v>0.21594354282146799</v>
      </c>
      <c r="AF1469" s="17">
        <v>0.17093482433480101</v>
      </c>
      <c r="AG1469" s="17">
        <v>0.35138374311510001</v>
      </c>
      <c r="AH1469" s="17"/>
      <c r="AI1469" s="17">
        <v>0.20885255400730199</v>
      </c>
      <c r="AJ1469" s="17">
        <v>0.17369513993065899</v>
      </c>
      <c r="AK1469" s="17">
        <v>0.114849671463958</v>
      </c>
      <c r="AL1469" s="17">
        <v>0.23562189259496</v>
      </c>
      <c r="AM1469" s="17">
        <v>0.35181869405452199</v>
      </c>
      <c r="AN1469" s="17"/>
      <c r="AO1469" s="17">
        <v>0.18481522641231099</v>
      </c>
      <c r="AP1469" s="17">
        <v>0.17352796592786199</v>
      </c>
      <c r="AQ1469" s="17">
        <v>0.11798958773451999</v>
      </c>
      <c r="AR1469" s="17"/>
      <c r="AS1469" s="17">
        <v>0.27820902289955801</v>
      </c>
      <c r="AT1469" s="17">
        <v>0.23089065203122</v>
      </c>
      <c r="AU1469" s="17">
        <v>0.169229133119813</v>
      </c>
      <c r="AV1469" s="17">
        <v>0.141881887837006</v>
      </c>
      <c r="AW1469" s="17">
        <v>0.16244740128153201</v>
      </c>
    </row>
    <row r="1470" spans="2:49" x14ac:dyDescent="0.25">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row>
    <row r="1471" spans="2:49" x14ac:dyDescent="0.25">
      <c r="B1471" s="6" t="s">
        <v>704</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row>
    <row r="1472" spans="2:49" x14ac:dyDescent="0.25">
      <c r="B1472" s="24" t="s">
        <v>76</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row>
    <row r="1473" spans="2:49" x14ac:dyDescent="0.25">
      <c r="B1473" t="s">
        <v>172</v>
      </c>
      <c r="C1473" s="17">
        <v>0.214511342662353</v>
      </c>
      <c r="D1473" s="17">
        <v>0.23294919206114301</v>
      </c>
      <c r="E1473" s="17">
        <v>0.19382735659210301</v>
      </c>
      <c r="F1473" s="17"/>
      <c r="G1473" s="17">
        <v>0.221133004750561</v>
      </c>
      <c r="H1473" s="17">
        <v>0.24366284352620801</v>
      </c>
      <c r="I1473" s="17">
        <v>0.20218649673518499</v>
      </c>
      <c r="J1473" s="17">
        <v>0.21615924977104101</v>
      </c>
      <c r="K1473" s="17">
        <v>0.19341700449257901</v>
      </c>
      <c r="L1473" s="17">
        <v>0.20920414348313801</v>
      </c>
      <c r="M1473" s="17"/>
      <c r="N1473" s="17">
        <v>0.26593635394225801</v>
      </c>
      <c r="O1473" s="17">
        <v>0.202392881405868</v>
      </c>
      <c r="P1473" s="17">
        <v>0.188785779285991</v>
      </c>
      <c r="Q1473" s="17">
        <v>0.19338901050499499</v>
      </c>
      <c r="R1473" s="17"/>
      <c r="S1473" s="17">
        <v>0.25433625629571499</v>
      </c>
      <c r="T1473" s="17">
        <v>0.21809877910377601</v>
      </c>
      <c r="U1473" s="17">
        <v>0.22535972716046501</v>
      </c>
      <c r="V1473" s="17">
        <v>0.19452032000669101</v>
      </c>
      <c r="W1473" s="17">
        <v>0.20419797313865301</v>
      </c>
      <c r="X1473" s="17">
        <v>0.20786906039981101</v>
      </c>
      <c r="Y1473" s="17">
        <v>0.24182688249748799</v>
      </c>
      <c r="Z1473" s="17">
        <v>0.16526582411187099</v>
      </c>
      <c r="AA1473" s="17">
        <v>0.19782961790196399</v>
      </c>
      <c r="AB1473" s="17">
        <v>0.197588906735332</v>
      </c>
      <c r="AC1473" s="17">
        <v>0.201382336859707</v>
      </c>
      <c r="AD1473" s="17"/>
      <c r="AE1473" s="17">
        <v>0.17078729309799201</v>
      </c>
      <c r="AF1473" s="17">
        <v>0.26461977989080698</v>
      </c>
      <c r="AG1473" s="17">
        <v>0.16703765845726701</v>
      </c>
      <c r="AH1473" s="17"/>
      <c r="AI1473" s="17">
        <v>0.173085779373121</v>
      </c>
      <c r="AJ1473" s="17">
        <v>0.27137657991245601</v>
      </c>
      <c r="AK1473" s="17">
        <v>0.27669378628874097</v>
      </c>
      <c r="AL1473" s="17">
        <v>6.4312581514740896E-2</v>
      </c>
      <c r="AM1473" s="17">
        <v>0.16739314038250599</v>
      </c>
      <c r="AN1473" s="17"/>
      <c r="AO1473" s="17">
        <v>0.16808406215633301</v>
      </c>
      <c r="AP1473" s="17">
        <v>0.26419830839083402</v>
      </c>
      <c r="AQ1473" s="17">
        <v>0.28049707483132502</v>
      </c>
      <c r="AR1473" s="17"/>
      <c r="AS1473" s="17">
        <v>0.17907002229018901</v>
      </c>
      <c r="AT1473" s="17">
        <v>0.208787251305737</v>
      </c>
      <c r="AU1473" s="17">
        <v>0.23716858507802899</v>
      </c>
      <c r="AV1473" s="17">
        <v>0.28446189518353099</v>
      </c>
      <c r="AW1473" s="17">
        <v>0.33326542252631802</v>
      </c>
    </row>
    <row r="1474" spans="2:49" x14ac:dyDescent="0.25">
      <c r="B1474" t="s">
        <v>173</v>
      </c>
      <c r="C1474" s="17">
        <v>0.41786360287808599</v>
      </c>
      <c r="D1474" s="17">
        <v>0.40304245978356501</v>
      </c>
      <c r="E1474" s="17">
        <v>0.434376671567901</v>
      </c>
      <c r="F1474" s="17"/>
      <c r="G1474" s="17">
        <v>0.381586757866337</v>
      </c>
      <c r="H1474" s="17">
        <v>0.401210535732903</v>
      </c>
      <c r="I1474" s="17">
        <v>0.42707238997423602</v>
      </c>
      <c r="J1474" s="17">
        <v>0.40067203742038199</v>
      </c>
      <c r="K1474" s="17">
        <v>0.42164107575431398</v>
      </c>
      <c r="L1474" s="17">
        <v>0.45980360406712201</v>
      </c>
      <c r="M1474" s="17"/>
      <c r="N1474" s="17">
        <v>0.43821811833774499</v>
      </c>
      <c r="O1474" s="17">
        <v>0.45774510574192501</v>
      </c>
      <c r="P1474" s="17">
        <v>0.39313555784618098</v>
      </c>
      <c r="Q1474" s="17">
        <v>0.37826750988326802</v>
      </c>
      <c r="R1474" s="17"/>
      <c r="S1474" s="17">
        <v>0.39084019660803698</v>
      </c>
      <c r="T1474" s="17">
        <v>0.44177181138544802</v>
      </c>
      <c r="U1474" s="17">
        <v>0.35241032109800802</v>
      </c>
      <c r="V1474" s="17">
        <v>0.47606893286017699</v>
      </c>
      <c r="W1474" s="17">
        <v>0.43998282463594901</v>
      </c>
      <c r="X1474" s="17">
        <v>0.42467385075624198</v>
      </c>
      <c r="Y1474" s="17">
        <v>0.41005387762645501</v>
      </c>
      <c r="Z1474" s="17">
        <v>0.411846597534269</v>
      </c>
      <c r="AA1474" s="17">
        <v>0.41533022633342898</v>
      </c>
      <c r="AB1474" s="17">
        <v>0.44585661993119702</v>
      </c>
      <c r="AC1474" s="17">
        <v>0.36091261803898</v>
      </c>
      <c r="AD1474" s="17"/>
      <c r="AE1474" s="17">
        <v>0.39315445850971398</v>
      </c>
      <c r="AF1474" s="17">
        <v>0.46020346153258401</v>
      </c>
      <c r="AG1474" s="17">
        <v>0.39567661929857501</v>
      </c>
      <c r="AH1474" s="17"/>
      <c r="AI1474" s="17">
        <v>0.42710470260781602</v>
      </c>
      <c r="AJ1474" s="17">
        <v>0.411018071600943</v>
      </c>
      <c r="AK1474" s="17">
        <v>0.45583811915207201</v>
      </c>
      <c r="AL1474" s="17">
        <v>0.35898889960770702</v>
      </c>
      <c r="AM1474" s="17">
        <v>0.40163237112068101</v>
      </c>
      <c r="AN1474" s="17"/>
      <c r="AO1474" s="17">
        <v>0.45019895855881997</v>
      </c>
      <c r="AP1474" s="17">
        <v>0.42318676116890802</v>
      </c>
      <c r="AQ1474" s="17">
        <v>0.48885525672583902</v>
      </c>
      <c r="AR1474" s="17"/>
      <c r="AS1474" s="17">
        <v>0.37212370479761098</v>
      </c>
      <c r="AT1474" s="17">
        <v>0.42052329191687599</v>
      </c>
      <c r="AU1474" s="17">
        <v>0.44533194269418402</v>
      </c>
      <c r="AV1474" s="17">
        <v>0.42556923116861001</v>
      </c>
      <c r="AW1474" s="17">
        <v>0.42553943426110102</v>
      </c>
    </row>
    <row r="1475" spans="2:49" x14ac:dyDescent="0.25">
      <c r="B1475" t="s">
        <v>174</v>
      </c>
      <c r="C1475" s="17">
        <v>0.28903280576260898</v>
      </c>
      <c r="D1475" s="17">
        <v>0.275824226223578</v>
      </c>
      <c r="E1475" s="17">
        <v>0.30190248305275202</v>
      </c>
      <c r="F1475" s="17"/>
      <c r="G1475" s="17">
        <v>0.32264899028405097</v>
      </c>
      <c r="H1475" s="17">
        <v>0.28616918501536198</v>
      </c>
      <c r="I1475" s="17">
        <v>0.283379343896417</v>
      </c>
      <c r="J1475" s="17">
        <v>0.30629066456712301</v>
      </c>
      <c r="K1475" s="17">
        <v>0.30700504816442098</v>
      </c>
      <c r="L1475" s="17">
        <v>0.247211406291591</v>
      </c>
      <c r="M1475" s="17"/>
      <c r="N1475" s="17">
        <v>0.23060795825595201</v>
      </c>
      <c r="O1475" s="17">
        <v>0.26764915309187598</v>
      </c>
      <c r="P1475" s="17">
        <v>0.3233383026385</v>
      </c>
      <c r="Q1475" s="17">
        <v>0.34587084980492799</v>
      </c>
      <c r="R1475" s="17"/>
      <c r="S1475" s="17">
        <v>0.285469056773968</v>
      </c>
      <c r="T1475" s="17">
        <v>0.27288307322225602</v>
      </c>
      <c r="U1475" s="17">
        <v>0.33408383238553502</v>
      </c>
      <c r="V1475" s="17">
        <v>0.25135642008836401</v>
      </c>
      <c r="W1475" s="17">
        <v>0.28485987415091202</v>
      </c>
      <c r="X1475" s="17">
        <v>0.28799252770023598</v>
      </c>
      <c r="Y1475" s="17">
        <v>0.26806753635140401</v>
      </c>
      <c r="Z1475" s="17">
        <v>0.30982271284409202</v>
      </c>
      <c r="AA1475" s="17">
        <v>0.29526888252099998</v>
      </c>
      <c r="AB1475" s="17">
        <v>0.27767870421719598</v>
      </c>
      <c r="AC1475" s="17">
        <v>0.36791190021300002</v>
      </c>
      <c r="AD1475" s="17"/>
      <c r="AE1475" s="17">
        <v>0.30901731359791201</v>
      </c>
      <c r="AF1475" s="17">
        <v>0.23681918507932101</v>
      </c>
      <c r="AG1475" s="17">
        <v>0.35320930136239498</v>
      </c>
      <c r="AH1475" s="17"/>
      <c r="AI1475" s="17">
        <v>0.293821520931419</v>
      </c>
      <c r="AJ1475" s="17">
        <v>0.26544887822783803</v>
      </c>
      <c r="AK1475" s="17">
        <v>0.22344083395914599</v>
      </c>
      <c r="AL1475" s="17">
        <v>0.41615361098711701</v>
      </c>
      <c r="AM1475" s="17">
        <v>0.35858983254203702</v>
      </c>
      <c r="AN1475" s="17"/>
      <c r="AO1475" s="17">
        <v>0.285209184606391</v>
      </c>
      <c r="AP1475" s="17">
        <v>0.25730664327047098</v>
      </c>
      <c r="AQ1475" s="17">
        <v>0.20662702275165001</v>
      </c>
      <c r="AR1475" s="17"/>
      <c r="AS1475" s="17">
        <v>0.35590642948464202</v>
      </c>
      <c r="AT1475" s="17">
        <v>0.280471695617318</v>
      </c>
      <c r="AU1475" s="17">
        <v>0.24988924971096399</v>
      </c>
      <c r="AV1475" s="17">
        <v>0.213502195164126</v>
      </c>
      <c r="AW1475" s="17">
        <v>0.16624406551625001</v>
      </c>
    </row>
    <row r="1476" spans="2:49" x14ac:dyDescent="0.25">
      <c r="B1476" t="s">
        <v>175</v>
      </c>
      <c r="C1476" s="17">
        <v>5.4640885066898202E-2</v>
      </c>
      <c r="D1476" s="17">
        <v>6.1045314357114598E-2</v>
      </c>
      <c r="E1476" s="17">
        <v>4.8850995643174397E-2</v>
      </c>
      <c r="F1476" s="17"/>
      <c r="G1476" s="17">
        <v>5.23679868583906E-2</v>
      </c>
      <c r="H1476" s="17">
        <v>4.1679352387536402E-2</v>
      </c>
      <c r="I1476" s="17">
        <v>6.6274641155649905E-2</v>
      </c>
      <c r="J1476" s="17">
        <v>4.2962698829354003E-2</v>
      </c>
      <c r="K1476" s="17">
        <v>5.4943509598972998E-2</v>
      </c>
      <c r="L1476" s="17">
        <v>6.6516529500851296E-2</v>
      </c>
      <c r="M1476" s="17"/>
      <c r="N1476" s="17">
        <v>4.8998897739708898E-2</v>
      </c>
      <c r="O1476" s="17">
        <v>5.28972609443953E-2</v>
      </c>
      <c r="P1476" s="17">
        <v>5.8986250818774101E-2</v>
      </c>
      <c r="Q1476" s="17">
        <v>5.8047568157012001E-2</v>
      </c>
      <c r="R1476" s="17"/>
      <c r="S1476" s="17">
        <v>4.1945235448743998E-2</v>
      </c>
      <c r="T1476" s="17">
        <v>4.9565041635335497E-2</v>
      </c>
      <c r="U1476" s="17">
        <v>7.0068880918197504E-2</v>
      </c>
      <c r="V1476" s="17">
        <v>5.5935686053727299E-2</v>
      </c>
      <c r="W1476" s="17">
        <v>5.6511470587941801E-2</v>
      </c>
      <c r="X1476" s="17">
        <v>3.6865575767363698E-2</v>
      </c>
      <c r="Y1476" s="17">
        <v>5.3160116581315302E-2</v>
      </c>
      <c r="Z1476" s="17">
        <v>7.9397183520914502E-2</v>
      </c>
      <c r="AA1476" s="17">
        <v>6.8612276647070702E-2</v>
      </c>
      <c r="AB1476" s="17">
        <v>5.6031579884043399E-2</v>
      </c>
      <c r="AC1476" s="17">
        <v>5.5079179106268902E-2</v>
      </c>
      <c r="AD1476" s="17"/>
      <c r="AE1476" s="17">
        <v>8.6226395805879097E-2</v>
      </c>
      <c r="AF1476" s="17">
        <v>2.94131177161924E-2</v>
      </c>
      <c r="AG1476" s="17">
        <v>5.5198212180564803E-2</v>
      </c>
      <c r="AH1476" s="17"/>
      <c r="AI1476" s="17">
        <v>7.3677237522881106E-2</v>
      </c>
      <c r="AJ1476" s="17">
        <v>4.3817578259753902E-2</v>
      </c>
      <c r="AK1476" s="17">
        <v>3.4811972975324797E-2</v>
      </c>
      <c r="AL1476" s="17">
        <v>0.115353906780518</v>
      </c>
      <c r="AM1476" s="17">
        <v>4.3258727006367501E-2</v>
      </c>
      <c r="AN1476" s="17"/>
      <c r="AO1476" s="17">
        <v>7.0059953004745795E-2</v>
      </c>
      <c r="AP1476" s="17">
        <v>4.5415952580126699E-2</v>
      </c>
      <c r="AQ1476" s="17">
        <v>2.1429720604618601E-2</v>
      </c>
      <c r="AR1476" s="17"/>
      <c r="AS1476" s="17">
        <v>6.2080569368678798E-2</v>
      </c>
      <c r="AT1476" s="17">
        <v>6.21920126620654E-2</v>
      </c>
      <c r="AU1476" s="17">
        <v>4.1114677158547899E-2</v>
      </c>
      <c r="AV1476" s="17">
        <v>6.2326521600866699E-2</v>
      </c>
      <c r="AW1476" s="17">
        <v>7.4951077696331095E-2</v>
      </c>
    </row>
    <row r="1477" spans="2:49" x14ac:dyDescent="0.25">
      <c r="B1477" t="s">
        <v>176</v>
      </c>
      <c r="C1477" s="17">
        <v>2.3951363630053901E-2</v>
      </c>
      <c r="D1477" s="17">
        <v>2.71388075745994E-2</v>
      </c>
      <c r="E1477" s="17">
        <v>2.10424931440704E-2</v>
      </c>
      <c r="F1477" s="17"/>
      <c r="G1477" s="17">
        <v>2.2263260240659999E-2</v>
      </c>
      <c r="H1477" s="17">
        <v>2.7278083337990599E-2</v>
      </c>
      <c r="I1477" s="17">
        <v>2.1087128238512599E-2</v>
      </c>
      <c r="J1477" s="17">
        <v>3.39153494121004E-2</v>
      </c>
      <c r="K1477" s="17">
        <v>2.2993361989712399E-2</v>
      </c>
      <c r="L1477" s="17">
        <v>1.7264316657297701E-2</v>
      </c>
      <c r="M1477" s="17"/>
      <c r="N1477" s="17">
        <v>1.62386717243364E-2</v>
      </c>
      <c r="O1477" s="17">
        <v>1.9315598815935999E-2</v>
      </c>
      <c r="P1477" s="17">
        <v>3.5754109410554402E-2</v>
      </c>
      <c r="Q1477" s="17">
        <v>2.4425061649797099E-2</v>
      </c>
      <c r="R1477" s="17"/>
      <c r="S1477" s="17">
        <v>2.7409254873536001E-2</v>
      </c>
      <c r="T1477" s="17">
        <v>1.7681294653185301E-2</v>
      </c>
      <c r="U1477" s="17">
        <v>1.8077238437794099E-2</v>
      </c>
      <c r="V1477" s="17">
        <v>2.21186409910402E-2</v>
      </c>
      <c r="W1477" s="17">
        <v>1.4447857486544501E-2</v>
      </c>
      <c r="X1477" s="17">
        <v>4.2598985376347799E-2</v>
      </c>
      <c r="Y1477" s="17">
        <v>2.68915869433385E-2</v>
      </c>
      <c r="Z1477" s="17">
        <v>3.3667681988853601E-2</v>
      </c>
      <c r="AA1477" s="17">
        <v>2.29589965965366E-2</v>
      </c>
      <c r="AB1477" s="17">
        <v>2.2844189232231301E-2</v>
      </c>
      <c r="AC1477" s="17">
        <v>1.4713965782044499E-2</v>
      </c>
      <c r="AD1477" s="17"/>
      <c r="AE1477" s="17">
        <v>4.0814538988503901E-2</v>
      </c>
      <c r="AF1477" s="17">
        <v>8.9444557810957094E-3</v>
      </c>
      <c r="AG1477" s="17">
        <v>2.8878208701199101E-2</v>
      </c>
      <c r="AH1477" s="17"/>
      <c r="AI1477" s="17">
        <v>3.2310759564763203E-2</v>
      </c>
      <c r="AJ1477" s="17">
        <v>8.3388919990092601E-3</v>
      </c>
      <c r="AK1477" s="17">
        <v>9.2152876247164409E-3</v>
      </c>
      <c r="AL1477" s="17">
        <v>4.5191001109916903E-2</v>
      </c>
      <c r="AM1477" s="17">
        <v>2.9125928948408202E-2</v>
      </c>
      <c r="AN1477" s="17"/>
      <c r="AO1477" s="17">
        <v>2.64478416737104E-2</v>
      </c>
      <c r="AP1477" s="17">
        <v>9.8923345896603006E-3</v>
      </c>
      <c r="AQ1477" s="17">
        <v>2.59092508656635E-3</v>
      </c>
      <c r="AR1477" s="17"/>
      <c r="AS1477" s="17">
        <v>3.0819274058878899E-2</v>
      </c>
      <c r="AT1477" s="17">
        <v>2.8025748498002899E-2</v>
      </c>
      <c r="AU1477" s="17">
        <v>2.6495545358274999E-2</v>
      </c>
      <c r="AV1477" s="17">
        <v>1.4140156882866E-2</v>
      </c>
      <c r="AW1477" s="17">
        <v>0</v>
      </c>
    </row>
    <row r="1478" spans="2:49" x14ac:dyDescent="0.25">
      <c r="B1478" t="s">
        <v>177</v>
      </c>
      <c r="C1478" s="17">
        <v>0.63237494554043905</v>
      </c>
      <c r="D1478" s="17">
        <v>0.63599165184470796</v>
      </c>
      <c r="E1478" s="17">
        <v>0.62820402816000298</v>
      </c>
      <c r="F1478" s="17"/>
      <c r="G1478" s="17">
        <v>0.60271976261689797</v>
      </c>
      <c r="H1478" s="17">
        <v>0.64487337925911103</v>
      </c>
      <c r="I1478" s="17">
        <v>0.62925888670942098</v>
      </c>
      <c r="J1478" s="17">
        <v>0.61683128719142299</v>
      </c>
      <c r="K1478" s="17">
        <v>0.61505808024689301</v>
      </c>
      <c r="L1478" s="17">
        <v>0.66900774755026005</v>
      </c>
      <c r="M1478" s="17"/>
      <c r="N1478" s="17">
        <v>0.70415447228000205</v>
      </c>
      <c r="O1478" s="17">
        <v>0.66013798714779304</v>
      </c>
      <c r="P1478" s="17">
        <v>0.58192133713217098</v>
      </c>
      <c r="Q1478" s="17">
        <v>0.57165652038826298</v>
      </c>
      <c r="R1478" s="17"/>
      <c r="S1478" s="17">
        <v>0.64517645290375203</v>
      </c>
      <c r="T1478" s="17">
        <v>0.65987059048922403</v>
      </c>
      <c r="U1478" s="17">
        <v>0.577770048258473</v>
      </c>
      <c r="V1478" s="17">
        <v>0.67058925286686799</v>
      </c>
      <c r="W1478" s="17">
        <v>0.64418079777460202</v>
      </c>
      <c r="X1478" s="17">
        <v>0.63254291115605299</v>
      </c>
      <c r="Y1478" s="17">
        <v>0.65188076012394303</v>
      </c>
      <c r="Z1478" s="17">
        <v>0.57711242164613996</v>
      </c>
      <c r="AA1478" s="17">
        <v>0.61315984423539305</v>
      </c>
      <c r="AB1478" s="17">
        <v>0.64344552666652899</v>
      </c>
      <c r="AC1478" s="17">
        <v>0.56229495489868697</v>
      </c>
      <c r="AD1478" s="17"/>
      <c r="AE1478" s="17">
        <v>0.56394175160770499</v>
      </c>
      <c r="AF1478" s="17">
        <v>0.72482324142339105</v>
      </c>
      <c r="AG1478" s="17">
        <v>0.56271427775584104</v>
      </c>
      <c r="AH1478" s="17"/>
      <c r="AI1478" s="17">
        <v>0.60019048198093705</v>
      </c>
      <c r="AJ1478" s="17">
        <v>0.68239465151339895</v>
      </c>
      <c r="AK1478" s="17">
        <v>0.73253190544081204</v>
      </c>
      <c r="AL1478" s="17">
        <v>0.42330148112244798</v>
      </c>
      <c r="AM1478" s="17">
        <v>0.56902551150318803</v>
      </c>
      <c r="AN1478" s="17"/>
      <c r="AO1478" s="17">
        <v>0.61828302071515295</v>
      </c>
      <c r="AP1478" s="17">
        <v>0.68738506955974199</v>
      </c>
      <c r="AQ1478" s="17">
        <v>0.76935233155716498</v>
      </c>
      <c r="AR1478" s="17"/>
      <c r="AS1478" s="17">
        <v>0.55119372708780001</v>
      </c>
      <c r="AT1478" s="17">
        <v>0.62931054322261304</v>
      </c>
      <c r="AU1478" s="17">
        <v>0.68250052777221304</v>
      </c>
      <c r="AV1478" s="17">
        <v>0.71003112635214105</v>
      </c>
      <c r="AW1478" s="17">
        <v>0.75880485678741905</v>
      </c>
    </row>
    <row r="1479" spans="2:49" x14ac:dyDescent="0.25">
      <c r="B1479" t="s">
        <v>178</v>
      </c>
      <c r="C1479" s="17">
        <v>7.8592248696952097E-2</v>
      </c>
      <c r="D1479" s="17">
        <v>8.8184121931714099E-2</v>
      </c>
      <c r="E1479" s="17">
        <v>6.9893488787244801E-2</v>
      </c>
      <c r="F1479" s="17"/>
      <c r="G1479" s="17">
        <v>7.4631247099050502E-2</v>
      </c>
      <c r="H1479" s="17">
        <v>6.8957435725526997E-2</v>
      </c>
      <c r="I1479" s="17">
        <v>8.73617693941625E-2</v>
      </c>
      <c r="J1479" s="17">
        <v>7.6878048241454403E-2</v>
      </c>
      <c r="K1479" s="17">
        <v>7.7936871588685397E-2</v>
      </c>
      <c r="L1479" s="17">
        <v>8.3780846158149E-2</v>
      </c>
      <c r="M1479" s="17"/>
      <c r="N1479" s="17">
        <v>6.5237569464045297E-2</v>
      </c>
      <c r="O1479" s="17">
        <v>7.2212859760331205E-2</v>
      </c>
      <c r="P1479" s="17">
        <v>9.4740360229328496E-2</v>
      </c>
      <c r="Q1479" s="17">
        <v>8.2472629806809E-2</v>
      </c>
      <c r="R1479" s="17"/>
      <c r="S1479" s="17">
        <v>6.9354490322279999E-2</v>
      </c>
      <c r="T1479" s="17">
        <v>6.7246336288520794E-2</v>
      </c>
      <c r="U1479" s="17">
        <v>8.8146119355991606E-2</v>
      </c>
      <c r="V1479" s="17">
        <v>7.8054327044767502E-2</v>
      </c>
      <c r="W1479" s="17">
        <v>7.0959328074486294E-2</v>
      </c>
      <c r="X1479" s="17">
        <v>7.9464561143711504E-2</v>
      </c>
      <c r="Y1479" s="17">
        <v>8.0051703524653697E-2</v>
      </c>
      <c r="Z1479" s="17">
        <v>0.11306486550976801</v>
      </c>
      <c r="AA1479" s="17">
        <v>9.1571273243607296E-2</v>
      </c>
      <c r="AB1479" s="17">
        <v>7.8875769116274697E-2</v>
      </c>
      <c r="AC1479" s="17">
        <v>6.9793144888313299E-2</v>
      </c>
      <c r="AD1479" s="17"/>
      <c r="AE1479" s="17">
        <v>0.127040934794383</v>
      </c>
      <c r="AF1479" s="17">
        <v>3.8357573497288099E-2</v>
      </c>
      <c r="AG1479" s="17">
        <v>8.40764208817638E-2</v>
      </c>
      <c r="AH1479" s="17"/>
      <c r="AI1479" s="17">
        <v>0.105987997087644</v>
      </c>
      <c r="AJ1479" s="17">
        <v>5.2156470258763098E-2</v>
      </c>
      <c r="AK1479" s="17">
        <v>4.40272606000413E-2</v>
      </c>
      <c r="AL1479" s="17">
        <v>0.16054490789043499</v>
      </c>
      <c r="AM1479" s="17">
        <v>7.2384655954775598E-2</v>
      </c>
      <c r="AN1479" s="17"/>
      <c r="AO1479" s="17">
        <v>9.6507794678456202E-2</v>
      </c>
      <c r="AP1479" s="17">
        <v>5.5308287169787002E-2</v>
      </c>
      <c r="AQ1479" s="17">
        <v>2.4020645691184901E-2</v>
      </c>
      <c r="AR1479" s="17"/>
      <c r="AS1479" s="17">
        <v>9.2899843427557693E-2</v>
      </c>
      <c r="AT1479" s="17">
        <v>9.0217761160068299E-2</v>
      </c>
      <c r="AU1479" s="17">
        <v>6.7610222516822902E-2</v>
      </c>
      <c r="AV1479" s="17">
        <v>7.6466678483732703E-2</v>
      </c>
      <c r="AW1479" s="17">
        <v>7.4951077696331095E-2</v>
      </c>
    </row>
    <row r="1480" spans="2:49" x14ac:dyDescent="0.25">
      <c r="B1480" t="s">
        <v>179</v>
      </c>
      <c r="C1480" s="17">
        <v>0.55378269684348702</v>
      </c>
      <c r="D1480" s="17">
        <v>0.54780752991299397</v>
      </c>
      <c r="E1480" s="17">
        <v>0.55831053937275799</v>
      </c>
      <c r="F1480" s="17"/>
      <c r="G1480" s="17">
        <v>0.52808851551784797</v>
      </c>
      <c r="H1480" s="17">
        <v>0.575915943533584</v>
      </c>
      <c r="I1480" s="17">
        <v>0.54189711731525803</v>
      </c>
      <c r="J1480" s="17">
        <v>0.53995323894996905</v>
      </c>
      <c r="K1480" s="17">
        <v>0.537121208658208</v>
      </c>
      <c r="L1480" s="17">
        <v>0.58522690139211098</v>
      </c>
      <c r="M1480" s="17"/>
      <c r="N1480" s="17">
        <v>0.63891690281595703</v>
      </c>
      <c r="O1480" s="17">
        <v>0.58792512738746205</v>
      </c>
      <c r="P1480" s="17">
        <v>0.48718097690284301</v>
      </c>
      <c r="Q1480" s="17">
        <v>0.48918389058145401</v>
      </c>
      <c r="R1480" s="17"/>
      <c r="S1480" s="17">
        <v>0.575821962581472</v>
      </c>
      <c r="T1480" s="17">
        <v>0.59262425420070297</v>
      </c>
      <c r="U1480" s="17">
        <v>0.48962392890248202</v>
      </c>
      <c r="V1480" s="17">
        <v>0.59253492582210099</v>
      </c>
      <c r="W1480" s="17">
        <v>0.573221469700115</v>
      </c>
      <c r="X1480" s="17">
        <v>0.55307835001234096</v>
      </c>
      <c r="Y1480" s="17">
        <v>0.57182905659928895</v>
      </c>
      <c r="Z1480" s="17">
        <v>0.464047556136372</v>
      </c>
      <c r="AA1480" s="17">
        <v>0.52158857099178602</v>
      </c>
      <c r="AB1480" s="17">
        <v>0.56456975755025396</v>
      </c>
      <c r="AC1480" s="17">
        <v>0.49250181001037402</v>
      </c>
      <c r="AD1480" s="17"/>
      <c r="AE1480" s="17">
        <v>0.43690081681332199</v>
      </c>
      <c r="AF1480" s="17">
        <v>0.68646566792610297</v>
      </c>
      <c r="AG1480" s="17">
        <v>0.478637856874078</v>
      </c>
      <c r="AH1480" s="17"/>
      <c r="AI1480" s="17">
        <v>0.49420248489329299</v>
      </c>
      <c r="AJ1480" s="17">
        <v>0.63023818125463604</v>
      </c>
      <c r="AK1480" s="17">
        <v>0.68850464484077101</v>
      </c>
      <c r="AL1480" s="17">
        <v>0.26275657323201301</v>
      </c>
      <c r="AM1480" s="17">
        <v>0.49664085554841197</v>
      </c>
      <c r="AN1480" s="17"/>
      <c r="AO1480" s="17">
        <v>0.52177522603669602</v>
      </c>
      <c r="AP1480" s="17">
        <v>0.63207678238995502</v>
      </c>
      <c r="AQ1480" s="17">
        <v>0.74533168586597998</v>
      </c>
      <c r="AR1480" s="17"/>
      <c r="AS1480" s="17">
        <v>0.45829388366024298</v>
      </c>
      <c r="AT1480" s="17">
        <v>0.53909278206254496</v>
      </c>
      <c r="AU1480" s="17">
        <v>0.61489030525539001</v>
      </c>
      <c r="AV1480" s="17">
        <v>0.63356444786840804</v>
      </c>
      <c r="AW1480" s="17">
        <v>0.68385377909108802</v>
      </c>
    </row>
    <row r="1481" spans="2:49" x14ac:dyDescent="0.25">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row>
    <row r="1482" spans="2:49" x14ac:dyDescent="0.25">
      <c r="B1482" s="6" t="s">
        <v>705</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row>
    <row r="1483" spans="2:49" x14ac:dyDescent="0.25">
      <c r="B1483" s="24" t="s">
        <v>76</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row>
    <row r="1484" spans="2:49" x14ac:dyDescent="0.25">
      <c r="B1484" t="s">
        <v>172</v>
      </c>
      <c r="C1484" s="17">
        <v>0.26878773705188203</v>
      </c>
      <c r="D1484" s="17">
        <v>0.28441490071091702</v>
      </c>
      <c r="E1484" s="17">
        <v>0.25278622971518899</v>
      </c>
      <c r="F1484" s="17"/>
      <c r="G1484" s="17">
        <v>0.218649250132113</v>
      </c>
      <c r="H1484" s="17">
        <v>0.23764594187357899</v>
      </c>
      <c r="I1484" s="17">
        <v>0.25037550702032102</v>
      </c>
      <c r="J1484" s="17">
        <v>0.28595423397311898</v>
      </c>
      <c r="K1484" s="17">
        <v>0.31401117003192403</v>
      </c>
      <c r="L1484" s="17">
        <v>0.29864237937020999</v>
      </c>
      <c r="M1484" s="17"/>
      <c r="N1484" s="17">
        <v>0.27932721478862499</v>
      </c>
      <c r="O1484" s="17">
        <v>0.25328319815123501</v>
      </c>
      <c r="P1484" s="17">
        <v>0.27876972448898801</v>
      </c>
      <c r="Q1484" s="17">
        <v>0.26522859669910798</v>
      </c>
      <c r="R1484" s="17"/>
      <c r="S1484" s="17">
        <v>0.25413190679277498</v>
      </c>
      <c r="T1484" s="17">
        <v>0.24698374038250601</v>
      </c>
      <c r="U1484" s="17">
        <v>0.29845306012627998</v>
      </c>
      <c r="V1484" s="17">
        <v>0.27377293135563302</v>
      </c>
      <c r="W1484" s="17">
        <v>0.265968645632642</v>
      </c>
      <c r="X1484" s="17">
        <v>0.25843508061952197</v>
      </c>
      <c r="Y1484" s="17">
        <v>0.277819169446056</v>
      </c>
      <c r="Z1484" s="17">
        <v>0.26852290550810898</v>
      </c>
      <c r="AA1484" s="17">
        <v>0.27535684891180701</v>
      </c>
      <c r="AB1484" s="17">
        <v>0.28216700101474601</v>
      </c>
      <c r="AC1484" s="17">
        <v>0.27977755598266502</v>
      </c>
      <c r="AD1484" s="17"/>
      <c r="AE1484" s="17">
        <v>0.28726427979584801</v>
      </c>
      <c r="AF1484" s="17">
        <v>0.27940755620183499</v>
      </c>
      <c r="AG1484" s="17">
        <v>0.21447748736684799</v>
      </c>
      <c r="AH1484" s="17"/>
      <c r="AI1484" s="17">
        <v>0.28215833469253498</v>
      </c>
      <c r="AJ1484" s="17">
        <v>0.27838016840977697</v>
      </c>
      <c r="AK1484" s="17">
        <v>0.237971755404008</v>
      </c>
      <c r="AL1484" s="17">
        <v>0.30373714977546801</v>
      </c>
      <c r="AM1484" s="17">
        <v>0.22906177525796301</v>
      </c>
      <c r="AN1484" s="17"/>
      <c r="AO1484" s="17">
        <v>0.23838074250845401</v>
      </c>
      <c r="AP1484" s="17">
        <v>0.27542360655558501</v>
      </c>
      <c r="AQ1484" s="17">
        <v>0.28229072130962501</v>
      </c>
      <c r="AR1484" s="17"/>
      <c r="AS1484" s="17">
        <v>0.244406964802834</v>
      </c>
      <c r="AT1484" s="17">
        <v>0.26398728215726203</v>
      </c>
      <c r="AU1484" s="17">
        <v>0.28809647437582397</v>
      </c>
      <c r="AV1484" s="17">
        <v>0.26894980953994002</v>
      </c>
      <c r="AW1484" s="17">
        <v>0.23481705981293999</v>
      </c>
    </row>
    <row r="1485" spans="2:49" x14ac:dyDescent="0.25">
      <c r="B1485" t="s">
        <v>173</v>
      </c>
      <c r="C1485" s="17">
        <v>0.376338667343248</v>
      </c>
      <c r="D1485" s="17">
        <v>0.37455815182729901</v>
      </c>
      <c r="E1485" s="17">
        <v>0.37932051945576101</v>
      </c>
      <c r="F1485" s="17"/>
      <c r="G1485" s="17">
        <v>0.37577031112166798</v>
      </c>
      <c r="H1485" s="17">
        <v>0.36103215100925201</v>
      </c>
      <c r="I1485" s="17">
        <v>0.378274688406112</v>
      </c>
      <c r="J1485" s="17">
        <v>0.37134001214347701</v>
      </c>
      <c r="K1485" s="17">
        <v>0.36745418337962799</v>
      </c>
      <c r="L1485" s="17">
        <v>0.39760845545526902</v>
      </c>
      <c r="M1485" s="17"/>
      <c r="N1485" s="17">
        <v>0.38772264849181898</v>
      </c>
      <c r="O1485" s="17">
        <v>0.40291472016601798</v>
      </c>
      <c r="P1485" s="17">
        <v>0.37910026425920301</v>
      </c>
      <c r="Q1485" s="17">
        <v>0.33312841452189901</v>
      </c>
      <c r="R1485" s="17"/>
      <c r="S1485" s="17">
        <v>0.380080266210502</v>
      </c>
      <c r="T1485" s="17">
        <v>0.40758542318813301</v>
      </c>
      <c r="U1485" s="17">
        <v>0.34773634208502502</v>
      </c>
      <c r="V1485" s="17">
        <v>0.40914927929980899</v>
      </c>
      <c r="W1485" s="17">
        <v>0.369546264597436</v>
      </c>
      <c r="X1485" s="17">
        <v>0.376798814721794</v>
      </c>
      <c r="Y1485" s="17">
        <v>0.35887950034535698</v>
      </c>
      <c r="Z1485" s="17">
        <v>0.39427792145482898</v>
      </c>
      <c r="AA1485" s="17">
        <v>0.34738294282986398</v>
      </c>
      <c r="AB1485" s="17">
        <v>0.38437242256588899</v>
      </c>
      <c r="AC1485" s="17">
        <v>0.34306961008147702</v>
      </c>
      <c r="AD1485" s="17"/>
      <c r="AE1485" s="17">
        <v>0.38421165846086902</v>
      </c>
      <c r="AF1485" s="17">
        <v>0.387056541529747</v>
      </c>
      <c r="AG1485" s="17">
        <v>0.344039853862807</v>
      </c>
      <c r="AH1485" s="17"/>
      <c r="AI1485" s="17">
        <v>0.39696434748305298</v>
      </c>
      <c r="AJ1485" s="17">
        <v>0.37336783836013399</v>
      </c>
      <c r="AK1485" s="17">
        <v>0.41774200399281203</v>
      </c>
      <c r="AL1485" s="17">
        <v>0.35517606864642598</v>
      </c>
      <c r="AM1485" s="17">
        <v>0.34560612288883802</v>
      </c>
      <c r="AN1485" s="17"/>
      <c r="AO1485" s="17">
        <v>0.427279594975708</v>
      </c>
      <c r="AP1485" s="17">
        <v>0.37586822918483698</v>
      </c>
      <c r="AQ1485" s="17">
        <v>0.42071784768285098</v>
      </c>
      <c r="AR1485" s="17"/>
      <c r="AS1485" s="17">
        <v>0.361942579438843</v>
      </c>
      <c r="AT1485" s="17">
        <v>0.40770537398644602</v>
      </c>
      <c r="AU1485" s="17">
        <v>0.37528258717192903</v>
      </c>
      <c r="AV1485" s="17">
        <v>0.385586883374545</v>
      </c>
      <c r="AW1485" s="17">
        <v>0.38403492198679601</v>
      </c>
    </row>
    <row r="1486" spans="2:49" x14ac:dyDescent="0.25">
      <c r="B1486" t="s">
        <v>174</v>
      </c>
      <c r="C1486" s="17">
        <v>0.297532511610415</v>
      </c>
      <c r="D1486" s="17">
        <v>0.27318184554497799</v>
      </c>
      <c r="E1486" s="17">
        <v>0.320781598314057</v>
      </c>
      <c r="F1486" s="17"/>
      <c r="G1486" s="17">
        <v>0.33200431417057602</v>
      </c>
      <c r="H1486" s="17">
        <v>0.32859115045036802</v>
      </c>
      <c r="I1486" s="17">
        <v>0.31376610535372801</v>
      </c>
      <c r="J1486" s="17">
        <v>0.29268921791059399</v>
      </c>
      <c r="K1486" s="17">
        <v>0.26651821606389497</v>
      </c>
      <c r="L1486" s="17">
        <v>0.26054164411094199</v>
      </c>
      <c r="M1486" s="17"/>
      <c r="N1486" s="17">
        <v>0.27169629866596101</v>
      </c>
      <c r="O1486" s="17">
        <v>0.29469234622523299</v>
      </c>
      <c r="P1486" s="17">
        <v>0.28190287823680799</v>
      </c>
      <c r="Q1486" s="17">
        <v>0.34416358571205302</v>
      </c>
      <c r="R1486" s="17"/>
      <c r="S1486" s="17">
        <v>0.29752122162077899</v>
      </c>
      <c r="T1486" s="17">
        <v>0.28716033693781101</v>
      </c>
      <c r="U1486" s="17">
        <v>0.30608760336665802</v>
      </c>
      <c r="V1486" s="17">
        <v>0.25577947612808699</v>
      </c>
      <c r="W1486" s="17">
        <v>0.31036905081112998</v>
      </c>
      <c r="X1486" s="17">
        <v>0.32222144107782902</v>
      </c>
      <c r="Y1486" s="17">
        <v>0.31276817575992699</v>
      </c>
      <c r="Z1486" s="17">
        <v>0.298752883468756</v>
      </c>
      <c r="AA1486" s="17">
        <v>0.30200219906335102</v>
      </c>
      <c r="AB1486" s="17">
        <v>0.27319653726638599</v>
      </c>
      <c r="AC1486" s="17">
        <v>0.33210833243472498</v>
      </c>
      <c r="AD1486" s="17"/>
      <c r="AE1486" s="17">
        <v>0.27782767274405101</v>
      </c>
      <c r="AF1486" s="17">
        <v>0.27077500432083501</v>
      </c>
      <c r="AG1486" s="17">
        <v>0.38561782419943902</v>
      </c>
      <c r="AH1486" s="17"/>
      <c r="AI1486" s="17">
        <v>0.27008985663128698</v>
      </c>
      <c r="AJ1486" s="17">
        <v>0.290200159103775</v>
      </c>
      <c r="AK1486" s="17">
        <v>0.287627557004075</v>
      </c>
      <c r="AL1486" s="17">
        <v>0.286630620766544</v>
      </c>
      <c r="AM1486" s="17">
        <v>0.373161039497032</v>
      </c>
      <c r="AN1486" s="17"/>
      <c r="AO1486" s="17">
        <v>0.28549906200109199</v>
      </c>
      <c r="AP1486" s="17">
        <v>0.289988673124291</v>
      </c>
      <c r="AQ1486" s="17">
        <v>0.24762652746139799</v>
      </c>
      <c r="AR1486" s="17"/>
      <c r="AS1486" s="17">
        <v>0.345978362512945</v>
      </c>
      <c r="AT1486" s="17">
        <v>0.26787264481919698</v>
      </c>
      <c r="AU1486" s="17">
        <v>0.27898583943997302</v>
      </c>
      <c r="AV1486" s="17">
        <v>0.25219366868472298</v>
      </c>
      <c r="AW1486" s="17">
        <v>0.33661017530510801</v>
      </c>
    </row>
    <row r="1487" spans="2:49" x14ac:dyDescent="0.25">
      <c r="B1487" t="s">
        <v>175</v>
      </c>
      <c r="C1487" s="17">
        <v>4.3669009743369201E-2</v>
      </c>
      <c r="D1487" s="17">
        <v>5.1812894492034398E-2</v>
      </c>
      <c r="E1487" s="17">
        <v>3.6089452477995901E-2</v>
      </c>
      <c r="F1487" s="17"/>
      <c r="G1487" s="17">
        <v>5.6544311325653497E-2</v>
      </c>
      <c r="H1487" s="17">
        <v>5.13098878908676E-2</v>
      </c>
      <c r="I1487" s="17">
        <v>3.6751327160705297E-2</v>
      </c>
      <c r="J1487" s="17">
        <v>4.11097742818817E-2</v>
      </c>
      <c r="K1487" s="17">
        <v>4.3886077881768903E-2</v>
      </c>
      <c r="L1487" s="17">
        <v>3.6346322016027499E-2</v>
      </c>
      <c r="M1487" s="17"/>
      <c r="N1487" s="17">
        <v>4.96441468036109E-2</v>
      </c>
      <c r="O1487" s="17">
        <v>3.7872860136878503E-2</v>
      </c>
      <c r="P1487" s="17">
        <v>4.4849077316068603E-2</v>
      </c>
      <c r="Q1487" s="17">
        <v>4.3073914715312599E-2</v>
      </c>
      <c r="R1487" s="17"/>
      <c r="S1487" s="17">
        <v>5.2505976640993698E-2</v>
      </c>
      <c r="T1487" s="17">
        <v>3.9853263814598902E-2</v>
      </c>
      <c r="U1487" s="17">
        <v>3.2984394669903501E-2</v>
      </c>
      <c r="V1487" s="17">
        <v>5.2991621771580802E-2</v>
      </c>
      <c r="W1487" s="17">
        <v>4.0006805634355103E-2</v>
      </c>
      <c r="X1487" s="17">
        <v>3.05414121968174E-2</v>
      </c>
      <c r="Y1487" s="17">
        <v>4.1562218341461302E-2</v>
      </c>
      <c r="Z1487" s="17">
        <v>2.9448200124892299E-2</v>
      </c>
      <c r="AA1487" s="17">
        <v>5.5089415530875797E-2</v>
      </c>
      <c r="AB1487" s="17">
        <v>5.0759236134526299E-2</v>
      </c>
      <c r="AC1487" s="17">
        <v>3.4746817608755302E-2</v>
      </c>
      <c r="AD1487" s="17"/>
      <c r="AE1487" s="17">
        <v>3.8821336875845699E-2</v>
      </c>
      <c r="AF1487" s="17">
        <v>4.9699680415651301E-2</v>
      </c>
      <c r="AG1487" s="17">
        <v>3.9682679808437898E-2</v>
      </c>
      <c r="AH1487" s="17"/>
      <c r="AI1487" s="17">
        <v>4.29634026049905E-2</v>
      </c>
      <c r="AJ1487" s="17">
        <v>4.7376801093365097E-2</v>
      </c>
      <c r="AK1487" s="17">
        <v>4.8457327565117399E-2</v>
      </c>
      <c r="AL1487" s="17">
        <v>3.5656422288905497E-2</v>
      </c>
      <c r="AM1487" s="17">
        <v>3.1336441213951897E-2</v>
      </c>
      <c r="AN1487" s="17"/>
      <c r="AO1487" s="17">
        <v>3.9355705047320597E-2</v>
      </c>
      <c r="AP1487" s="17">
        <v>4.46039554422486E-2</v>
      </c>
      <c r="AQ1487" s="17">
        <v>4.9364903546126097E-2</v>
      </c>
      <c r="AR1487" s="17"/>
      <c r="AS1487" s="17">
        <v>3.2200349055007203E-2</v>
      </c>
      <c r="AT1487" s="17">
        <v>4.62625471190602E-2</v>
      </c>
      <c r="AU1487" s="17">
        <v>4.4204051299081303E-2</v>
      </c>
      <c r="AV1487" s="17">
        <v>7.4345826809938398E-2</v>
      </c>
      <c r="AW1487" s="17">
        <v>4.4537842895156603E-2</v>
      </c>
    </row>
    <row r="1488" spans="2:49" x14ac:dyDescent="0.25">
      <c r="B1488" t="s">
        <v>176</v>
      </c>
      <c r="C1488" s="17">
        <v>1.36720742510857E-2</v>
      </c>
      <c r="D1488" s="17">
        <v>1.6032207424771301E-2</v>
      </c>
      <c r="E1488" s="17">
        <v>1.1022200036997399E-2</v>
      </c>
      <c r="F1488" s="17"/>
      <c r="G1488" s="17">
        <v>1.7031813249990001E-2</v>
      </c>
      <c r="H1488" s="17">
        <v>2.14208687759334E-2</v>
      </c>
      <c r="I1488" s="17">
        <v>2.0832372059133599E-2</v>
      </c>
      <c r="J1488" s="17">
        <v>8.9067616909282409E-3</v>
      </c>
      <c r="K1488" s="17">
        <v>8.1303526427837208E-3</v>
      </c>
      <c r="L1488" s="17">
        <v>6.8611990475510301E-3</v>
      </c>
      <c r="M1488" s="17"/>
      <c r="N1488" s="17">
        <v>1.1609691249984001E-2</v>
      </c>
      <c r="O1488" s="17">
        <v>1.1236875320635401E-2</v>
      </c>
      <c r="P1488" s="17">
        <v>1.53780556989325E-2</v>
      </c>
      <c r="Q1488" s="17">
        <v>1.44054883516283E-2</v>
      </c>
      <c r="R1488" s="17"/>
      <c r="S1488" s="17">
        <v>1.5760628734949701E-2</v>
      </c>
      <c r="T1488" s="17">
        <v>1.8417235676951201E-2</v>
      </c>
      <c r="U1488" s="17">
        <v>1.4738599752133499E-2</v>
      </c>
      <c r="V1488" s="17">
        <v>8.3066914448905495E-3</v>
      </c>
      <c r="W1488" s="17">
        <v>1.4109233324437399E-2</v>
      </c>
      <c r="X1488" s="17">
        <v>1.20032513840377E-2</v>
      </c>
      <c r="Y1488" s="17">
        <v>8.9709361071989898E-3</v>
      </c>
      <c r="Z1488" s="17">
        <v>8.9980894434131802E-3</v>
      </c>
      <c r="AA1488" s="17">
        <v>2.0168593664101699E-2</v>
      </c>
      <c r="AB1488" s="17">
        <v>9.5048030184529102E-3</v>
      </c>
      <c r="AC1488" s="17">
        <v>1.02976838923775E-2</v>
      </c>
      <c r="AD1488" s="17"/>
      <c r="AE1488" s="17">
        <v>1.1875052123385599E-2</v>
      </c>
      <c r="AF1488" s="17">
        <v>1.30612175319322E-2</v>
      </c>
      <c r="AG1488" s="17">
        <v>1.6182154762467201E-2</v>
      </c>
      <c r="AH1488" s="17"/>
      <c r="AI1488" s="17">
        <v>7.8240585881345099E-3</v>
      </c>
      <c r="AJ1488" s="17">
        <v>1.06750330329487E-2</v>
      </c>
      <c r="AK1488" s="17">
        <v>8.2013560339873007E-3</v>
      </c>
      <c r="AL1488" s="17">
        <v>1.8799738522656501E-2</v>
      </c>
      <c r="AM1488" s="17">
        <v>2.08346211422153E-2</v>
      </c>
      <c r="AN1488" s="17"/>
      <c r="AO1488" s="17">
        <v>9.4848954674251196E-3</v>
      </c>
      <c r="AP1488" s="17">
        <v>1.41155356930388E-2</v>
      </c>
      <c r="AQ1488" s="17">
        <v>0</v>
      </c>
      <c r="AR1488" s="17"/>
      <c r="AS1488" s="17">
        <v>1.5471744190370699E-2</v>
      </c>
      <c r="AT1488" s="17">
        <v>1.4172151918034601E-2</v>
      </c>
      <c r="AU1488" s="17">
        <v>1.34310477131928E-2</v>
      </c>
      <c r="AV1488" s="17">
        <v>1.8923811590853799E-2</v>
      </c>
      <c r="AW1488" s="17">
        <v>0</v>
      </c>
    </row>
    <row r="1489" spans="2:49" x14ac:dyDescent="0.25">
      <c r="B1489" t="s">
        <v>177</v>
      </c>
      <c r="C1489" s="17">
        <v>0.64512640439513003</v>
      </c>
      <c r="D1489" s="17">
        <v>0.65897305253821603</v>
      </c>
      <c r="E1489" s="17">
        <v>0.63210674917095</v>
      </c>
      <c r="F1489" s="17"/>
      <c r="G1489" s="17">
        <v>0.59441956125378104</v>
      </c>
      <c r="H1489" s="17">
        <v>0.59867809288283103</v>
      </c>
      <c r="I1489" s="17">
        <v>0.62865019542643297</v>
      </c>
      <c r="J1489" s="17">
        <v>0.65729424611659604</v>
      </c>
      <c r="K1489" s="17">
        <v>0.68146535341155201</v>
      </c>
      <c r="L1489" s="17">
        <v>0.696250834825479</v>
      </c>
      <c r="M1489" s="17"/>
      <c r="N1489" s="17">
        <v>0.66704986328044402</v>
      </c>
      <c r="O1489" s="17">
        <v>0.65619791831725305</v>
      </c>
      <c r="P1489" s="17">
        <v>0.65786998874819003</v>
      </c>
      <c r="Q1489" s="17">
        <v>0.59835701122100604</v>
      </c>
      <c r="R1489" s="17"/>
      <c r="S1489" s="17">
        <v>0.63421217300327704</v>
      </c>
      <c r="T1489" s="17">
        <v>0.65456916357063899</v>
      </c>
      <c r="U1489" s="17">
        <v>0.64618940221130505</v>
      </c>
      <c r="V1489" s="17">
        <v>0.68292221065544201</v>
      </c>
      <c r="W1489" s="17">
        <v>0.635514910230078</v>
      </c>
      <c r="X1489" s="17">
        <v>0.63523389534131602</v>
      </c>
      <c r="Y1489" s="17">
        <v>0.63669866979141299</v>
      </c>
      <c r="Z1489" s="17">
        <v>0.66280082696293796</v>
      </c>
      <c r="AA1489" s="17">
        <v>0.62273979174167104</v>
      </c>
      <c r="AB1489" s="17">
        <v>0.666539423580635</v>
      </c>
      <c r="AC1489" s="17">
        <v>0.62284716606414203</v>
      </c>
      <c r="AD1489" s="17"/>
      <c r="AE1489" s="17">
        <v>0.67147593825671703</v>
      </c>
      <c r="AF1489" s="17">
        <v>0.666464097731581</v>
      </c>
      <c r="AG1489" s="17">
        <v>0.55851734122965602</v>
      </c>
      <c r="AH1489" s="17"/>
      <c r="AI1489" s="17">
        <v>0.67912268217558802</v>
      </c>
      <c r="AJ1489" s="17">
        <v>0.65174800676991096</v>
      </c>
      <c r="AK1489" s="17">
        <v>0.65571375939682097</v>
      </c>
      <c r="AL1489" s="17">
        <v>0.65891321842189399</v>
      </c>
      <c r="AM1489" s="17">
        <v>0.57466789814680097</v>
      </c>
      <c r="AN1489" s="17"/>
      <c r="AO1489" s="17">
        <v>0.66566033748416198</v>
      </c>
      <c r="AP1489" s="17">
        <v>0.65129183574042204</v>
      </c>
      <c r="AQ1489" s="17">
        <v>0.70300856899247599</v>
      </c>
      <c r="AR1489" s="17"/>
      <c r="AS1489" s="17">
        <v>0.60634954424167697</v>
      </c>
      <c r="AT1489" s="17">
        <v>0.67169265614370799</v>
      </c>
      <c r="AU1489" s="17">
        <v>0.66337906154775295</v>
      </c>
      <c r="AV1489" s="17">
        <v>0.65453669291448502</v>
      </c>
      <c r="AW1489" s="17">
        <v>0.618851981799736</v>
      </c>
    </row>
    <row r="1490" spans="2:49" x14ac:dyDescent="0.25">
      <c r="B1490" t="s">
        <v>178</v>
      </c>
      <c r="C1490" s="17">
        <v>5.7341083994454901E-2</v>
      </c>
      <c r="D1490" s="17">
        <v>6.7845101916805706E-2</v>
      </c>
      <c r="E1490" s="17">
        <v>4.7111652514993302E-2</v>
      </c>
      <c r="F1490" s="17"/>
      <c r="G1490" s="17">
        <v>7.3576124575643498E-2</v>
      </c>
      <c r="H1490" s="17">
        <v>7.2730756666800997E-2</v>
      </c>
      <c r="I1490" s="17">
        <v>5.7583699219839003E-2</v>
      </c>
      <c r="J1490" s="17">
        <v>5.001653597281E-2</v>
      </c>
      <c r="K1490" s="17">
        <v>5.2016430524552598E-2</v>
      </c>
      <c r="L1490" s="17">
        <v>4.3207521063578502E-2</v>
      </c>
      <c r="M1490" s="17"/>
      <c r="N1490" s="17">
        <v>6.1253838053594897E-2</v>
      </c>
      <c r="O1490" s="17">
        <v>4.9109735457513903E-2</v>
      </c>
      <c r="P1490" s="17">
        <v>6.02271330150011E-2</v>
      </c>
      <c r="Q1490" s="17">
        <v>5.7479403066941E-2</v>
      </c>
      <c r="R1490" s="17"/>
      <c r="S1490" s="17">
        <v>6.8266605375943507E-2</v>
      </c>
      <c r="T1490" s="17">
        <v>5.8270499491550103E-2</v>
      </c>
      <c r="U1490" s="17">
        <v>4.7722994422037E-2</v>
      </c>
      <c r="V1490" s="17">
        <v>6.1298313216471403E-2</v>
      </c>
      <c r="W1490" s="17">
        <v>5.4116038958792502E-2</v>
      </c>
      <c r="X1490" s="17">
        <v>4.2544663580855097E-2</v>
      </c>
      <c r="Y1490" s="17">
        <v>5.05331544486603E-2</v>
      </c>
      <c r="Z1490" s="17">
        <v>3.8446289568305397E-2</v>
      </c>
      <c r="AA1490" s="17">
        <v>7.5258009194977493E-2</v>
      </c>
      <c r="AB1490" s="17">
        <v>6.0264039152979197E-2</v>
      </c>
      <c r="AC1490" s="17">
        <v>4.5044501501132803E-2</v>
      </c>
      <c r="AD1490" s="17"/>
      <c r="AE1490" s="17">
        <v>5.0696388999231297E-2</v>
      </c>
      <c r="AF1490" s="17">
        <v>6.2760897947583494E-2</v>
      </c>
      <c r="AG1490" s="17">
        <v>5.5864834570905103E-2</v>
      </c>
      <c r="AH1490" s="17"/>
      <c r="AI1490" s="17">
        <v>5.0787461193125001E-2</v>
      </c>
      <c r="AJ1490" s="17">
        <v>5.8051834126313699E-2</v>
      </c>
      <c r="AK1490" s="17">
        <v>5.6658683599104698E-2</v>
      </c>
      <c r="AL1490" s="17">
        <v>5.4456160811561898E-2</v>
      </c>
      <c r="AM1490" s="17">
        <v>5.2171062356167197E-2</v>
      </c>
      <c r="AN1490" s="17"/>
      <c r="AO1490" s="17">
        <v>4.8840600514745702E-2</v>
      </c>
      <c r="AP1490" s="17">
        <v>5.8719491135287398E-2</v>
      </c>
      <c r="AQ1490" s="17">
        <v>4.9364903546126097E-2</v>
      </c>
      <c r="AR1490" s="17"/>
      <c r="AS1490" s="17">
        <v>4.7672093245377897E-2</v>
      </c>
      <c r="AT1490" s="17">
        <v>6.0434699037094801E-2</v>
      </c>
      <c r="AU1490" s="17">
        <v>5.7635099012274101E-2</v>
      </c>
      <c r="AV1490" s="17">
        <v>9.3269638400792207E-2</v>
      </c>
      <c r="AW1490" s="17">
        <v>4.4537842895156603E-2</v>
      </c>
    </row>
    <row r="1491" spans="2:49" x14ac:dyDescent="0.25">
      <c r="B1491" t="s">
        <v>179</v>
      </c>
      <c r="C1491" s="17">
        <v>0.58778532040067499</v>
      </c>
      <c r="D1491" s="17">
        <v>0.59112795062140999</v>
      </c>
      <c r="E1491" s="17">
        <v>0.58499509665595695</v>
      </c>
      <c r="F1491" s="17"/>
      <c r="G1491" s="17">
        <v>0.52084343667813704</v>
      </c>
      <c r="H1491" s="17">
        <v>0.52594733621602996</v>
      </c>
      <c r="I1491" s="17">
        <v>0.571066496206594</v>
      </c>
      <c r="J1491" s="17">
        <v>0.60727771014378595</v>
      </c>
      <c r="K1491" s="17">
        <v>0.62944892288700005</v>
      </c>
      <c r="L1491" s="17">
        <v>0.65304331376190095</v>
      </c>
      <c r="M1491" s="17"/>
      <c r="N1491" s="17">
        <v>0.60579602522684906</v>
      </c>
      <c r="O1491" s="17">
        <v>0.60708818285973898</v>
      </c>
      <c r="P1491" s="17">
        <v>0.59764285573318898</v>
      </c>
      <c r="Q1491" s="17">
        <v>0.54087760815406505</v>
      </c>
      <c r="R1491" s="17"/>
      <c r="S1491" s="17">
        <v>0.56594556762733395</v>
      </c>
      <c r="T1491" s="17">
        <v>0.59629866407908905</v>
      </c>
      <c r="U1491" s="17">
        <v>0.59846640778926796</v>
      </c>
      <c r="V1491" s="17">
        <v>0.62162389743897095</v>
      </c>
      <c r="W1491" s="17">
        <v>0.58139887127128498</v>
      </c>
      <c r="X1491" s="17">
        <v>0.59268923176046096</v>
      </c>
      <c r="Y1491" s="17">
        <v>0.58616551534275196</v>
      </c>
      <c r="Z1491" s="17">
        <v>0.62435453739463298</v>
      </c>
      <c r="AA1491" s="17">
        <v>0.547481782546694</v>
      </c>
      <c r="AB1491" s="17">
        <v>0.60627538442765605</v>
      </c>
      <c r="AC1491" s="17">
        <v>0.57780266456300999</v>
      </c>
      <c r="AD1491" s="17"/>
      <c r="AE1491" s="17">
        <v>0.62077954925748602</v>
      </c>
      <c r="AF1491" s="17">
        <v>0.603703199783998</v>
      </c>
      <c r="AG1491" s="17">
        <v>0.50265250665875005</v>
      </c>
      <c r="AH1491" s="17"/>
      <c r="AI1491" s="17">
        <v>0.62833522098246297</v>
      </c>
      <c r="AJ1491" s="17">
        <v>0.59369617264359698</v>
      </c>
      <c r="AK1491" s="17">
        <v>0.599055075797716</v>
      </c>
      <c r="AL1491" s="17">
        <v>0.60445705761033197</v>
      </c>
      <c r="AM1491" s="17">
        <v>0.522496835790633</v>
      </c>
      <c r="AN1491" s="17"/>
      <c r="AO1491" s="17">
        <v>0.61681973696941605</v>
      </c>
      <c r="AP1491" s="17">
        <v>0.59257234460513497</v>
      </c>
      <c r="AQ1491" s="17">
        <v>0.65364366544635</v>
      </c>
      <c r="AR1491" s="17"/>
      <c r="AS1491" s="17">
        <v>0.55867745099629895</v>
      </c>
      <c r="AT1491" s="17">
        <v>0.61125795710661301</v>
      </c>
      <c r="AU1491" s="17">
        <v>0.60574396253547902</v>
      </c>
      <c r="AV1491" s="17">
        <v>0.56126705451369296</v>
      </c>
      <c r="AW1491" s="17">
        <v>0.57431413890457905</v>
      </c>
    </row>
    <row r="1492" spans="2:49" x14ac:dyDescent="0.25">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row>
    <row r="1493" spans="2:49" x14ac:dyDescent="0.25">
      <c r="B1493" s="6" t="s">
        <v>706</v>
      </c>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row>
    <row r="1494" spans="2:49" x14ac:dyDescent="0.25">
      <c r="B1494" s="24" t="s">
        <v>76</v>
      </c>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row>
    <row r="1495" spans="2:49" x14ac:dyDescent="0.25">
      <c r="B1495" t="s">
        <v>172</v>
      </c>
      <c r="C1495" s="17">
        <v>7.0312884045786297E-2</v>
      </c>
      <c r="D1495" s="17">
        <v>8.0432330888246403E-2</v>
      </c>
      <c r="E1495" s="17">
        <v>5.89725819117407E-2</v>
      </c>
      <c r="F1495" s="17"/>
      <c r="G1495" s="17">
        <v>0.105773387726092</v>
      </c>
      <c r="H1495" s="17">
        <v>0.111494567424677</v>
      </c>
      <c r="I1495" s="17">
        <v>8.5354665218800599E-2</v>
      </c>
      <c r="J1495" s="17">
        <v>5.4492098437829102E-2</v>
      </c>
      <c r="K1495" s="17">
        <v>5.2559709923572701E-2</v>
      </c>
      <c r="L1495" s="17">
        <v>2.5425326570465302E-2</v>
      </c>
      <c r="M1495" s="17"/>
      <c r="N1495" s="17">
        <v>8.7143073443748095E-2</v>
      </c>
      <c r="O1495" s="17">
        <v>6.4496176294009597E-2</v>
      </c>
      <c r="P1495" s="17">
        <v>6.4531744982711095E-2</v>
      </c>
      <c r="Q1495" s="17">
        <v>6.4667026017587295E-2</v>
      </c>
      <c r="R1495" s="17"/>
      <c r="S1495" s="17">
        <v>9.0528618659803495E-2</v>
      </c>
      <c r="T1495" s="17">
        <v>7.4379039937612801E-2</v>
      </c>
      <c r="U1495" s="17">
        <v>7.1823801516782804E-2</v>
      </c>
      <c r="V1495" s="17">
        <v>6.1368562961506598E-2</v>
      </c>
      <c r="W1495" s="17">
        <v>8.5447422263072295E-2</v>
      </c>
      <c r="X1495" s="17">
        <v>5.6212038414367498E-2</v>
      </c>
      <c r="Y1495" s="17">
        <v>6.2142937873205802E-2</v>
      </c>
      <c r="Z1495" s="17">
        <v>5.32433895874267E-2</v>
      </c>
      <c r="AA1495" s="17">
        <v>6.3841527929015707E-2</v>
      </c>
      <c r="AB1495" s="17">
        <v>7.0439409044061804E-2</v>
      </c>
      <c r="AC1495" s="17">
        <v>6.1755582733731398E-2</v>
      </c>
      <c r="AD1495" s="17"/>
      <c r="AE1495" s="17">
        <v>4.85557080352211E-2</v>
      </c>
      <c r="AF1495" s="17">
        <v>9.3469073913539605E-2</v>
      </c>
      <c r="AG1495" s="17">
        <v>4.5949591605388598E-2</v>
      </c>
      <c r="AH1495" s="17"/>
      <c r="AI1495" s="17">
        <v>4.61309561821324E-2</v>
      </c>
      <c r="AJ1495" s="17">
        <v>9.90095695721908E-2</v>
      </c>
      <c r="AK1495" s="17">
        <v>9.5286197487959495E-2</v>
      </c>
      <c r="AL1495" s="17">
        <v>9.3841552644863893E-2</v>
      </c>
      <c r="AM1495" s="17">
        <v>3.3237592312512498E-2</v>
      </c>
      <c r="AN1495" s="17"/>
      <c r="AO1495" s="17">
        <v>5.9313128912454799E-2</v>
      </c>
      <c r="AP1495" s="17">
        <v>8.9786472508563003E-2</v>
      </c>
      <c r="AQ1495" s="17">
        <v>8.10157369892823E-2</v>
      </c>
      <c r="AR1495" s="17"/>
      <c r="AS1495" s="17">
        <v>5.8358468626713303E-2</v>
      </c>
      <c r="AT1495" s="17">
        <v>5.5927507141144903E-2</v>
      </c>
      <c r="AU1495" s="17">
        <v>8.2863297617726595E-2</v>
      </c>
      <c r="AV1495" s="17">
        <v>0.12586445737038601</v>
      </c>
      <c r="AW1495" s="17">
        <v>0.11275493985561399</v>
      </c>
    </row>
    <row r="1496" spans="2:49" x14ac:dyDescent="0.25">
      <c r="B1496" t="s">
        <v>173</v>
      </c>
      <c r="C1496" s="17">
        <v>0.18452518457605199</v>
      </c>
      <c r="D1496" s="17">
        <v>0.19475014116356401</v>
      </c>
      <c r="E1496" s="17">
        <v>0.17305944912913199</v>
      </c>
      <c r="F1496" s="17"/>
      <c r="G1496" s="17">
        <v>0.27471611078090502</v>
      </c>
      <c r="H1496" s="17">
        <v>0.23748265349700201</v>
      </c>
      <c r="I1496" s="17">
        <v>0.21859955224003899</v>
      </c>
      <c r="J1496" s="17">
        <v>0.16430814586474399</v>
      </c>
      <c r="K1496" s="17">
        <v>0.108833834884927</v>
      </c>
      <c r="L1496" s="17">
        <v>0.120070861663216</v>
      </c>
      <c r="M1496" s="17"/>
      <c r="N1496" s="17">
        <v>0.191019824466621</v>
      </c>
      <c r="O1496" s="17">
        <v>0.18590681658119401</v>
      </c>
      <c r="P1496" s="17">
        <v>0.18590212669175099</v>
      </c>
      <c r="Q1496" s="17">
        <v>0.177473853084752</v>
      </c>
      <c r="R1496" s="17"/>
      <c r="S1496" s="17">
        <v>0.25526976838465998</v>
      </c>
      <c r="T1496" s="17">
        <v>0.19202594650398599</v>
      </c>
      <c r="U1496" s="17">
        <v>0.14315269753669399</v>
      </c>
      <c r="V1496" s="17">
        <v>0.14476984626946601</v>
      </c>
      <c r="W1496" s="17">
        <v>0.199886060989686</v>
      </c>
      <c r="X1496" s="17">
        <v>0.20860163543419599</v>
      </c>
      <c r="Y1496" s="17">
        <v>0.13781467028289399</v>
      </c>
      <c r="Z1496" s="17">
        <v>0.20783232328641801</v>
      </c>
      <c r="AA1496" s="17">
        <v>0.17351469622393301</v>
      </c>
      <c r="AB1496" s="17">
        <v>0.15108052961119101</v>
      </c>
      <c r="AC1496" s="17">
        <v>0.18049681528816999</v>
      </c>
      <c r="AD1496" s="17"/>
      <c r="AE1496" s="17">
        <v>0.148387040496683</v>
      </c>
      <c r="AF1496" s="17">
        <v>0.21009161958036601</v>
      </c>
      <c r="AG1496" s="17">
        <v>0.172413271735013</v>
      </c>
      <c r="AH1496" s="17"/>
      <c r="AI1496" s="17">
        <v>0.16024866840574001</v>
      </c>
      <c r="AJ1496" s="17">
        <v>0.243450341674319</v>
      </c>
      <c r="AK1496" s="17">
        <v>0.15590833793664799</v>
      </c>
      <c r="AL1496" s="17">
        <v>0.13531390577532601</v>
      </c>
      <c r="AM1496" s="17">
        <v>0.13770543147542</v>
      </c>
      <c r="AN1496" s="17"/>
      <c r="AO1496" s="17">
        <v>0.18597563661667499</v>
      </c>
      <c r="AP1496" s="17">
        <v>0.23236053952152799</v>
      </c>
      <c r="AQ1496" s="17">
        <v>0.19255588654414801</v>
      </c>
      <c r="AR1496" s="17"/>
      <c r="AS1496" s="17">
        <v>0.17046036947847301</v>
      </c>
      <c r="AT1496" s="17">
        <v>0.18929352866333601</v>
      </c>
      <c r="AU1496" s="17">
        <v>0.17703544887974901</v>
      </c>
      <c r="AV1496" s="17">
        <v>0.21837382653081699</v>
      </c>
      <c r="AW1496" s="17">
        <v>0.16386768358154299</v>
      </c>
    </row>
    <row r="1497" spans="2:49" x14ac:dyDescent="0.25">
      <c r="B1497" t="s">
        <v>174</v>
      </c>
      <c r="C1497" s="17">
        <v>0.54335907632383795</v>
      </c>
      <c r="D1497" s="17">
        <v>0.488554391201107</v>
      </c>
      <c r="E1497" s="17">
        <v>0.598561439119493</v>
      </c>
      <c r="F1497" s="17"/>
      <c r="G1497" s="17">
        <v>0.471532994511841</v>
      </c>
      <c r="H1497" s="17">
        <v>0.504558506429438</v>
      </c>
      <c r="I1497" s="17">
        <v>0.52261804284483204</v>
      </c>
      <c r="J1497" s="17">
        <v>0.58088335491736098</v>
      </c>
      <c r="K1497" s="17">
        <v>0.60105200315795304</v>
      </c>
      <c r="L1497" s="17">
        <v>0.57105552135680604</v>
      </c>
      <c r="M1497" s="17"/>
      <c r="N1497" s="17">
        <v>0.51360439217841702</v>
      </c>
      <c r="O1497" s="17">
        <v>0.55282280413122697</v>
      </c>
      <c r="P1497" s="17">
        <v>0.51883061334645697</v>
      </c>
      <c r="Q1497" s="17">
        <v>0.58298845494338802</v>
      </c>
      <c r="R1497" s="17"/>
      <c r="S1497" s="17">
        <v>0.47761227877965601</v>
      </c>
      <c r="T1497" s="17">
        <v>0.56119726844223805</v>
      </c>
      <c r="U1497" s="17">
        <v>0.58491917359801104</v>
      </c>
      <c r="V1497" s="17">
        <v>0.51482226075037696</v>
      </c>
      <c r="W1497" s="17">
        <v>0.50973250223225997</v>
      </c>
      <c r="X1497" s="17">
        <v>0.52336727520312498</v>
      </c>
      <c r="Y1497" s="17">
        <v>0.63366521532536302</v>
      </c>
      <c r="Z1497" s="17">
        <v>0.52990877976804296</v>
      </c>
      <c r="AA1497" s="17">
        <v>0.56430625046974503</v>
      </c>
      <c r="AB1497" s="17">
        <v>0.56254890363945198</v>
      </c>
      <c r="AC1497" s="17">
        <v>0.53446941227093503</v>
      </c>
      <c r="AD1497" s="17"/>
      <c r="AE1497" s="17">
        <v>0.51193038755818798</v>
      </c>
      <c r="AF1497" s="17">
        <v>0.54554709943173096</v>
      </c>
      <c r="AG1497" s="17">
        <v>0.61836312456535103</v>
      </c>
      <c r="AH1497" s="17"/>
      <c r="AI1497" s="17">
        <v>0.50632921208274995</v>
      </c>
      <c r="AJ1497" s="17">
        <v>0.53262053480878302</v>
      </c>
      <c r="AK1497" s="17">
        <v>0.55662603381877196</v>
      </c>
      <c r="AL1497" s="17">
        <v>0.48518241924363698</v>
      </c>
      <c r="AM1497" s="17">
        <v>0.65036407555185005</v>
      </c>
      <c r="AN1497" s="17"/>
      <c r="AO1497" s="17">
        <v>0.46370136876350698</v>
      </c>
      <c r="AP1497" s="17">
        <v>0.54549449594548205</v>
      </c>
      <c r="AQ1497" s="17">
        <v>0.54965057174125198</v>
      </c>
      <c r="AR1497" s="17"/>
      <c r="AS1497" s="17">
        <v>0.57066328254258902</v>
      </c>
      <c r="AT1497" s="17">
        <v>0.53055027952098899</v>
      </c>
      <c r="AU1497" s="17">
        <v>0.55563118584333304</v>
      </c>
      <c r="AV1497" s="17">
        <v>0.45219686556564298</v>
      </c>
      <c r="AW1497" s="17">
        <v>0.558268122548368</v>
      </c>
    </row>
    <row r="1498" spans="2:49" x14ac:dyDescent="0.25">
      <c r="B1498" t="s">
        <v>175</v>
      </c>
      <c r="C1498" s="17">
        <v>0.14055604547224099</v>
      </c>
      <c r="D1498" s="17">
        <v>0.16491447828386499</v>
      </c>
      <c r="E1498" s="17">
        <v>0.11796914585755899</v>
      </c>
      <c r="F1498" s="17"/>
      <c r="G1498" s="17">
        <v>0.105039576377446</v>
      </c>
      <c r="H1498" s="17">
        <v>0.100255337612039</v>
      </c>
      <c r="I1498" s="17">
        <v>0.116009472540939</v>
      </c>
      <c r="J1498" s="17">
        <v>0.13661319675890801</v>
      </c>
      <c r="K1498" s="17">
        <v>0.171089883372082</v>
      </c>
      <c r="L1498" s="17">
        <v>0.20000363619947001</v>
      </c>
      <c r="M1498" s="17"/>
      <c r="N1498" s="17">
        <v>0.14916238553172001</v>
      </c>
      <c r="O1498" s="17">
        <v>0.13909137957501599</v>
      </c>
      <c r="P1498" s="17">
        <v>0.16031683014906201</v>
      </c>
      <c r="Q1498" s="17">
        <v>0.11526561622298299</v>
      </c>
      <c r="R1498" s="17"/>
      <c r="S1498" s="17">
        <v>0.128845485293381</v>
      </c>
      <c r="T1498" s="17">
        <v>0.12223916186542</v>
      </c>
      <c r="U1498" s="17">
        <v>0.133736742214521</v>
      </c>
      <c r="V1498" s="17">
        <v>0.21053518825077999</v>
      </c>
      <c r="W1498" s="17">
        <v>0.136676261195599</v>
      </c>
      <c r="X1498" s="17">
        <v>0.13945594114851401</v>
      </c>
      <c r="Y1498" s="17">
        <v>0.112240608562323</v>
      </c>
      <c r="Z1498" s="17">
        <v>0.12851172281875101</v>
      </c>
      <c r="AA1498" s="17">
        <v>0.134755634935455</v>
      </c>
      <c r="AB1498" s="17">
        <v>0.15972828087534999</v>
      </c>
      <c r="AC1498" s="17">
        <v>0.14654276533362001</v>
      </c>
      <c r="AD1498" s="17"/>
      <c r="AE1498" s="17">
        <v>0.19609083689328799</v>
      </c>
      <c r="AF1498" s="17">
        <v>0.114205387020804</v>
      </c>
      <c r="AG1498" s="17">
        <v>0.108998496722042</v>
      </c>
      <c r="AH1498" s="17"/>
      <c r="AI1498" s="17">
        <v>0.19702180795246499</v>
      </c>
      <c r="AJ1498" s="17">
        <v>9.42835274812832E-2</v>
      </c>
      <c r="AK1498" s="17">
        <v>0.14753877765170001</v>
      </c>
      <c r="AL1498" s="17">
        <v>0.172124593886468</v>
      </c>
      <c r="AM1498" s="17">
        <v>0.12501447240587199</v>
      </c>
      <c r="AN1498" s="17"/>
      <c r="AO1498" s="17">
        <v>0.21754327865772699</v>
      </c>
      <c r="AP1498" s="17">
        <v>9.5625583524594299E-2</v>
      </c>
      <c r="AQ1498" s="17">
        <v>0.136002500927766</v>
      </c>
      <c r="AR1498" s="17"/>
      <c r="AS1498" s="17">
        <v>0.13678283964851501</v>
      </c>
      <c r="AT1498" s="17">
        <v>0.151421226423571</v>
      </c>
      <c r="AU1498" s="17">
        <v>0.13383878054590201</v>
      </c>
      <c r="AV1498" s="17">
        <v>0.13474234569363899</v>
      </c>
      <c r="AW1498" s="17">
        <v>0.113483415264184</v>
      </c>
    </row>
    <row r="1499" spans="2:49" x14ac:dyDescent="0.25">
      <c r="B1499" t="s">
        <v>176</v>
      </c>
      <c r="C1499" s="17">
        <v>6.1246809582081903E-2</v>
      </c>
      <c r="D1499" s="17">
        <v>7.1348658463216197E-2</v>
      </c>
      <c r="E1499" s="17">
        <v>5.1437383982075598E-2</v>
      </c>
      <c r="F1499" s="17"/>
      <c r="G1499" s="17">
        <v>4.2937930603716597E-2</v>
      </c>
      <c r="H1499" s="17">
        <v>4.6208935036843701E-2</v>
      </c>
      <c r="I1499" s="17">
        <v>5.74182671553898E-2</v>
      </c>
      <c r="J1499" s="17">
        <v>6.3703204021157894E-2</v>
      </c>
      <c r="K1499" s="17">
        <v>6.6464568661465703E-2</v>
      </c>
      <c r="L1499" s="17">
        <v>8.3444654210043406E-2</v>
      </c>
      <c r="M1499" s="17"/>
      <c r="N1499" s="17">
        <v>5.9070324379493701E-2</v>
      </c>
      <c r="O1499" s="17">
        <v>5.7682823418553103E-2</v>
      </c>
      <c r="P1499" s="17">
        <v>7.0418684830019299E-2</v>
      </c>
      <c r="Q1499" s="17">
        <v>5.96050497312898E-2</v>
      </c>
      <c r="R1499" s="17"/>
      <c r="S1499" s="17">
        <v>4.7743848882499197E-2</v>
      </c>
      <c r="T1499" s="17">
        <v>5.0158583250742801E-2</v>
      </c>
      <c r="U1499" s="17">
        <v>6.6367585133991394E-2</v>
      </c>
      <c r="V1499" s="17">
        <v>6.8504141767869897E-2</v>
      </c>
      <c r="W1499" s="17">
        <v>6.8257753319382303E-2</v>
      </c>
      <c r="X1499" s="17">
        <v>7.2363109799797598E-2</v>
      </c>
      <c r="Y1499" s="17">
        <v>5.4136567956214701E-2</v>
      </c>
      <c r="Z1499" s="17">
        <v>8.0503784539361203E-2</v>
      </c>
      <c r="AA1499" s="17">
        <v>6.3581890441851294E-2</v>
      </c>
      <c r="AB1499" s="17">
        <v>5.6202876829945903E-2</v>
      </c>
      <c r="AC1499" s="17">
        <v>7.6735424373543207E-2</v>
      </c>
      <c r="AD1499" s="17"/>
      <c r="AE1499" s="17">
        <v>9.5036027016619701E-2</v>
      </c>
      <c r="AF1499" s="17">
        <v>3.6686820053559797E-2</v>
      </c>
      <c r="AG1499" s="17">
        <v>5.4275515372205603E-2</v>
      </c>
      <c r="AH1499" s="17"/>
      <c r="AI1499" s="17">
        <v>9.0269355376912094E-2</v>
      </c>
      <c r="AJ1499" s="17">
        <v>3.0636026463424001E-2</v>
      </c>
      <c r="AK1499" s="17">
        <v>4.4640653104920699E-2</v>
      </c>
      <c r="AL1499" s="17">
        <v>0.11353752844970499</v>
      </c>
      <c r="AM1499" s="17">
        <v>5.3678428254345698E-2</v>
      </c>
      <c r="AN1499" s="17"/>
      <c r="AO1499" s="17">
        <v>7.3466587049636295E-2</v>
      </c>
      <c r="AP1499" s="17">
        <v>3.6732908499832802E-2</v>
      </c>
      <c r="AQ1499" s="17">
        <v>4.0775303797551697E-2</v>
      </c>
      <c r="AR1499" s="17"/>
      <c r="AS1499" s="17">
        <v>6.3735039703710195E-2</v>
      </c>
      <c r="AT1499" s="17">
        <v>7.2807458250958398E-2</v>
      </c>
      <c r="AU1499" s="17">
        <v>5.06312871132895E-2</v>
      </c>
      <c r="AV1499" s="17">
        <v>6.8822504839515006E-2</v>
      </c>
      <c r="AW1499" s="17">
        <v>5.1625838750290302E-2</v>
      </c>
    </row>
    <row r="1500" spans="2:49" x14ac:dyDescent="0.25">
      <c r="B1500" t="s">
        <v>177</v>
      </c>
      <c r="C1500" s="17">
        <v>0.254838068621839</v>
      </c>
      <c r="D1500" s="17">
        <v>0.27518247205181101</v>
      </c>
      <c r="E1500" s="17">
        <v>0.232032031040873</v>
      </c>
      <c r="F1500" s="17"/>
      <c r="G1500" s="17">
        <v>0.38048949850699598</v>
      </c>
      <c r="H1500" s="17">
        <v>0.34897722092167899</v>
      </c>
      <c r="I1500" s="17">
        <v>0.30395421745883899</v>
      </c>
      <c r="J1500" s="17">
        <v>0.218800244302573</v>
      </c>
      <c r="K1500" s="17">
        <v>0.16139354480849899</v>
      </c>
      <c r="L1500" s="17">
        <v>0.14549618823368099</v>
      </c>
      <c r="M1500" s="17"/>
      <c r="N1500" s="17">
        <v>0.27816289791037002</v>
      </c>
      <c r="O1500" s="17">
        <v>0.25040299287520401</v>
      </c>
      <c r="P1500" s="17">
        <v>0.25043387167446202</v>
      </c>
      <c r="Q1500" s="17">
        <v>0.24214087910234</v>
      </c>
      <c r="R1500" s="17"/>
      <c r="S1500" s="17">
        <v>0.34579838704446397</v>
      </c>
      <c r="T1500" s="17">
        <v>0.26640498644159899</v>
      </c>
      <c r="U1500" s="17">
        <v>0.21497649905347699</v>
      </c>
      <c r="V1500" s="17">
        <v>0.20613840923097301</v>
      </c>
      <c r="W1500" s="17">
        <v>0.28533348325275798</v>
      </c>
      <c r="X1500" s="17">
        <v>0.26481367384856302</v>
      </c>
      <c r="Y1500" s="17">
        <v>0.1999576081561</v>
      </c>
      <c r="Z1500" s="17">
        <v>0.26107571287384401</v>
      </c>
      <c r="AA1500" s="17">
        <v>0.23735622415294799</v>
      </c>
      <c r="AB1500" s="17">
        <v>0.22151993865525199</v>
      </c>
      <c r="AC1500" s="17">
        <v>0.24225239802190099</v>
      </c>
      <c r="AD1500" s="17"/>
      <c r="AE1500" s="17">
        <v>0.19694274853190399</v>
      </c>
      <c r="AF1500" s="17">
        <v>0.30356069349390502</v>
      </c>
      <c r="AG1500" s="17">
        <v>0.218362863340402</v>
      </c>
      <c r="AH1500" s="17"/>
      <c r="AI1500" s="17">
        <v>0.20637962458787201</v>
      </c>
      <c r="AJ1500" s="17">
        <v>0.34245991124650998</v>
      </c>
      <c r="AK1500" s="17">
        <v>0.25119453542460701</v>
      </c>
      <c r="AL1500" s="17">
        <v>0.22915545842019</v>
      </c>
      <c r="AM1500" s="17">
        <v>0.170943023787932</v>
      </c>
      <c r="AN1500" s="17"/>
      <c r="AO1500" s="17">
        <v>0.24528876552913001</v>
      </c>
      <c r="AP1500" s="17">
        <v>0.322147012030091</v>
      </c>
      <c r="AQ1500" s="17">
        <v>0.27357162353343001</v>
      </c>
      <c r="AR1500" s="17"/>
      <c r="AS1500" s="17">
        <v>0.228818838105186</v>
      </c>
      <c r="AT1500" s="17">
        <v>0.24522103580448101</v>
      </c>
      <c r="AU1500" s="17">
        <v>0.25989874649747602</v>
      </c>
      <c r="AV1500" s="17">
        <v>0.34423828390120298</v>
      </c>
      <c r="AW1500" s="17">
        <v>0.27662262343715799</v>
      </c>
    </row>
    <row r="1501" spans="2:49" x14ac:dyDescent="0.25">
      <c r="B1501" t="s">
        <v>178</v>
      </c>
      <c r="C1501" s="17">
        <v>0.20180285505432299</v>
      </c>
      <c r="D1501" s="17">
        <v>0.23626313674708199</v>
      </c>
      <c r="E1501" s="17">
        <v>0.169406529839635</v>
      </c>
      <c r="F1501" s="17"/>
      <c r="G1501" s="17">
        <v>0.14797750698116199</v>
      </c>
      <c r="H1501" s="17">
        <v>0.14646427264888301</v>
      </c>
      <c r="I1501" s="17">
        <v>0.17342773969632899</v>
      </c>
      <c r="J1501" s="17">
        <v>0.20031640078006599</v>
      </c>
      <c r="K1501" s="17">
        <v>0.237554452033547</v>
      </c>
      <c r="L1501" s="17">
        <v>0.28344829040951303</v>
      </c>
      <c r="M1501" s="17"/>
      <c r="N1501" s="17">
        <v>0.20823270991121401</v>
      </c>
      <c r="O1501" s="17">
        <v>0.19677420299356899</v>
      </c>
      <c r="P1501" s="17">
        <v>0.23073551497908101</v>
      </c>
      <c r="Q1501" s="17">
        <v>0.174870665954272</v>
      </c>
      <c r="R1501" s="17"/>
      <c r="S1501" s="17">
        <v>0.17658933417587999</v>
      </c>
      <c r="T1501" s="17">
        <v>0.17239774511616299</v>
      </c>
      <c r="U1501" s="17">
        <v>0.200104327348512</v>
      </c>
      <c r="V1501" s="17">
        <v>0.27903933001865</v>
      </c>
      <c r="W1501" s="17">
        <v>0.204934014514982</v>
      </c>
      <c r="X1501" s="17">
        <v>0.21181905094831199</v>
      </c>
      <c r="Y1501" s="17">
        <v>0.16637717651853801</v>
      </c>
      <c r="Z1501" s="17">
        <v>0.209015507358113</v>
      </c>
      <c r="AA1501" s="17">
        <v>0.19833752537730601</v>
      </c>
      <c r="AB1501" s="17">
        <v>0.215931157705296</v>
      </c>
      <c r="AC1501" s="17">
        <v>0.22327818970716301</v>
      </c>
      <c r="AD1501" s="17"/>
      <c r="AE1501" s="17">
        <v>0.291126863909907</v>
      </c>
      <c r="AF1501" s="17">
        <v>0.15089220707436399</v>
      </c>
      <c r="AG1501" s="17">
        <v>0.163274012094247</v>
      </c>
      <c r="AH1501" s="17"/>
      <c r="AI1501" s="17">
        <v>0.28729116332937699</v>
      </c>
      <c r="AJ1501" s="17">
        <v>0.124919553944707</v>
      </c>
      <c r="AK1501" s="17">
        <v>0.192179430756621</v>
      </c>
      <c r="AL1501" s="17">
        <v>0.285662122336173</v>
      </c>
      <c r="AM1501" s="17">
        <v>0.17869290066021801</v>
      </c>
      <c r="AN1501" s="17"/>
      <c r="AO1501" s="17">
        <v>0.29100986570736298</v>
      </c>
      <c r="AP1501" s="17">
        <v>0.13235849202442701</v>
      </c>
      <c r="AQ1501" s="17">
        <v>0.17677780472531801</v>
      </c>
      <c r="AR1501" s="17"/>
      <c r="AS1501" s="17">
        <v>0.20051787935222501</v>
      </c>
      <c r="AT1501" s="17">
        <v>0.22422868467453</v>
      </c>
      <c r="AU1501" s="17">
        <v>0.18447006765919099</v>
      </c>
      <c r="AV1501" s="17">
        <v>0.20356485053315401</v>
      </c>
      <c r="AW1501" s="17">
        <v>0.16510925401447399</v>
      </c>
    </row>
    <row r="1502" spans="2:49" x14ac:dyDescent="0.25">
      <c r="B1502" t="s">
        <v>179</v>
      </c>
      <c r="C1502" s="17">
        <v>5.3035213567515803E-2</v>
      </c>
      <c r="D1502" s="17">
        <v>3.89193353047292E-2</v>
      </c>
      <c r="E1502" s="17">
        <v>6.2625501201237596E-2</v>
      </c>
      <c r="F1502" s="17"/>
      <c r="G1502" s="17">
        <v>0.23251199152583399</v>
      </c>
      <c r="H1502" s="17">
        <v>0.20251294827279601</v>
      </c>
      <c r="I1502" s="17">
        <v>0.130526477762511</v>
      </c>
      <c r="J1502" s="17">
        <v>1.8483843522507599E-2</v>
      </c>
      <c r="K1502" s="17">
        <v>-7.6160907225048105E-2</v>
      </c>
      <c r="L1502" s="17">
        <v>-0.13795210217583201</v>
      </c>
      <c r="M1502" s="17"/>
      <c r="N1502" s="17">
        <v>6.9930187999156096E-2</v>
      </c>
      <c r="O1502" s="17">
        <v>5.3628789881634498E-2</v>
      </c>
      <c r="P1502" s="17">
        <v>1.9698356695380601E-2</v>
      </c>
      <c r="Q1502" s="17">
        <v>6.7270213148067207E-2</v>
      </c>
      <c r="R1502" s="17"/>
      <c r="S1502" s="17">
        <v>0.16920905286858401</v>
      </c>
      <c r="T1502" s="17">
        <v>9.40072413254366E-2</v>
      </c>
      <c r="U1502" s="17">
        <v>1.48721717049648E-2</v>
      </c>
      <c r="V1502" s="17">
        <v>-7.2900920787677306E-2</v>
      </c>
      <c r="W1502" s="17">
        <v>8.0399468737776605E-2</v>
      </c>
      <c r="X1502" s="17">
        <v>5.2994622900251399E-2</v>
      </c>
      <c r="Y1502" s="17">
        <v>3.3580431637562101E-2</v>
      </c>
      <c r="Z1502" s="17">
        <v>5.2060205515731803E-2</v>
      </c>
      <c r="AA1502" s="17">
        <v>3.9018698775642201E-2</v>
      </c>
      <c r="AB1502" s="17">
        <v>5.5887809499564102E-3</v>
      </c>
      <c r="AC1502" s="17">
        <v>1.8974208314738301E-2</v>
      </c>
      <c r="AD1502" s="17"/>
      <c r="AE1502" s="17">
        <v>-9.4184115378002795E-2</v>
      </c>
      <c r="AF1502" s="17">
        <v>0.15266848641954101</v>
      </c>
      <c r="AG1502" s="17">
        <v>5.50888512461543E-2</v>
      </c>
      <c r="AH1502" s="17"/>
      <c r="AI1502" s="17">
        <v>-8.0911538741504904E-2</v>
      </c>
      <c r="AJ1502" s="17">
        <v>0.21754035730180299</v>
      </c>
      <c r="AK1502" s="17">
        <v>5.9015104667986297E-2</v>
      </c>
      <c r="AL1502" s="17">
        <v>-5.6506663915983399E-2</v>
      </c>
      <c r="AM1502" s="17">
        <v>-7.7498768722850699E-3</v>
      </c>
      <c r="AN1502" s="17"/>
      <c r="AO1502" s="17">
        <v>-4.5721100178232901E-2</v>
      </c>
      <c r="AP1502" s="17">
        <v>0.18978852000566401</v>
      </c>
      <c r="AQ1502" s="17">
        <v>9.67938188081124E-2</v>
      </c>
      <c r="AR1502" s="17"/>
      <c r="AS1502" s="17">
        <v>2.8300958752961E-2</v>
      </c>
      <c r="AT1502" s="17">
        <v>2.0992351129951299E-2</v>
      </c>
      <c r="AU1502" s="17">
        <v>7.5428678838284802E-2</v>
      </c>
      <c r="AV1502" s="17">
        <v>0.14067343336804899</v>
      </c>
      <c r="AW1502" s="17">
        <v>0.111513369422684</v>
      </c>
    </row>
    <row r="1503" spans="2:49" x14ac:dyDescent="0.25">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row>
    <row r="1504" spans="2:49" x14ac:dyDescent="0.25">
      <c r="B1504" s="6" t="s">
        <v>711</v>
      </c>
      <c r="C1504" s="17"/>
      <c r="D1504" s="17"/>
      <c r="E1504" s="17"/>
      <c r="F1504" s="17"/>
      <c r="G1504" s="17"/>
      <c r="H1504" s="17"/>
      <c r="I1504" s="17"/>
      <c r="J1504" s="17"/>
      <c r="K1504" s="17"/>
      <c r="L1504" s="17"/>
      <c r="M1504" s="17"/>
      <c r="N1504" s="17"/>
      <c r="O1504" s="17"/>
      <c r="P1504" s="17"/>
      <c r="Q1504" s="17"/>
      <c r="R1504" s="17"/>
      <c r="S1504" s="17"/>
      <c r="T1504" s="17"/>
      <c r="U1504" s="17"/>
      <c r="V1504" s="17"/>
      <c r="W1504" s="17"/>
      <c r="X1504" s="17"/>
      <c r="Y1504" s="17"/>
      <c r="Z1504" s="17"/>
      <c r="AA1504" s="17"/>
      <c r="AB1504" s="17"/>
      <c r="AC1504" s="17"/>
      <c r="AD1504" s="17"/>
      <c r="AE1504" s="17"/>
      <c r="AF1504" s="17"/>
      <c r="AG1504" s="17"/>
      <c r="AH1504" s="17"/>
      <c r="AI1504" s="17"/>
      <c r="AJ1504" s="17"/>
      <c r="AK1504" s="17"/>
      <c r="AL1504" s="17"/>
      <c r="AM1504" s="17"/>
      <c r="AN1504" s="17"/>
      <c r="AO1504" s="17"/>
      <c r="AP1504" s="17"/>
      <c r="AQ1504" s="17"/>
      <c r="AR1504" s="17"/>
      <c r="AS1504" s="17"/>
      <c r="AT1504" s="17"/>
      <c r="AU1504" s="17"/>
      <c r="AV1504" s="17"/>
      <c r="AW1504" s="17"/>
    </row>
    <row r="1505" spans="2:49" x14ac:dyDescent="0.25">
      <c r="B1505" s="24" t="s">
        <v>76</v>
      </c>
      <c r="C1505" s="17"/>
      <c r="D1505" s="17"/>
      <c r="E1505" s="17"/>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17"/>
      <c r="AE1505" s="17"/>
      <c r="AF1505" s="17"/>
      <c r="AG1505" s="17"/>
      <c r="AH1505" s="17"/>
      <c r="AI1505" s="17"/>
      <c r="AJ1505" s="17"/>
      <c r="AK1505" s="17"/>
      <c r="AL1505" s="17"/>
      <c r="AM1505" s="17"/>
      <c r="AN1505" s="17"/>
      <c r="AO1505" s="17"/>
      <c r="AP1505" s="17"/>
      <c r="AQ1505" s="17"/>
      <c r="AR1505" s="17"/>
      <c r="AS1505" s="17"/>
      <c r="AT1505" s="17"/>
      <c r="AU1505" s="17"/>
      <c r="AV1505" s="17"/>
      <c r="AW1505" s="17"/>
    </row>
    <row r="1506" spans="2:49" x14ac:dyDescent="0.25">
      <c r="B1506" t="s">
        <v>707</v>
      </c>
      <c r="C1506" s="17">
        <v>0.41840622527462201</v>
      </c>
      <c r="D1506" s="17">
        <v>0.42311188683546502</v>
      </c>
      <c r="E1506" s="17">
        <v>0.41239977525805199</v>
      </c>
      <c r="F1506" s="17"/>
      <c r="G1506" s="17">
        <v>0.31914971149327998</v>
      </c>
      <c r="H1506" s="17">
        <v>0.41285887684534101</v>
      </c>
      <c r="I1506" s="17">
        <v>0.37174595338378902</v>
      </c>
      <c r="J1506" s="17">
        <v>0.47382595477380002</v>
      </c>
      <c r="K1506" s="17">
        <v>0.46464124085813402</v>
      </c>
      <c r="L1506" s="17">
        <v>0.45184128462122802</v>
      </c>
      <c r="M1506" s="17"/>
      <c r="N1506" s="17">
        <v>0.436495574940644</v>
      </c>
      <c r="O1506" s="17">
        <v>0.41999778809423899</v>
      </c>
      <c r="P1506" s="17">
        <v>0.41027402471254298</v>
      </c>
      <c r="Q1506" s="17">
        <v>0.40496487948432702</v>
      </c>
      <c r="R1506" s="17"/>
      <c r="S1506" s="17">
        <v>0.43600832070091899</v>
      </c>
      <c r="T1506" s="17">
        <v>0.40544777677032601</v>
      </c>
      <c r="U1506" s="17">
        <v>0.37505298738062298</v>
      </c>
      <c r="V1506" s="17">
        <v>0.39509036628063599</v>
      </c>
      <c r="W1506" s="17">
        <v>0.42454909944221603</v>
      </c>
      <c r="X1506" s="17">
        <v>0.38284327075373997</v>
      </c>
      <c r="Y1506" s="17">
        <v>0.43276938536558301</v>
      </c>
      <c r="Z1506" s="17">
        <v>0.43168821149064202</v>
      </c>
      <c r="AA1506" s="17">
        <v>0.45226246159167599</v>
      </c>
      <c r="AB1506" s="17">
        <v>0.43111022798112703</v>
      </c>
      <c r="AC1506" s="17">
        <v>0.43854396545369601</v>
      </c>
      <c r="AD1506" s="17"/>
      <c r="AE1506" s="17">
        <v>0.38882786028584998</v>
      </c>
      <c r="AF1506" s="17">
        <v>0.49582543985359701</v>
      </c>
      <c r="AG1506" s="17">
        <v>0.32252975278833301</v>
      </c>
      <c r="AH1506" s="17"/>
      <c r="AI1506" s="17">
        <v>0.392214644588749</v>
      </c>
      <c r="AJ1506" s="17">
        <v>0.496316028961795</v>
      </c>
      <c r="AK1506" s="17">
        <v>0.46732544907100199</v>
      </c>
      <c r="AL1506" s="17">
        <v>0.28331521166551998</v>
      </c>
      <c r="AM1506" s="17">
        <v>0.34556580814391602</v>
      </c>
      <c r="AN1506" s="17"/>
      <c r="AO1506" s="17">
        <v>0.373052971218857</v>
      </c>
      <c r="AP1506" s="17">
        <v>0.48914543083157902</v>
      </c>
      <c r="AQ1506" s="17">
        <v>0.44577694888659603</v>
      </c>
      <c r="AR1506" s="17"/>
      <c r="AS1506" s="17">
        <v>0.40598297722167098</v>
      </c>
      <c r="AT1506" s="17">
        <v>0.40031513386796702</v>
      </c>
      <c r="AU1506" s="17">
        <v>0.451402396674634</v>
      </c>
      <c r="AV1506" s="17">
        <v>0.45195452669080199</v>
      </c>
      <c r="AW1506" s="17">
        <v>0.53742472558835597</v>
      </c>
    </row>
    <row r="1507" spans="2:49" x14ac:dyDescent="0.25">
      <c r="B1507" t="s">
        <v>708</v>
      </c>
      <c r="C1507" s="17">
        <v>0.30562581307544401</v>
      </c>
      <c r="D1507" s="17">
        <v>0.310662807986195</v>
      </c>
      <c r="E1507" s="17">
        <v>0.302254562475605</v>
      </c>
      <c r="F1507" s="17"/>
      <c r="G1507" s="17">
        <v>0.39748949193152999</v>
      </c>
      <c r="H1507" s="17">
        <v>0.34213264950711098</v>
      </c>
      <c r="I1507" s="17">
        <v>0.326621933845611</v>
      </c>
      <c r="J1507" s="17">
        <v>0.26704701627710797</v>
      </c>
      <c r="K1507" s="17">
        <v>0.24846015877115599</v>
      </c>
      <c r="L1507" s="17">
        <v>0.26657350374358302</v>
      </c>
      <c r="M1507" s="17"/>
      <c r="N1507" s="17">
        <v>0.33723149880997899</v>
      </c>
      <c r="O1507" s="17">
        <v>0.316207805693621</v>
      </c>
      <c r="P1507" s="17">
        <v>0.28318809481990198</v>
      </c>
      <c r="Q1507" s="17">
        <v>0.28228671143880602</v>
      </c>
      <c r="R1507" s="17"/>
      <c r="S1507" s="17">
        <v>0.34309762904502999</v>
      </c>
      <c r="T1507" s="17">
        <v>0.325556748939058</v>
      </c>
      <c r="U1507" s="17">
        <v>0.28875393091502199</v>
      </c>
      <c r="V1507" s="17">
        <v>0.29643608546620498</v>
      </c>
      <c r="W1507" s="17">
        <v>0.29352118493205398</v>
      </c>
      <c r="X1507" s="17">
        <v>0.35499988876744498</v>
      </c>
      <c r="Y1507" s="17">
        <v>0.29107966235863297</v>
      </c>
      <c r="Z1507" s="17">
        <v>0.27859560486867302</v>
      </c>
      <c r="AA1507" s="17">
        <v>0.27586049549463298</v>
      </c>
      <c r="AB1507" s="17">
        <v>0.30211034251274699</v>
      </c>
      <c r="AC1507" s="17">
        <v>0.23732580008472301</v>
      </c>
      <c r="AD1507" s="17"/>
      <c r="AE1507" s="17">
        <v>0.29394789145735101</v>
      </c>
      <c r="AF1507" s="17">
        <v>0.30692282832666701</v>
      </c>
      <c r="AG1507" s="17">
        <v>0.31257691774705798</v>
      </c>
      <c r="AH1507" s="17"/>
      <c r="AI1507" s="17">
        <v>0.32334790572022198</v>
      </c>
      <c r="AJ1507" s="17">
        <v>0.30310964382094502</v>
      </c>
      <c r="AK1507" s="17">
        <v>0.33872567372268603</v>
      </c>
      <c r="AL1507" s="17">
        <v>0.26591067480071701</v>
      </c>
      <c r="AM1507" s="17">
        <v>0.255644020673929</v>
      </c>
      <c r="AN1507" s="17"/>
      <c r="AO1507" s="17">
        <v>0.33037317305341901</v>
      </c>
      <c r="AP1507" s="17">
        <v>0.30662731183622899</v>
      </c>
      <c r="AQ1507" s="17">
        <v>0.35584226222740001</v>
      </c>
      <c r="AR1507" s="17"/>
      <c r="AS1507" s="17">
        <v>0.26587586258218898</v>
      </c>
      <c r="AT1507" s="17">
        <v>0.32785910122524398</v>
      </c>
      <c r="AU1507" s="17">
        <v>0.32380493717616998</v>
      </c>
      <c r="AV1507" s="17">
        <v>0.31522116229595099</v>
      </c>
      <c r="AW1507" s="17">
        <v>0.32553218803908501</v>
      </c>
    </row>
    <row r="1508" spans="2:49" x14ac:dyDescent="0.25">
      <c r="B1508" t="s">
        <v>709</v>
      </c>
      <c r="C1508" s="17">
        <v>7.0305923590246594E-2</v>
      </c>
      <c r="D1508" s="17">
        <v>8.2134579222558998E-2</v>
      </c>
      <c r="E1508" s="17">
        <v>5.8402740862433002E-2</v>
      </c>
      <c r="F1508" s="17"/>
      <c r="G1508" s="17">
        <v>9.1729231883421095E-2</v>
      </c>
      <c r="H1508" s="17">
        <v>7.4546150600305505E-2</v>
      </c>
      <c r="I1508" s="17">
        <v>9.3830013242664906E-2</v>
      </c>
      <c r="J1508" s="17">
        <v>4.1437655163852102E-2</v>
      </c>
      <c r="K1508" s="17">
        <v>6.4034434962219305E-2</v>
      </c>
      <c r="L1508" s="17">
        <v>6.0905112464795901E-2</v>
      </c>
      <c r="M1508" s="17"/>
      <c r="N1508" s="17">
        <v>7.5993742647448098E-2</v>
      </c>
      <c r="O1508" s="17">
        <v>5.82236758297126E-2</v>
      </c>
      <c r="P1508" s="17">
        <v>8.2157414933011805E-2</v>
      </c>
      <c r="Q1508" s="17">
        <v>6.6615431350998205E-2</v>
      </c>
      <c r="R1508" s="17"/>
      <c r="S1508" s="17">
        <v>7.2385575107207195E-2</v>
      </c>
      <c r="T1508" s="17">
        <v>6.2741277055965897E-2</v>
      </c>
      <c r="U1508" s="17">
        <v>8.1614715282243705E-2</v>
      </c>
      <c r="V1508" s="17">
        <v>8.1283119562904196E-2</v>
      </c>
      <c r="W1508" s="17">
        <v>9.0065755829906405E-2</v>
      </c>
      <c r="X1508" s="17">
        <v>8.0060484008609697E-2</v>
      </c>
      <c r="Y1508" s="17">
        <v>5.6711105862004799E-2</v>
      </c>
      <c r="Z1508" s="17">
        <v>5.2942068144202201E-2</v>
      </c>
      <c r="AA1508" s="17">
        <v>6.0145537952233097E-2</v>
      </c>
      <c r="AB1508" s="17">
        <v>4.5525047031494001E-2</v>
      </c>
      <c r="AC1508" s="17">
        <v>0.103630383356178</v>
      </c>
      <c r="AD1508" s="17"/>
      <c r="AE1508" s="17">
        <v>7.6689786384807501E-2</v>
      </c>
      <c r="AF1508" s="17">
        <v>5.9225467208799502E-2</v>
      </c>
      <c r="AG1508" s="17">
        <v>8.4198266159416293E-2</v>
      </c>
      <c r="AH1508" s="17"/>
      <c r="AI1508" s="17">
        <v>6.9898057555061704E-2</v>
      </c>
      <c r="AJ1508" s="17">
        <v>6.9742901811810198E-2</v>
      </c>
      <c r="AK1508" s="17">
        <v>5.8984905856486101E-2</v>
      </c>
      <c r="AL1508" s="17">
        <v>0.20412680019747401</v>
      </c>
      <c r="AM1508" s="17">
        <v>7.2703082048479903E-2</v>
      </c>
      <c r="AN1508" s="17"/>
      <c r="AO1508" s="17">
        <v>9.4090654298175702E-2</v>
      </c>
      <c r="AP1508" s="17">
        <v>6.2319682648048803E-2</v>
      </c>
      <c r="AQ1508" s="17">
        <v>8.0966160329850295E-2</v>
      </c>
      <c r="AR1508" s="17"/>
      <c r="AS1508" s="17">
        <v>6.7630750863372904E-2</v>
      </c>
      <c r="AT1508" s="17">
        <v>7.6007509040059401E-2</v>
      </c>
      <c r="AU1508" s="17">
        <v>7.0024869745413706E-2</v>
      </c>
      <c r="AV1508" s="17">
        <v>7.4523232266360095E-2</v>
      </c>
      <c r="AW1508" s="17">
        <v>6.3986617548484906E-2</v>
      </c>
    </row>
    <row r="1509" spans="2:49" x14ac:dyDescent="0.25">
      <c r="B1509" t="s">
        <v>710</v>
      </c>
      <c r="C1509" s="17">
        <v>6.13607342051921E-2</v>
      </c>
      <c r="D1509" s="17">
        <v>6.4346178007548993E-2</v>
      </c>
      <c r="E1509" s="17">
        <v>5.8963648088457901E-2</v>
      </c>
      <c r="F1509" s="17"/>
      <c r="G1509" s="17">
        <v>2.2355480345200698E-2</v>
      </c>
      <c r="H1509" s="17">
        <v>3.5732084763851202E-2</v>
      </c>
      <c r="I1509" s="17">
        <v>4.7814390765277902E-2</v>
      </c>
      <c r="J1509" s="17">
        <v>7.8466715157624795E-2</v>
      </c>
      <c r="K1509" s="17">
        <v>9.1369059735230101E-2</v>
      </c>
      <c r="L1509" s="17">
        <v>8.5512964020991802E-2</v>
      </c>
      <c r="M1509" s="17"/>
      <c r="N1509" s="17">
        <v>4.6664393643090198E-2</v>
      </c>
      <c r="O1509" s="17">
        <v>5.8376200921057102E-2</v>
      </c>
      <c r="P1509" s="17">
        <v>7.8121184437828006E-2</v>
      </c>
      <c r="Q1509" s="17">
        <v>6.4011833966834006E-2</v>
      </c>
      <c r="R1509" s="17"/>
      <c r="S1509" s="17">
        <v>3.9998057523116602E-2</v>
      </c>
      <c r="T1509" s="17">
        <v>5.7132843937923498E-2</v>
      </c>
      <c r="U1509" s="17">
        <v>8.08954583410013E-2</v>
      </c>
      <c r="V1509" s="17">
        <v>6.1935445971905E-2</v>
      </c>
      <c r="W1509" s="17">
        <v>5.5157913965948102E-2</v>
      </c>
      <c r="X1509" s="17">
        <v>7.0718428950064097E-2</v>
      </c>
      <c r="Y1509" s="17">
        <v>7.99532919451795E-2</v>
      </c>
      <c r="Z1509" s="17">
        <v>7.3305301414828203E-2</v>
      </c>
      <c r="AA1509" s="17">
        <v>5.5295456197828302E-2</v>
      </c>
      <c r="AB1509" s="17">
        <v>7.5289710422521999E-2</v>
      </c>
      <c r="AC1509" s="17">
        <v>4.0704109943093598E-2</v>
      </c>
      <c r="AD1509" s="17"/>
      <c r="AE1509" s="17">
        <v>0.110083572160684</v>
      </c>
      <c r="AF1509" s="17">
        <v>3.48522571625801E-2</v>
      </c>
      <c r="AG1509" s="17">
        <v>4.5100923254573898E-2</v>
      </c>
      <c r="AH1509" s="17"/>
      <c r="AI1509" s="17">
        <v>9.8458561612765297E-2</v>
      </c>
      <c r="AJ1509" s="17">
        <v>2.52144162424826E-2</v>
      </c>
      <c r="AK1509" s="17">
        <v>4.69191491064639E-2</v>
      </c>
      <c r="AL1509" s="17">
        <v>0.201803956464985</v>
      </c>
      <c r="AM1509" s="17">
        <v>5.2439865095770602E-2</v>
      </c>
      <c r="AN1509" s="17"/>
      <c r="AO1509" s="17">
        <v>8.4683145548997502E-2</v>
      </c>
      <c r="AP1509" s="17">
        <v>2.6293692223718301E-2</v>
      </c>
      <c r="AQ1509" s="17">
        <v>3.5447364431316401E-2</v>
      </c>
      <c r="AR1509" s="17"/>
      <c r="AS1509" s="17">
        <v>8.3531913225108306E-2</v>
      </c>
      <c r="AT1509" s="17">
        <v>5.43395458505542E-2</v>
      </c>
      <c r="AU1509" s="17">
        <v>4.2176409997584798E-2</v>
      </c>
      <c r="AV1509" s="17">
        <v>5.6021022748102403E-2</v>
      </c>
      <c r="AW1509" s="17">
        <v>1.4234526963159201E-2</v>
      </c>
    </row>
    <row r="1510" spans="2:49" x14ac:dyDescent="0.25">
      <c r="B1510" t="s">
        <v>104</v>
      </c>
      <c r="C1510" s="17">
        <v>0.14430130385449599</v>
      </c>
      <c r="D1510" s="17">
        <v>0.119744547948232</v>
      </c>
      <c r="E1510" s="17">
        <v>0.16797927331545201</v>
      </c>
      <c r="F1510" s="17"/>
      <c r="G1510" s="17">
        <v>0.16927608434656799</v>
      </c>
      <c r="H1510" s="17">
        <v>0.13473023828339101</v>
      </c>
      <c r="I1510" s="17">
        <v>0.159987708762657</v>
      </c>
      <c r="J1510" s="17">
        <v>0.13922265862761399</v>
      </c>
      <c r="K1510" s="17">
        <v>0.131495105673262</v>
      </c>
      <c r="L1510" s="17">
        <v>0.13516713514940201</v>
      </c>
      <c r="M1510" s="17"/>
      <c r="N1510" s="17">
        <v>0.10361478995883899</v>
      </c>
      <c r="O1510" s="17">
        <v>0.14719452946136899</v>
      </c>
      <c r="P1510" s="17">
        <v>0.14625928109671599</v>
      </c>
      <c r="Q1510" s="17">
        <v>0.18212114375903499</v>
      </c>
      <c r="R1510" s="17"/>
      <c r="S1510" s="17">
        <v>0.108510417623728</v>
      </c>
      <c r="T1510" s="17">
        <v>0.14912135329672699</v>
      </c>
      <c r="U1510" s="17">
        <v>0.17368290808111</v>
      </c>
      <c r="V1510" s="17">
        <v>0.16525498271835001</v>
      </c>
      <c r="W1510" s="17">
        <v>0.136706045829876</v>
      </c>
      <c r="X1510" s="17">
        <v>0.111377927520141</v>
      </c>
      <c r="Y1510" s="17">
        <v>0.13948655446859901</v>
      </c>
      <c r="Z1510" s="17">
        <v>0.16346881408165501</v>
      </c>
      <c r="AA1510" s="17">
        <v>0.15643604876362999</v>
      </c>
      <c r="AB1510" s="17">
        <v>0.14596467205211</v>
      </c>
      <c r="AC1510" s="17">
        <v>0.17979574116231001</v>
      </c>
      <c r="AD1510" s="17"/>
      <c r="AE1510" s="17">
        <v>0.130450889711307</v>
      </c>
      <c r="AF1510" s="17">
        <v>0.103174007448357</v>
      </c>
      <c r="AG1510" s="17">
        <v>0.23559414005061799</v>
      </c>
      <c r="AH1510" s="17"/>
      <c r="AI1510" s="17">
        <v>0.11608083052320201</v>
      </c>
      <c r="AJ1510" s="17">
        <v>0.105617009162968</v>
      </c>
      <c r="AK1510" s="17">
        <v>8.8044822243361298E-2</v>
      </c>
      <c r="AL1510" s="17">
        <v>4.4843356871303801E-2</v>
      </c>
      <c r="AM1510" s="17">
        <v>0.27364722403790398</v>
      </c>
      <c r="AN1510" s="17"/>
      <c r="AO1510" s="17">
        <v>0.11780005588055099</v>
      </c>
      <c r="AP1510" s="17">
        <v>0.115613882460425</v>
      </c>
      <c r="AQ1510" s="17">
        <v>8.1967264124836806E-2</v>
      </c>
      <c r="AR1510" s="17"/>
      <c r="AS1510" s="17">
        <v>0.17697849610765801</v>
      </c>
      <c r="AT1510" s="17">
        <v>0.14147871001617501</v>
      </c>
      <c r="AU1510" s="17">
        <v>0.11259138640619699</v>
      </c>
      <c r="AV1510" s="17">
        <v>0.10228005599878499</v>
      </c>
      <c r="AW1510" s="17">
        <v>5.8821941860915397E-2</v>
      </c>
    </row>
    <row r="1511" spans="2:49" x14ac:dyDescent="0.25">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row>
    <row r="1512" spans="2:49" x14ac:dyDescent="0.25">
      <c r="B1512" s="6" t="s">
        <v>717</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row>
    <row r="1513" spans="2:49" x14ac:dyDescent="0.25">
      <c r="B1513" s="24" t="s">
        <v>76</v>
      </c>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c r="AQ1513" s="17"/>
      <c r="AR1513" s="17"/>
      <c r="AS1513" s="17"/>
      <c r="AT1513" s="17"/>
      <c r="AU1513" s="17"/>
      <c r="AV1513" s="17"/>
      <c r="AW1513" s="17"/>
    </row>
    <row r="1514" spans="2:49" x14ac:dyDescent="0.25">
      <c r="B1514" t="s">
        <v>722</v>
      </c>
      <c r="C1514" s="17">
        <v>0.59746448734471502</v>
      </c>
      <c r="D1514" s="17">
        <v>0.59560393817286095</v>
      </c>
      <c r="E1514" s="17">
        <v>0.59795984364900001</v>
      </c>
      <c r="F1514" s="17"/>
      <c r="G1514" s="17">
        <v>0.510049404150552</v>
      </c>
      <c r="H1514" s="17">
        <v>0.55509828132474603</v>
      </c>
      <c r="I1514" s="17">
        <v>0.60882439201928296</v>
      </c>
      <c r="J1514" s="17">
        <v>0.64146486511085798</v>
      </c>
      <c r="K1514" s="17">
        <v>0.62703669697276798</v>
      </c>
      <c r="L1514" s="17">
        <v>0.62600780800050904</v>
      </c>
      <c r="M1514" s="17"/>
      <c r="N1514" s="17">
        <v>0.56626542725725204</v>
      </c>
      <c r="O1514" s="17">
        <v>0.60133740879523001</v>
      </c>
      <c r="P1514" s="17">
        <v>0.58062471775116198</v>
      </c>
      <c r="Q1514" s="17">
        <v>0.63587260361519504</v>
      </c>
      <c r="R1514" s="17"/>
      <c r="S1514" s="17">
        <v>0.54901653805802098</v>
      </c>
      <c r="T1514" s="17">
        <v>0.588326224564093</v>
      </c>
      <c r="U1514" s="17">
        <v>0.63083280967437705</v>
      </c>
      <c r="V1514" s="17">
        <v>0.59047619093068404</v>
      </c>
      <c r="W1514" s="17">
        <v>0.618109252496999</v>
      </c>
      <c r="X1514" s="17">
        <v>0.53722356134902005</v>
      </c>
      <c r="Y1514" s="17">
        <v>0.651222375093226</v>
      </c>
      <c r="Z1514" s="17">
        <v>0.58383555381905206</v>
      </c>
      <c r="AA1514" s="17">
        <v>0.58811337008309394</v>
      </c>
      <c r="AB1514" s="17">
        <v>0.65276184142576599</v>
      </c>
      <c r="AC1514" s="17">
        <v>0.64140001067576302</v>
      </c>
      <c r="AD1514" s="17"/>
      <c r="AE1514" s="17">
        <v>0.609484076730331</v>
      </c>
      <c r="AF1514" s="17">
        <v>0.59728140621728698</v>
      </c>
      <c r="AG1514" s="17">
        <v>0.58161482057273295</v>
      </c>
      <c r="AH1514" s="17"/>
      <c r="AI1514" s="17">
        <v>0.52910564533262106</v>
      </c>
      <c r="AJ1514" s="17">
        <v>0.64692594274235005</v>
      </c>
      <c r="AK1514" s="17">
        <v>0.54782810278345095</v>
      </c>
      <c r="AL1514" s="17">
        <v>0.68202618563900597</v>
      </c>
      <c r="AM1514" s="17">
        <v>0.64080456681870601</v>
      </c>
      <c r="AN1514" s="17"/>
      <c r="AO1514" s="17">
        <v>0.41529629049871197</v>
      </c>
      <c r="AP1514" s="17">
        <v>0.63422899346896899</v>
      </c>
      <c r="AQ1514" s="17">
        <v>0.57089169368783099</v>
      </c>
      <c r="AR1514" s="17"/>
      <c r="AS1514" s="17">
        <v>0.62878099184744995</v>
      </c>
      <c r="AT1514" s="17">
        <v>0.59422504793412301</v>
      </c>
      <c r="AU1514" s="17">
        <v>0.58995778382992903</v>
      </c>
      <c r="AV1514" s="17">
        <v>0.520016287535638</v>
      </c>
      <c r="AW1514" s="17">
        <v>0.58461423831539705</v>
      </c>
    </row>
    <row r="1515" spans="2:49" x14ac:dyDescent="0.25">
      <c r="B1515" t="s">
        <v>723</v>
      </c>
      <c r="C1515" s="17">
        <v>0.40253551265528498</v>
      </c>
      <c r="D1515" s="17">
        <v>0.404396061827139</v>
      </c>
      <c r="E1515" s="17">
        <v>0.40204015635099999</v>
      </c>
      <c r="F1515" s="17"/>
      <c r="G1515" s="17">
        <v>0.489950595849448</v>
      </c>
      <c r="H1515" s="17">
        <v>0.44490171867525402</v>
      </c>
      <c r="I1515" s="17">
        <v>0.39117560798071699</v>
      </c>
      <c r="J1515" s="17">
        <v>0.35853513488914202</v>
      </c>
      <c r="K1515" s="17">
        <v>0.37296330302723202</v>
      </c>
      <c r="L1515" s="17">
        <v>0.37399219199949102</v>
      </c>
      <c r="M1515" s="17"/>
      <c r="N1515" s="17">
        <v>0.43373457274274801</v>
      </c>
      <c r="O1515" s="17">
        <v>0.39866259120476999</v>
      </c>
      <c r="P1515" s="17">
        <v>0.41937528224883802</v>
      </c>
      <c r="Q1515" s="17">
        <v>0.36412739638480501</v>
      </c>
      <c r="R1515" s="17"/>
      <c r="S1515" s="17">
        <v>0.45098346194197902</v>
      </c>
      <c r="T1515" s="17">
        <v>0.411673775435907</v>
      </c>
      <c r="U1515" s="17">
        <v>0.36916719032562301</v>
      </c>
      <c r="V1515" s="17">
        <v>0.40952380906931601</v>
      </c>
      <c r="W1515" s="17">
        <v>0.381890747503001</v>
      </c>
      <c r="X1515" s="17">
        <v>0.46277643865098</v>
      </c>
      <c r="Y1515" s="17">
        <v>0.348777624906774</v>
      </c>
      <c r="Z1515" s="17">
        <v>0.416164446180948</v>
      </c>
      <c r="AA1515" s="17">
        <v>0.411886629916906</v>
      </c>
      <c r="AB1515" s="17">
        <v>0.34723815857423501</v>
      </c>
      <c r="AC1515" s="17">
        <v>0.35859998932423698</v>
      </c>
      <c r="AD1515" s="17"/>
      <c r="AE1515" s="17">
        <v>0.390515923269669</v>
      </c>
      <c r="AF1515" s="17">
        <v>0.40271859378271302</v>
      </c>
      <c r="AG1515" s="17">
        <v>0.418385179427267</v>
      </c>
      <c r="AH1515" s="17"/>
      <c r="AI1515" s="17">
        <v>0.470894354667379</v>
      </c>
      <c r="AJ1515" s="17">
        <v>0.35307405725765001</v>
      </c>
      <c r="AK1515" s="17">
        <v>0.45217189721654899</v>
      </c>
      <c r="AL1515" s="17">
        <v>0.31797381436099398</v>
      </c>
      <c r="AM1515" s="17">
        <v>0.35919543318129299</v>
      </c>
      <c r="AN1515" s="17"/>
      <c r="AO1515" s="17">
        <v>0.58470370950128803</v>
      </c>
      <c r="AP1515" s="17">
        <v>0.36577100653103101</v>
      </c>
      <c r="AQ1515" s="17">
        <v>0.42910830631216901</v>
      </c>
      <c r="AR1515" s="17"/>
      <c r="AS1515" s="17">
        <v>0.37121900815254999</v>
      </c>
      <c r="AT1515" s="17">
        <v>0.40577495206587699</v>
      </c>
      <c r="AU1515" s="17">
        <v>0.41004221617007103</v>
      </c>
      <c r="AV1515" s="17">
        <v>0.479983712464362</v>
      </c>
      <c r="AW1515" s="17">
        <v>0.41538576168460301</v>
      </c>
    </row>
    <row r="1516" spans="2:49" x14ac:dyDescent="0.25">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row>
    <row r="1517" spans="2:49" x14ac:dyDescent="0.25">
      <c r="B1517" s="6" t="s">
        <v>718</v>
      </c>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row>
    <row r="1518" spans="2:49" x14ac:dyDescent="0.25">
      <c r="B1518" s="24" t="s">
        <v>76</v>
      </c>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row>
    <row r="1519" spans="2:49" x14ac:dyDescent="0.25">
      <c r="B1519" t="s">
        <v>724</v>
      </c>
      <c r="C1519" s="17">
        <v>0.314053070201125</v>
      </c>
      <c r="D1519" s="17">
        <v>0.343666992794399</v>
      </c>
      <c r="E1519" s="17">
        <v>0.28733006686476698</v>
      </c>
      <c r="F1519" s="17"/>
      <c r="G1519" s="17">
        <v>0.26236657348919801</v>
      </c>
      <c r="H1519" s="17">
        <v>0.28275946819042302</v>
      </c>
      <c r="I1519" s="17">
        <v>0.34310788991743302</v>
      </c>
      <c r="J1519" s="17">
        <v>0.33004269222419702</v>
      </c>
      <c r="K1519" s="17">
        <v>0.330397979710569</v>
      </c>
      <c r="L1519" s="17">
        <v>0.326712446719503</v>
      </c>
      <c r="M1519" s="17"/>
      <c r="N1519" s="17">
        <v>0.24612302640648601</v>
      </c>
      <c r="O1519" s="17">
        <v>0.31161297025305401</v>
      </c>
      <c r="P1519" s="17">
        <v>0.32701106657881202</v>
      </c>
      <c r="Q1519" s="17">
        <v>0.37602315687313098</v>
      </c>
      <c r="R1519" s="17"/>
      <c r="S1519" s="17">
        <v>0.30528993330193799</v>
      </c>
      <c r="T1519" s="17">
        <v>0.29461722377878402</v>
      </c>
      <c r="U1519" s="17">
        <v>0.31445757134934599</v>
      </c>
      <c r="V1519" s="17">
        <v>0.286119008005638</v>
      </c>
      <c r="W1519" s="17">
        <v>0.344543873013965</v>
      </c>
      <c r="X1519" s="17">
        <v>0.321923796685048</v>
      </c>
      <c r="Y1519" s="17">
        <v>0.32651847701390502</v>
      </c>
      <c r="Z1519" s="17">
        <v>0.31541228653415498</v>
      </c>
      <c r="AA1519" s="17">
        <v>0.32612797760999601</v>
      </c>
      <c r="AB1519" s="17">
        <v>0.32359502544350599</v>
      </c>
      <c r="AC1519" s="17">
        <v>0.31711675263503702</v>
      </c>
      <c r="AD1519" s="17"/>
      <c r="AE1519" s="17">
        <v>0.40547783799361498</v>
      </c>
      <c r="AF1519" s="17">
        <v>0.24926915465445601</v>
      </c>
      <c r="AG1519" s="17">
        <v>0.328244880189274</v>
      </c>
      <c r="AH1519" s="17"/>
      <c r="AI1519" s="17">
        <v>0.378793127948088</v>
      </c>
      <c r="AJ1519" s="17">
        <v>0.276704766222717</v>
      </c>
      <c r="AK1519" s="17">
        <v>0.17069387389555701</v>
      </c>
      <c r="AL1519" s="17">
        <v>0.54346250475478397</v>
      </c>
      <c r="AM1519" s="17">
        <v>0.32831105872667299</v>
      </c>
      <c r="AN1519" s="17"/>
      <c r="AO1519" s="17">
        <v>0.34992747218144399</v>
      </c>
      <c r="AP1519" s="17">
        <v>0.276020216203129</v>
      </c>
      <c r="AQ1519" s="17">
        <v>0.19500470138544601</v>
      </c>
      <c r="AR1519" s="17"/>
      <c r="AS1519" s="17">
        <v>0.35773947607595402</v>
      </c>
      <c r="AT1519" s="17">
        <v>0.31676093955484902</v>
      </c>
      <c r="AU1519" s="17">
        <v>0.26861751679821799</v>
      </c>
      <c r="AV1519" s="17">
        <v>0.281737197254183</v>
      </c>
      <c r="AW1519" s="17">
        <v>0.29550800266692601</v>
      </c>
    </row>
    <row r="1520" spans="2:49" x14ac:dyDescent="0.25">
      <c r="B1520" t="s">
        <v>725</v>
      </c>
      <c r="C1520" s="17">
        <v>0.68594692979887495</v>
      </c>
      <c r="D1520" s="17">
        <v>0.65633300720560095</v>
      </c>
      <c r="E1520" s="17">
        <v>0.71266993313523397</v>
      </c>
      <c r="F1520" s="17"/>
      <c r="G1520" s="17">
        <v>0.73763342651080199</v>
      </c>
      <c r="H1520" s="17">
        <v>0.71724053180957703</v>
      </c>
      <c r="I1520" s="17">
        <v>0.65689211008256698</v>
      </c>
      <c r="J1520" s="17">
        <v>0.66995730777580298</v>
      </c>
      <c r="K1520" s="17">
        <v>0.66960202028943105</v>
      </c>
      <c r="L1520" s="17">
        <v>0.67328755328049705</v>
      </c>
      <c r="M1520" s="17"/>
      <c r="N1520" s="17">
        <v>0.75387697359351402</v>
      </c>
      <c r="O1520" s="17">
        <v>0.68838702974694599</v>
      </c>
      <c r="P1520" s="17">
        <v>0.67298893342118804</v>
      </c>
      <c r="Q1520" s="17">
        <v>0.62397684312686896</v>
      </c>
      <c r="R1520" s="17"/>
      <c r="S1520" s="17">
        <v>0.69471006669806201</v>
      </c>
      <c r="T1520" s="17">
        <v>0.70538277622121603</v>
      </c>
      <c r="U1520" s="17">
        <v>0.68554242865065396</v>
      </c>
      <c r="V1520" s="17">
        <v>0.71388099199436195</v>
      </c>
      <c r="W1520" s="17">
        <v>0.65545612698603495</v>
      </c>
      <c r="X1520" s="17">
        <v>0.678076203314952</v>
      </c>
      <c r="Y1520" s="17">
        <v>0.67348152298609398</v>
      </c>
      <c r="Z1520" s="17">
        <v>0.68458771346584502</v>
      </c>
      <c r="AA1520" s="17">
        <v>0.67387202239000399</v>
      </c>
      <c r="AB1520" s="17">
        <v>0.67640497455649395</v>
      </c>
      <c r="AC1520" s="17">
        <v>0.68288324736496298</v>
      </c>
      <c r="AD1520" s="17"/>
      <c r="AE1520" s="17">
        <v>0.59452216200638497</v>
      </c>
      <c r="AF1520" s="17">
        <v>0.75073084534554402</v>
      </c>
      <c r="AG1520" s="17">
        <v>0.671755119810726</v>
      </c>
      <c r="AH1520" s="17"/>
      <c r="AI1520" s="17">
        <v>0.62120687205191205</v>
      </c>
      <c r="AJ1520" s="17">
        <v>0.723295233777284</v>
      </c>
      <c r="AK1520" s="17">
        <v>0.82930612610444299</v>
      </c>
      <c r="AL1520" s="17">
        <v>0.45653749524521597</v>
      </c>
      <c r="AM1520" s="17">
        <v>0.67168894127332701</v>
      </c>
      <c r="AN1520" s="17"/>
      <c r="AO1520" s="17">
        <v>0.65007252781855596</v>
      </c>
      <c r="AP1520" s="17">
        <v>0.723979783796871</v>
      </c>
      <c r="AQ1520" s="17">
        <v>0.80499529861455399</v>
      </c>
      <c r="AR1520" s="17"/>
      <c r="AS1520" s="17">
        <v>0.64226052392404598</v>
      </c>
      <c r="AT1520" s="17">
        <v>0.68323906044515104</v>
      </c>
      <c r="AU1520" s="17">
        <v>0.73138248320178201</v>
      </c>
      <c r="AV1520" s="17">
        <v>0.718262802745817</v>
      </c>
      <c r="AW1520" s="17">
        <v>0.70449199733307399</v>
      </c>
    </row>
    <row r="1521" spans="2:49" x14ac:dyDescent="0.25">
      <c r="C1521" s="17"/>
      <c r="D1521" s="17"/>
      <c r="E1521" s="17"/>
      <c r="F1521" s="17"/>
      <c r="G1521" s="17"/>
      <c r="H1521" s="17"/>
      <c r="I1521" s="17"/>
      <c r="J1521" s="17"/>
      <c r="K1521" s="17"/>
      <c r="L1521" s="17"/>
      <c r="M1521" s="17"/>
      <c r="N1521" s="17"/>
      <c r="O1521" s="17"/>
      <c r="P1521" s="17"/>
      <c r="Q1521" s="17"/>
      <c r="R1521" s="17"/>
      <c r="S1521" s="17"/>
      <c r="T1521" s="17"/>
      <c r="U1521" s="17"/>
      <c r="V1521" s="17"/>
      <c r="W1521" s="17"/>
      <c r="X1521" s="17"/>
      <c r="Y1521" s="17"/>
      <c r="Z1521" s="17"/>
      <c r="AA1521" s="17"/>
      <c r="AB1521" s="17"/>
      <c r="AC1521" s="17"/>
      <c r="AD1521" s="17"/>
      <c r="AE1521" s="17"/>
      <c r="AF1521" s="17"/>
      <c r="AG1521" s="17"/>
      <c r="AH1521" s="17"/>
      <c r="AI1521" s="17"/>
      <c r="AJ1521" s="17"/>
      <c r="AK1521" s="17"/>
      <c r="AL1521" s="17"/>
      <c r="AM1521" s="17"/>
      <c r="AN1521" s="17"/>
      <c r="AO1521" s="17"/>
      <c r="AP1521" s="17"/>
      <c r="AQ1521" s="17"/>
      <c r="AR1521" s="17"/>
      <c r="AS1521" s="17"/>
      <c r="AT1521" s="17"/>
      <c r="AU1521" s="17"/>
      <c r="AV1521" s="17"/>
      <c r="AW1521" s="17"/>
    </row>
    <row r="1522" spans="2:49" x14ac:dyDescent="0.25">
      <c r="B1522" s="6" t="s">
        <v>719</v>
      </c>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c r="AF1522" s="17"/>
      <c r="AG1522" s="17"/>
      <c r="AH1522" s="17"/>
      <c r="AI1522" s="17"/>
      <c r="AJ1522" s="17"/>
      <c r="AK1522" s="17"/>
      <c r="AL1522" s="17"/>
      <c r="AM1522" s="17"/>
      <c r="AN1522" s="17"/>
      <c r="AO1522" s="17"/>
      <c r="AP1522" s="17"/>
      <c r="AQ1522" s="17"/>
      <c r="AR1522" s="17"/>
      <c r="AS1522" s="17"/>
      <c r="AT1522" s="17"/>
      <c r="AU1522" s="17"/>
      <c r="AV1522" s="17"/>
      <c r="AW1522" s="17"/>
    </row>
    <row r="1523" spans="2:49" x14ac:dyDescent="0.25">
      <c r="B1523" s="24" t="s">
        <v>76</v>
      </c>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row>
    <row r="1524" spans="2:49" x14ac:dyDescent="0.25">
      <c r="B1524" t="s">
        <v>726</v>
      </c>
      <c r="C1524" s="17">
        <v>0.60089718012772697</v>
      </c>
      <c r="D1524" s="17">
        <v>0.58435673264654198</v>
      </c>
      <c r="E1524" s="17">
        <v>0.61678410125168404</v>
      </c>
      <c r="F1524" s="17"/>
      <c r="G1524" s="17">
        <v>0.60939991263990101</v>
      </c>
      <c r="H1524" s="17">
        <v>0.57567474841149502</v>
      </c>
      <c r="I1524" s="17">
        <v>0.61485222696723996</v>
      </c>
      <c r="J1524" s="17">
        <v>0.55703825511623895</v>
      </c>
      <c r="K1524" s="17">
        <v>0.61482349803160496</v>
      </c>
      <c r="L1524" s="17">
        <v>0.630608453300747</v>
      </c>
      <c r="M1524" s="17"/>
      <c r="N1524" s="17">
        <v>0.64811651332269304</v>
      </c>
      <c r="O1524" s="17">
        <v>0.62283116971012598</v>
      </c>
      <c r="P1524" s="17">
        <v>0.56835545582134495</v>
      </c>
      <c r="Q1524" s="17">
        <v>0.55559976235805797</v>
      </c>
      <c r="R1524" s="17"/>
      <c r="S1524" s="17">
        <v>0.58295614919687799</v>
      </c>
      <c r="T1524" s="17">
        <v>0.62980692764163804</v>
      </c>
      <c r="U1524" s="17">
        <v>0.61622386211603997</v>
      </c>
      <c r="V1524" s="17">
        <v>0.66980235331465598</v>
      </c>
      <c r="W1524" s="17">
        <v>0.61232761139582603</v>
      </c>
      <c r="X1524" s="17">
        <v>0.61266006342187795</v>
      </c>
      <c r="Y1524" s="17">
        <v>0.56905409696894205</v>
      </c>
      <c r="Z1524" s="17">
        <v>0.51062185353545897</v>
      </c>
      <c r="AA1524" s="17">
        <v>0.55865142376776</v>
      </c>
      <c r="AB1524" s="17">
        <v>0.62830783778074895</v>
      </c>
      <c r="AC1524" s="17">
        <v>0.55698448182540405</v>
      </c>
      <c r="AD1524" s="17"/>
      <c r="AE1524" s="17">
        <v>0.61937494723241304</v>
      </c>
      <c r="AF1524" s="17">
        <v>0.591197087221634</v>
      </c>
      <c r="AG1524" s="17">
        <v>0.55173582096839202</v>
      </c>
      <c r="AH1524" s="17"/>
      <c r="AI1524" s="17">
        <v>0.69150346249908701</v>
      </c>
      <c r="AJ1524" s="17">
        <v>0.49646243650230898</v>
      </c>
      <c r="AK1524" s="17">
        <v>0.61058650595904296</v>
      </c>
      <c r="AL1524" s="17">
        <v>0.38502567793133202</v>
      </c>
      <c r="AM1524" s="17">
        <v>0.59027519631980097</v>
      </c>
      <c r="AN1524" s="17"/>
      <c r="AO1524" s="17">
        <v>0.76396252197265802</v>
      </c>
      <c r="AP1524" s="17">
        <v>0.52084492907941105</v>
      </c>
      <c r="AQ1524" s="17">
        <v>0.65328965488474</v>
      </c>
      <c r="AR1524" s="17"/>
      <c r="AS1524" s="17">
        <v>0.57441727236804296</v>
      </c>
      <c r="AT1524" s="17">
        <v>0.62976189613749201</v>
      </c>
      <c r="AU1524" s="17">
        <v>0.62190218153412802</v>
      </c>
      <c r="AV1524" s="17">
        <v>0.59355634610306796</v>
      </c>
      <c r="AW1524" s="17">
        <v>0.58395728627483201</v>
      </c>
    </row>
    <row r="1525" spans="2:49" x14ac:dyDescent="0.25">
      <c r="B1525" t="s">
        <v>727</v>
      </c>
      <c r="C1525" s="17">
        <v>0.39910281987227297</v>
      </c>
      <c r="D1525" s="17">
        <v>0.41564326735345802</v>
      </c>
      <c r="E1525" s="17">
        <v>0.38321589874831602</v>
      </c>
      <c r="F1525" s="17"/>
      <c r="G1525" s="17">
        <v>0.39060008736009899</v>
      </c>
      <c r="H1525" s="17">
        <v>0.42432525158850498</v>
      </c>
      <c r="I1525" s="17">
        <v>0.38514777303275999</v>
      </c>
      <c r="J1525" s="17">
        <v>0.442961744883761</v>
      </c>
      <c r="K1525" s="17">
        <v>0.38517650196839498</v>
      </c>
      <c r="L1525" s="17">
        <v>0.369391546699253</v>
      </c>
      <c r="M1525" s="17"/>
      <c r="N1525" s="17">
        <v>0.35188348667730701</v>
      </c>
      <c r="O1525" s="17">
        <v>0.37716883028987402</v>
      </c>
      <c r="P1525" s="17">
        <v>0.431644544178655</v>
      </c>
      <c r="Q1525" s="17">
        <v>0.44440023764194198</v>
      </c>
      <c r="R1525" s="17"/>
      <c r="S1525" s="17">
        <v>0.41704385080312201</v>
      </c>
      <c r="T1525" s="17">
        <v>0.37019307235836202</v>
      </c>
      <c r="U1525" s="17">
        <v>0.38377613788395998</v>
      </c>
      <c r="V1525" s="17">
        <v>0.33019764668534402</v>
      </c>
      <c r="W1525" s="17">
        <v>0.38767238860417402</v>
      </c>
      <c r="X1525" s="17">
        <v>0.38733993657812199</v>
      </c>
      <c r="Y1525" s="17">
        <v>0.43094590303105801</v>
      </c>
      <c r="Z1525" s="17">
        <v>0.48937814646454098</v>
      </c>
      <c r="AA1525" s="17">
        <v>0.44134857623224</v>
      </c>
      <c r="AB1525" s="17">
        <v>0.371692162219251</v>
      </c>
      <c r="AC1525" s="17">
        <v>0.443015518174596</v>
      </c>
      <c r="AD1525" s="17"/>
      <c r="AE1525" s="17">
        <v>0.38062505276758701</v>
      </c>
      <c r="AF1525" s="17">
        <v>0.408802912778366</v>
      </c>
      <c r="AG1525" s="17">
        <v>0.44826417903160798</v>
      </c>
      <c r="AH1525" s="17"/>
      <c r="AI1525" s="17">
        <v>0.30849653750091299</v>
      </c>
      <c r="AJ1525" s="17">
        <v>0.50353756349769097</v>
      </c>
      <c r="AK1525" s="17">
        <v>0.38941349404095699</v>
      </c>
      <c r="AL1525" s="17">
        <v>0.61497432206866798</v>
      </c>
      <c r="AM1525" s="17">
        <v>0.40972480368019898</v>
      </c>
      <c r="AN1525" s="17"/>
      <c r="AO1525" s="17">
        <v>0.23603747802734201</v>
      </c>
      <c r="AP1525" s="17">
        <v>0.47915507092058901</v>
      </c>
      <c r="AQ1525" s="17">
        <v>0.34671034511526</v>
      </c>
      <c r="AR1525" s="17"/>
      <c r="AS1525" s="17">
        <v>0.42558272763195698</v>
      </c>
      <c r="AT1525" s="17">
        <v>0.37023810386250799</v>
      </c>
      <c r="AU1525" s="17">
        <v>0.37809781846587098</v>
      </c>
      <c r="AV1525" s="17">
        <v>0.40644365389693299</v>
      </c>
      <c r="AW1525" s="17">
        <v>0.41604271372516799</v>
      </c>
    </row>
    <row r="1526" spans="2:49" x14ac:dyDescent="0.25">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row>
    <row r="1527" spans="2:49" x14ac:dyDescent="0.25">
      <c r="B1527" s="6" t="s">
        <v>720</v>
      </c>
      <c r="C1527" s="17"/>
      <c r="D1527" s="17"/>
      <c r="E1527" s="17"/>
      <c r="F1527" s="17"/>
      <c r="G1527" s="17"/>
      <c r="H1527" s="17"/>
      <c r="I1527" s="17"/>
      <c r="J1527" s="17"/>
      <c r="K1527" s="17"/>
      <c r="L1527" s="17"/>
      <c r="M1527" s="17"/>
      <c r="N1527" s="17"/>
      <c r="O1527" s="17"/>
      <c r="P1527" s="17"/>
      <c r="Q1527" s="17"/>
      <c r="R1527" s="17"/>
      <c r="S1527" s="17"/>
      <c r="T1527" s="17"/>
      <c r="U1527" s="17"/>
      <c r="V1527" s="17"/>
      <c r="W1527" s="17"/>
      <c r="X1527" s="17"/>
      <c r="Y1527" s="17"/>
      <c r="Z1527" s="17"/>
      <c r="AA1527" s="17"/>
      <c r="AB1527" s="17"/>
      <c r="AC1527" s="17"/>
      <c r="AD1527" s="17"/>
      <c r="AE1527" s="17"/>
      <c r="AF1527" s="17"/>
      <c r="AG1527" s="17"/>
      <c r="AH1527" s="17"/>
      <c r="AI1527" s="17"/>
      <c r="AJ1527" s="17"/>
      <c r="AK1527" s="17"/>
      <c r="AL1527" s="17"/>
      <c r="AM1527" s="17"/>
      <c r="AN1527" s="17"/>
      <c r="AO1527" s="17"/>
      <c r="AP1527" s="17"/>
      <c r="AQ1527" s="17"/>
      <c r="AR1527" s="17"/>
      <c r="AS1527" s="17"/>
      <c r="AT1527" s="17"/>
      <c r="AU1527" s="17"/>
      <c r="AV1527" s="17"/>
      <c r="AW1527" s="17"/>
    </row>
    <row r="1528" spans="2:49" x14ac:dyDescent="0.25">
      <c r="B1528" s="24" t="s">
        <v>76</v>
      </c>
      <c r="C1528" s="17"/>
      <c r="D1528" s="17"/>
      <c r="E1528" s="17"/>
      <c r="F1528" s="17"/>
      <c r="G1528" s="17"/>
      <c r="H1528" s="17"/>
      <c r="I1528" s="17"/>
      <c r="J1528" s="17"/>
      <c r="K1528" s="17"/>
      <c r="L1528" s="17"/>
      <c r="M1528" s="17"/>
      <c r="N1528" s="17"/>
      <c r="O1528" s="17"/>
      <c r="P1528" s="17"/>
      <c r="Q1528" s="17"/>
      <c r="R1528" s="17"/>
      <c r="S1528" s="17"/>
      <c r="T1528" s="17"/>
      <c r="U1528" s="17"/>
      <c r="V1528" s="17"/>
      <c r="W1528" s="17"/>
      <c r="X1528" s="17"/>
      <c r="Y1528" s="17"/>
      <c r="Z1528" s="17"/>
      <c r="AA1528" s="17"/>
      <c r="AB1528" s="17"/>
      <c r="AC1528" s="17"/>
      <c r="AD1528" s="17"/>
      <c r="AE1528" s="17"/>
      <c r="AF1528" s="17"/>
      <c r="AG1528" s="17"/>
      <c r="AH1528" s="17"/>
      <c r="AI1528" s="17"/>
      <c r="AJ1528" s="17"/>
      <c r="AK1528" s="17"/>
      <c r="AL1528" s="17"/>
      <c r="AM1528" s="17"/>
      <c r="AN1528" s="17"/>
      <c r="AO1528" s="17"/>
      <c r="AP1528" s="17"/>
      <c r="AQ1528" s="17"/>
      <c r="AR1528" s="17"/>
      <c r="AS1528" s="17"/>
      <c r="AT1528" s="17"/>
      <c r="AU1528" s="17"/>
      <c r="AV1528" s="17"/>
      <c r="AW1528" s="17"/>
    </row>
    <row r="1529" spans="2:49" x14ac:dyDescent="0.25">
      <c r="B1529" t="s">
        <v>728</v>
      </c>
      <c r="C1529" s="17">
        <v>0.65542641120759304</v>
      </c>
      <c r="D1529" s="17">
        <v>0.61600894789741101</v>
      </c>
      <c r="E1529" s="17">
        <v>0.69347703919659798</v>
      </c>
      <c r="F1529" s="17"/>
      <c r="G1529" s="17">
        <v>0.60872262760414098</v>
      </c>
      <c r="H1529" s="17">
        <v>0.62591742829366503</v>
      </c>
      <c r="I1529" s="17">
        <v>0.644643147895681</v>
      </c>
      <c r="J1529" s="17">
        <v>0.68599276598926695</v>
      </c>
      <c r="K1529" s="17">
        <v>0.67838927004619898</v>
      </c>
      <c r="L1529" s="17">
        <v>0.67945876535361505</v>
      </c>
      <c r="M1529" s="17"/>
      <c r="N1529" s="17">
        <v>0.70863591632024703</v>
      </c>
      <c r="O1529" s="17">
        <v>0.68405474367999897</v>
      </c>
      <c r="P1529" s="17">
        <v>0.61358484632201404</v>
      </c>
      <c r="Q1529" s="17">
        <v>0.60694603494521704</v>
      </c>
      <c r="R1529" s="17"/>
      <c r="S1529" s="17">
        <v>0.639545489734757</v>
      </c>
      <c r="T1529" s="17">
        <v>0.68310062832021801</v>
      </c>
      <c r="U1529" s="17">
        <v>0.67413577781900202</v>
      </c>
      <c r="V1529" s="17">
        <v>0.69432032030616397</v>
      </c>
      <c r="W1529" s="17">
        <v>0.59266186038833302</v>
      </c>
      <c r="X1529" s="17">
        <v>0.64121915316893396</v>
      </c>
      <c r="Y1529" s="17">
        <v>0.68338003632434197</v>
      </c>
      <c r="Z1529" s="17">
        <v>0.61294766451867599</v>
      </c>
      <c r="AA1529" s="17">
        <v>0.63119189736048897</v>
      </c>
      <c r="AB1529" s="17">
        <v>0.67859437605093298</v>
      </c>
      <c r="AC1529" s="17">
        <v>0.642199317508657</v>
      </c>
      <c r="AD1529" s="17"/>
      <c r="AE1529" s="17">
        <v>0.58257255469408498</v>
      </c>
      <c r="AF1529" s="17">
        <v>0.72990769019413904</v>
      </c>
      <c r="AG1529" s="17">
        <v>0.60819106203049</v>
      </c>
      <c r="AH1529" s="17"/>
      <c r="AI1529" s="17">
        <v>0.624801767622161</v>
      </c>
      <c r="AJ1529" s="17">
        <v>0.68760033509337604</v>
      </c>
      <c r="AK1529" s="17">
        <v>0.73461399994014598</v>
      </c>
      <c r="AL1529" s="17">
        <v>0.42180420860402901</v>
      </c>
      <c r="AM1529" s="17">
        <v>0.61704886517785296</v>
      </c>
      <c r="AN1529" s="17"/>
      <c r="AO1529" s="17">
        <v>0.66116414113849598</v>
      </c>
      <c r="AP1529" s="17">
        <v>0.688090741688968</v>
      </c>
      <c r="AQ1529" s="17">
        <v>0.74442547062268405</v>
      </c>
      <c r="AR1529" s="17"/>
      <c r="AS1529" s="17">
        <v>0.60724209407498098</v>
      </c>
      <c r="AT1529" s="17">
        <v>0.65961759138031195</v>
      </c>
      <c r="AU1529" s="17">
        <v>0.71205151568422398</v>
      </c>
      <c r="AV1529" s="17">
        <v>0.70546026830651598</v>
      </c>
      <c r="AW1529" s="17">
        <v>0.70294792188793498</v>
      </c>
    </row>
    <row r="1530" spans="2:49" x14ac:dyDescent="0.25">
      <c r="B1530" t="s">
        <v>729</v>
      </c>
      <c r="C1530" s="17">
        <v>0.34457358879240702</v>
      </c>
      <c r="D1530" s="17">
        <v>0.38399105210258899</v>
      </c>
      <c r="E1530" s="17">
        <v>0.30652296080340202</v>
      </c>
      <c r="F1530" s="17"/>
      <c r="G1530" s="17">
        <v>0.39127737239585902</v>
      </c>
      <c r="H1530" s="17">
        <v>0.37408257170633502</v>
      </c>
      <c r="I1530" s="17">
        <v>0.355356852104319</v>
      </c>
      <c r="J1530" s="17">
        <v>0.31400723401073299</v>
      </c>
      <c r="K1530" s="17">
        <v>0.32161072995380102</v>
      </c>
      <c r="L1530" s="17">
        <v>0.32054123464638501</v>
      </c>
      <c r="M1530" s="17"/>
      <c r="N1530" s="17">
        <v>0.29136408367975303</v>
      </c>
      <c r="O1530" s="17">
        <v>0.31594525632000098</v>
      </c>
      <c r="P1530" s="17">
        <v>0.38641515367798601</v>
      </c>
      <c r="Q1530" s="17">
        <v>0.39305396505478302</v>
      </c>
      <c r="R1530" s="17"/>
      <c r="S1530" s="17">
        <v>0.360454510265243</v>
      </c>
      <c r="T1530" s="17">
        <v>0.31689937167978199</v>
      </c>
      <c r="U1530" s="17">
        <v>0.32586422218099698</v>
      </c>
      <c r="V1530" s="17">
        <v>0.30567967969383603</v>
      </c>
      <c r="W1530" s="17">
        <v>0.40733813961166698</v>
      </c>
      <c r="X1530" s="17">
        <v>0.35878084683106598</v>
      </c>
      <c r="Y1530" s="17">
        <v>0.31661996367565798</v>
      </c>
      <c r="Z1530" s="17">
        <v>0.38705233548132401</v>
      </c>
      <c r="AA1530" s="17">
        <v>0.36880810263951103</v>
      </c>
      <c r="AB1530" s="17">
        <v>0.32140562394906702</v>
      </c>
      <c r="AC1530" s="17">
        <v>0.357800682491343</v>
      </c>
      <c r="AD1530" s="17"/>
      <c r="AE1530" s="17">
        <v>0.41742744530591502</v>
      </c>
      <c r="AF1530" s="17">
        <v>0.27009230980586102</v>
      </c>
      <c r="AG1530" s="17">
        <v>0.39180893796951</v>
      </c>
      <c r="AH1530" s="17"/>
      <c r="AI1530" s="17">
        <v>0.375198232377839</v>
      </c>
      <c r="AJ1530" s="17">
        <v>0.31239966490662402</v>
      </c>
      <c r="AK1530" s="17">
        <v>0.26538600005985402</v>
      </c>
      <c r="AL1530" s="17">
        <v>0.57819579139597099</v>
      </c>
      <c r="AM1530" s="17">
        <v>0.38295113482214699</v>
      </c>
      <c r="AN1530" s="17"/>
      <c r="AO1530" s="17">
        <v>0.33883585886150402</v>
      </c>
      <c r="AP1530" s="17">
        <v>0.311909258311032</v>
      </c>
      <c r="AQ1530" s="17">
        <v>0.25557452937731601</v>
      </c>
      <c r="AR1530" s="17"/>
      <c r="AS1530" s="17">
        <v>0.39275790592501902</v>
      </c>
      <c r="AT1530" s="17">
        <v>0.34038240861968799</v>
      </c>
      <c r="AU1530" s="17">
        <v>0.28794848431577602</v>
      </c>
      <c r="AV1530" s="17">
        <v>0.29453973169348402</v>
      </c>
      <c r="AW1530" s="17">
        <v>0.29705207811206502</v>
      </c>
    </row>
    <row r="1531" spans="2:49" x14ac:dyDescent="0.25">
      <c r="C1531" s="17"/>
      <c r="D1531" s="17"/>
      <c r="E1531" s="17"/>
      <c r="F1531" s="17"/>
      <c r="G1531" s="17"/>
      <c r="H1531" s="17"/>
      <c r="I1531" s="17"/>
      <c r="J1531" s="17"/>
      <c r="K1531" s="17"/>
      <c r="L1531" s="17"/>
      <c r="M1531" s="17"/>
      <c r="N1531" s="17"/>
      <c r="O1531" s="17"/>
      <c r="P1531" s="17"/>
      <c r="Q1531" s="17"/>
      <c r="R1531" s="17"/>
      <c r="S1531" s="17"/>
      <c r="T1531" s="17"/>
      <c r="U1531" s="17"/>
      <c r="V1531" s="17"/>
      <c r="W1531" s="17"/>
      <c r="X1531" s="17"/>
      <c r="Y1531" s="17"/>
      <c r="Z1531" s="17"/>
      <c r="AA1531" s="17"/>
      <c r="AB1531" s="17"/>
      <c r="AC1531" s="17"/>
      <c r="AD1531" s="17"/>
      <c r="AE1531" s="17"/>
      <c r="AF1531" s="17"/>
      <c r="AG1531" s="17"/>
      <c r="AH1531" s="17"/>
      <c r="AI1531" s="17"/>
      <c r="AJ1531" s="17"/>
      <c r="AK1531" s="17"/>
      <c r="AL1531" s="17"/>
      <c r="AM1531" s="17"/>
      <c r="AN1531" s="17"/>
      <c r="AO1531" s="17"/>
      <c r="AP1531" s="17"/>
      <c r="AQ1531" s="17"/>
      <c r="AR1531" s="17"/>
      <c r="AS1531" s="17"/>
      <c r="AT1531" s="17"/>
      <c r="AU1531" s="17"/>
      <c r="AV1531" s="17"/>
      <c r="AW1531" s="17"/>
    </row>
    <row r="1532" spans="2:49" x14ac:dyDescent="0.25">
      <c r="C1532" s="17"/>
      <c r="D1532" s="17"/>
      <c r="E1532" s="17"/>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17"/>
      <c r="AE1532" s="17"/>
      <c r="AF1532" s="17"/>
      <c r="AG1532" s="17"/>
      <c r="AH1532" s="17"/>
      <c r="AI1532" s="17"/>
      <c r="AJ1532" s="17"/>
      <c r="AK1532" s="17"/>
      <c r="AL1532" s="17"/>
      <c r="AM1532" s="17"/>
      <c r="AN1532" s="17"/>
      <c r="AO1532" s="17"/>
      <c r="AP1532" s="17"/>
      <c r="AQ1532" s="17"/>
      <c r="AR1532" s="17"/>
      <c r="AS1532" s="17"/>
      <c r="AT1532" s="17"/>
      <c r="AU1532" s="17"/>
      <c r="AV1532" s="17"/>
      <c r="AW1532" s="17"/>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W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63</v>
      </c>
      <c r="C9" s="17">
        <v>0.38184517851252697</v>
      </c>
      <c r="D9" s="17">
        <v>0.38551755534476101</v>
      </c>
      <c r="E9" s="17">
        <v>0.37843856727534197</v>
      </c>
      <c r="F9" s="17"/>
      <c r="G9" s="17">
        <v>0.34405081408410798</v>
      </c>
      <c r="H9" s="17">
        <v>0.35524671445738798</v>
      </c>
      <c r="I9" s="17">
        <v>0.36500783355124</v>
      </c>
      <c r="J9" s="17">
        <v>0.36667802084838302</v>
      </c>
      <c r="K9" s="17">
        <v>0.41097737027265002</v>
      </c>
      <c r="L9" s="17">
        <v>0.43547070433992402</v>
      </c>
      <c r="M9" s="17"/>
      <c r="N9" s="17">
        <v>0.44070870741616902</v>
      </c>
      <c r="O9" s="17">
        <v>0.37309498784655398</v>
      </c>
      <c r="P9" s="17">
        <v>0.35889969630451302</v>
      </c>
      <c r="Q9" s="17">
        <v>0.34981874141500902</v>
      </c>
      <c r="R9" s="17"/>
      <c r="S9" s="17">
        <v>0.36851628679711101</v>
      </c>
      <c r="T9" s="17">
        <v>0.37868970855718398</v>
      </c>
      <c r="U9" s="17">
        <v>0.39166596866984699</v>
      </c>
      <c r="V9" s="17">
        <v>0.36388466441692602</v>
      </c>
      <c r="W9" s="17">
        <v>0.40653514640042598</v>
      </c>
      <c r="X9" s="17">
        <v>0.38485282353855998</v>
      </c>
      <c r="Y9" s="17">
        <v>0.38096178058053798</v>
      </c>
      <c r="Z9" s="17">
        <v>0.397594657567648</v>
      </c>
      <c r="AA9" s="17">
        <v>0.36264432618027698</v>
      </c>
      <c r="AB9" s="17">
        <v>0.37263280163805002</v>
      </c>
      <c r="AC9" s="17">
        <v>0.45162648365248198</v>
      </c>
      <c r="AD9" s="17"/>
      <c r="AE9" s="17">
        <v>0.38017247364319101</v>
      </c>
      <c r="AF9" s="17">
        <v>0.42425886836916998</v>
      </c>
      <c r="AG9" s="17">
        <v>0.31867528572537002</v>
      </c>
      <c r="AH9" s="17"/>
      <c r="AI9" s="17">
        <v>0.409467415163076</v>
      </c>
      <c r="AJ9" s="17">
        <v>0.39814410461074101</v>
      </c>
      <c r="AK9" s="17">
        <v>0.38294008176260202</v>
      </c>
      <c r="AL9" s="17">
        <v>0.33889728226348498</v>
      </c>
      <c r="AM9" s="17">
        <v>0.31651814128620798</v>
      </c>
      <c r="AN9" s="17"/>
      <c r="AO9" s="17">
        <v>0.415652662768355</v>
      </c>
      <c r="AP9" s="17">
        <v>0.406353859391201</v>
      </c>
      <c r="AQ9" s="17">
        <v>0.40483211005949299</v>
      </c>
      <c r="AR9" s="17"/>
      <c r="AS9" s="17">
        <v>0.374015320162008</v>
      </c>
      <c r="AT9" s="17">
        <v>0.345443306087859</v>
      </c>
      <c r="AU9" s="17">
        <v>0.38777562915493502</v>
      </c>
      <c r="AV9" s="17">
        <v>0.42027668538865298</v>
      </c>
      <c r="AW9" s="17">
        <v>0.48806355149688702</v>
      </c>
    </row>
    <row r="10" spans="2:49" ht="30" x14ac:dyDescent="0.25">
      <c r="B10" s="18" t="s">
        <v>64</v>
      </c>
      <c r="C10" s="17">
        <v>0.29198652616196902</v>
      </c>
      <c r="D10" s="17">
        <v>0.30499255485458199</v>
      </c>
      <c r="E10" s="17">
        <v>0.28020075020345397</v>
      </c>
      <c r="F10" s="17"/>
      <c r="G10" s="17">
        <v>0.212135567844349</v>
      </c>
      <c r="H10" s="17">
        <v>0.23838159685782001</v>
      </c>
      <c r="I10" s="17">
        <v>0.27497883421305302</v>
      </c>
      <c r="J10" s="17">
        <v>0.30829012052992499</v>
      </c>
      <c r="K10" s="17">
        <v>0.365910181978299</v>
      </c>
      <c r="L10" s="17">
        <v>0.34044823269708502</v>
      </c>
      <c r="M10" s="17"/>
      <c r="N10" s="17">
        <v>0.35869500807933402</v>
      </c>
      <c r="O10" s="17">
        <v>0.27927870741414001</v>
      </c>
      <c r="P10" s="17">
        <v>0.30347782102912901</v>
      </c>
      <c r="Q10" s="17">
        <v>0.22336874188802999</v>
      </c>
      <c r="R10" s="17"/>
      <c r="S10" s="17">
        <v>0.27575681979792599</v>
      </c>
      <c r="T10" s="17">
        <v>0.305882532438633</v>
      </c>
      <c r="U10" s="17">
        <v>0.28768522883352898</v>
      </c>
      <c r="V10" s="17">
        <v>0.31177185809336799</v>
      </c>
      <c r="W10" s="17">
        <v>0.30978249286716197</v>
      </c>
      <c r="X10" s="17">
        <v>0.27710905542256598</v>
      </c>
      <c r="Y10" s="17">
        <v>0.28055129407560397</v>
      </c>
      <c r="Z10" s="17">
        <v>0.24564861180213099</v>
      </c>
      <c r="AA10" s="17">
        <v>0.27320152360462102</v>
      </c>
      <c r="AB10" s="17">
        <v>0.31610173781920697</v>
      </c>
      <c r="AC10" s="17">
        <v>0.32771898798973398</v>
      </c>
      <c r="AD10" s="17"/>
      <c r="AE10" s="17">
        <v>0.29820792605444402</v>
      </c>
      <c r="AF10" s="17">
        <v>0.324475034511926</v>
      </c>
      <c r="AG10" s="17">
        <v>0.23926642462310599</v>
      </c>
      <c r="AH10" s="17"/>
      <c r="AI10" s="17">
        <v>0.31209362018696402</v>
      </c>
      <c r="AJ10" s="17">
        <v>0.30589566670793</v>
      </c>
      <c r="AK10" s="17">
        <v>0.36884857497747597</v>
      </c>
      <c r="AL10" s="17">
        <v>0.13781470875992199</v>
      </c>
      <c r="AM10" s="17">
        <v>0.218775273977939</v>
      </c>
      <c r="AN10" s="17"/>
      <c r="AO10" s="17">
        <v>0.30814177063855802</v>
      </c>
      <c r="AP10" s="17">
        <v>0.29956931131002701</v>
      </c>
      <c r="AQ10" s="17">
        <v>0.33116076033766001</v>
      </c>
      <c r="AR10" s="17"/>
      <c r="AS10" s="17">
        <v>0.25040552135270699</v>
      </c>
      <c r="AT10" s="17">
        <v>0.27812177167178698</v>
      </c>
      <c r="AU10" s="17">
        <v>0.29601110584510398</v>
      </c>
      <c r="AV10" s="17">
        <v>0.33850483091699302</v>
      </c>
      <c r="AW10" s="17">
        <v>0.41989563731449803</v>
      </c>
    </row>
    <row r="11" spans="2:49" ht="30" x14ac:dyDescent="0.25">
      <c r="B11" s="18" t="s">
        <v>65</v>
      </c>
      <c r="C11" s="17">
        <v>0.225256415807465</v>
      </c>
      <c r="D11" s="17">
        <v>0.22543049430454101</v>
      </c>
      <c r="E11" s="17">
        <v>0.22502021370484501</v>
      </c>
      <c r="F11" s="17"/>
      <c r="G11" s="17">
        <v>0.145603099879555</v>
      </c>
      <c r="H11" s="17">
        <v>0.12503837883403801</v>
      </c>
      <c r="I11" s="17">
        <v>0.15861024597134599</v>
      </c>
      <c r="J11" s="17">
        <v>0.20029242144789899</v>
      </c>
      <c r="K11" s="17">
        <v>0.30568164722337898</v>
      </c>
      <c r="L11" s="17">
        <v>0.38111630723659701</v>
      </c>
      <c r="M11" s="17"/>
      <c r="N11" s="17">
        <v>0.28306209776880098</v>
      </c>
      <c r="O11" s="17">
        <v>0.21256241737161299</v>
      </c>
      <c r="P11" s="17">
        <v>0.23987895790580699</v>
      </c>
      <c r="Q11" s="17">
        <v>0.16651105455638401</v>
      </c>
      <c r="R11" s="17"/>
      <c r="S11" s="17">
        <v>0.16388219637391199</v>
      </c>
      <c r="T11" s="17">
        <v>0.208151688731009</v>
      </c>
      <c r="U11" s="17">
        <v>0.26114037439877003</v>
      </c>
      <c r="V11" s="17">
        <v>0.21795996213573901</v>
      </c>
      <c r="W11" s="17">
        <v>0.25781159728701097</v>
      </c>
      <c r="X11" s="17">
        <v>0.208193212898864</v>
      </c>
      <c r="Y11" s="17">
        <v>0.23548940801542101</v>
      </c>
      <c r="Z11" s="17">
        <v>0.19385144125169701</v>
      </c>
      <c r="AA11" s="17">
        <v>0.25385814065003098</v>
      </c>
      <c r="AB11" s="17">
        <v>0.25832736448886301</v>
      </c>
      <c r="AC11" s="17">
        <v>0.268608200636688</v>
      </c>
      <c r="AD11" s="17"/>
      <c r="AE11" s="17">
        <v>0.28340520075937697</v>
      </c>
      <c r="AF11" s="17">
        <v>0.231947266087182</v>
      </c>
      <c r="AG11" s="17">
        <v>0.12015900940517001</v>
      </c>
      <c r="AH11" s="17"/>
      <c r="AI11" s="17">
        <v>0.294513355273197</v>
      </c>
      <c r="AJ11" s="17">
        <v>0.20001941567788301</v>
      </c>
      <c r="AK11" s="17">
        <v>0.260850108070251</v>
      </c>
      <c r="AL11" s="17">
        <v>0.22708107170144501</v>
      </c>
      <c r="AM11" s="17">
        <v>0.13044920221249401</v>
      </c>
      <c r="AN11" s="17"/>
      <c r="AO11" s="17">
        <v>0.28148272039074301</v>
      </c>
      <c r="AP11" s="17">
        <v>0.20618297135225999</v>
      </c>
      <c r="AQ11" s="17">
        <v>0.22509389231370799</v>
      </c>
      <c r="AR11" s="17"/>
      <c r="AS11" s="17">
        <v>0.22470385282198699</v>
      </c>
      <c r="AT11" s="17">
        <v>0.22168117700816001</v>
      </c>
      <c r="AU11" s="17">
        <v>0.213456129842307</v>
      </c>
      <c r="AV11" s="17">
        <v>0.25168134618388799</v>
      </c>
      <c r="AW11" s="17">
        <v>0.35819634481992602</v>
      </c>
    </row>
    <row r="12" spans="2:49" ht="30" x14ac:dyDescent="0.25">
      <c r="B12" s="18" t="s">
        <v>66</v>
      </c>
      <c r="C12" s="17">
        <v>0.143038815561014</v>
      </c>
      <c r="D12" s="17">
        <v>0.16006436982036901</v>
      </c>
      <c r="E12" s="17">
        <v>0.126655843935713</v>
      </c>
      <c r="F12" s="17"/>
      <c r="G12" s="17">
        <v>9.4224385016050599E-2</v>
      </c>
      <c r="H12" s="17">
        <v>9.1454799760237293E-2</v>
      </c>
      <c r="I12" s="17">
        <v>0.11928717767156399</v>
      </c>
      <c r="J12" s="17">
        <v>0.111015597892589</v>
      </c>
      <c r="K12" s="17">
        <v>0.17352846151220699</v>
      </c>
      <c r="L12" s="17">
        <v>0.24283350844684601</v>
      </c>
      <c r="M12" s="17"/>
      <c r="N12" s="17">
        <v>0.19113382688075001</v>
      </c>
      <c r="O12" s="17">
        <v>0.11448846952486399</v>
      </c>
      <c r="P12" s="17">
        <v>0.16368710662282601</v>
      </c>
      <c r="Q12" s="17">
        <v>0.104294388559126</v>
      </c>
      <c r="R12" s="17"/>
      <c r="S12" s="17">
        <v>9.9536866941317498E-2</v>
      </c>
      <c r="T12" s="17">
        <v>0.13275466962841001</v>
      </c>
      <c r="U12" s="17">
        <v>0.12574709609871601</v>
      </c>
      <c r="V12" s="17">
        <v>0.13915624654103301</v>
      </c>
      <c r="W12" s="17">
        <v>0.15041279456215301</v>
      </c>
      <c r="X12" s="17">
        <v>0.128420811510984</v>
      </c>
      <c r="Y12" s="17">
        <v>0.15599817936400401</v>
      </c>
      <c r="Z12" s="17">
        <v>0.18461798180026001</v>
      </c>
      <c r="AA12" s="17">
        <v>0.16638311607030801</v>
      </c>
      <c r="AB12" s="17">
        <v>0.179756488407467</v>
      </c>
      <c r="AC12" s="17">
        <v>0.170833088665309</v>
      </c>
      <c r="AD12" s="17"/>
      <c r="AE12" s="17">
        <v>0.17018617593445501</v>
      </c>
      <c r="AF12" s="17">
        <v>0.158355360896866</v>
      </c>
      <c r="AG12" s="17">
        <v>7.7963525271592907E-2</v>
      </c>
      <c r="AH12" s="17"/>
      <c r="AI12" s="17">
        <v>0.181884911986851</v>
      </c>
      <c r="AJ12" s="17">
        <v>0.12664566131181801</v>
      </c>
      <c r="AK12" s="17">
        <v>0.189994607640604</v>
      </c>
      <c r="AL12" s="17">
        <v>0.12339808052689</v>
      </c>
      <c r="AM12" s="17">
        <v>9.1776636260061606E-2</v>
      </c>
      <c r="AN12" s="17"/>
      <c r="AO12" s="17">
        <v>0.185236726631231</v>
      </c>
      <c r="AP12" s="17">
        <v>0.138692548579405</v>
      </c>
      <c r="AQ12" s="17">
        <v>0.16492491078999899</v>
      </c>
      <c r="AR12" s="17"/>
      <c r="AS12" s="17">
        <v>0.123033597377845</v>
      </c>
      <c r="AT12" s="17">
        <v>0.11654511062767101</v>
      </c>
      <c r="AU12" s="17">
        <v>0.15161099894073199</v>
      </c>
      <c r="AV12" s="17">
        <v>0.15349167002368599</v>
      </c>
      <c r="AW12" s="17">
        <v>0.27245522572938702</v>
      </c>
    </row>
    <row r="13" spans="2:49" ht="30" x14ac:dyDescent="0.25">
      <c r="B13" s="18" t="s">
        <v>67</v>
      </c>
      <c r="C13" s="17">
        <v>0.140115782299471</v>
      </c>
      <c r="D13" s="17">
        <v>0.141621026934487</v>
      </c>
      <c r="E13" s="17">
        <v>0.13844058414663099</v>
      </c>
      <c r="F13" s="17"/>
      <c r="G13" s="17">
        <v>0.145288764547785</v>
      </c>
      <c r="H13" s="17">
        <v>0.13248695774671301</v>
      </c>
      <c r="I13" s="17">
        <v>0.131864176532899</v>
      </c>
      <c r="J13" s="17">
        <v>0.127052673814922</v>
      </c>
      <c r="K13" s="17">
        <v>0.14602189312964201</v>
      </c>
      <c r="L13" s="17">
        <v>0.156209626639289</v>
      </c>
      <c r="M13" s="17"/>
      <c r="N13" s="17">
        <v>0.20364333655926101</v>
      </c>
      <c r="O13" s="17">
        <v>0.131765220545634</v>
      </c>
      <c r="P13" s="17">
        <v>0.110063281364834</v>
      </c>
      <c r="Q13" s="17">
        <v>0.10808994866898</v>
      </c>
      <c r="R13" s="17"/>
      <c r="S13" s="17">
        <v>0.16565737895010499</v>
      </c>
      <c r="T13" s="17">
        <v>0.13845562105885401</v>
      </c>
      <c r="U13" s="17">
        <v>0.13553175317385299</v>
      </c>
      <c r="V13" s="17">
        <v>0.16221614105974499</v>
      </c>
      <c r="W13" s="17">
        <v>0.122109121659218</v>
      </c>
      <c r="X13" s="17">
        <v>0.131934127064987</v>
      </c>
      <c r="Y13" s="17">
        <v>0.155544417827397</v>
      </c>
      <c r="Z13" s="17">
        <v>9.1793563262264302E-2</v>
      </c>
      <c r="AA13" s="17">
        <v>0.12668934944524801</v>
      </c>
      <c r="AB13" s="17">
        <v>0.153239855894063</v>
      </c>
      <c r="AC13" s="17">
        <v>0.100214666059112</v>
      </c>
      <c r="AD13" s="17"/>
      <c r="AE13" s="17">
        <v>0.128456964915587</v>
      </c>
      <c r="AF13" s="17">
        <v>0.17840773250960901</v>
      </c>
      <c r="AG13" s="17">
        <v>8.3759100219208696E-2</v>
      </c>
      <c r="AH13" s="17"/>
      <c r="AI13" s="17">
        <v>0.131478620812289</v>
      </c>
      <c r="AJ13" s="17">
        <v>0.15569529322023601</v>
      </c>
      <c r="AK13" s="17">
        <v>0.25679862756585897</v>
      </c>
      <c r="AL13" s="17">
        <v>6.2669642003722298E-2</v>
      </c>
      <c r="AM13" s="17">
        <v>7.6029214078090504E-2</v>
      </c>
      <c r="AN13" s="17"/>
      <c r="AO13" s="17">
        <v>0.13101383560114299</v>
      </c>
      <c r="AP13" s="17">
        <v>0.14961703213439101</v>
      </c>
      <c r="AQ13" s="17">
        <v>0.194866298213657</v>
      </c>
      <c r="AR13" s="17"/>
      <c r="AS13" s="17">
        <v>8.5164998908821496E-2</v>
      </c>
      <c r="AT13" s="17">
        <v>0.119076047302731</v>
      </c>
      <c r="AU13" s="17">
        <v>0.16984377202388001</v>
      </c>
      <c r="AV13" s="17">
        <v>0.22640268624700999</v>
      </c>
      <c r="AW13" s="17">
        <v>0.35170213813520901</v>
      </c>
    </row>
    <row r="14" spans="2:49" x14ac:dyDescent="0.25">
      <c r="B14" s="18" t="s">
        <v>68</v>
      </c>
      <c r="C14" s="17">
        <v>6.9897590204390403E-2</v>
      </c>
      <c r="D14" s="17">
        <v>7.9874260905218E-2</v>
      </c>
      <c r="E14" s="17">
        <v>6.0297418916348801E-2</v>
      </c>
      <c r="F14" s="17"/>
      <c r="G14" s="17">
        <v>0.102777345867628</v>
      </c>
      <c r="H14" s="17">
        <v>8.4078589956890201E-2</v>
      </c>
      <c r="I14" s="17">
        <v>5.00044655064696E-2</v>
      </c>
      <c r="J14" s="17">
        <v>4.6101131294974097E-2</v>
      </c>
      <c r="K14" s="17">
        <v>6.15990021537281E-2</v>
      </c>
      <c r="L14" s="17">
        <v>7.7314819589137898E-2</v>
      </c>
      <c r="M14" s="17"/>
      <c r="N14" s="17">
        <v>7.7499423805300297E-2</v>
      </c>
      <c r="O14" s="17">
        <v>4.8496055352653701E-2</v>
      </c>
      <c r="P14" s="17">
        <v>9.0627344744649702E-2</v>
      </c>
      <c r="Q14" s="17">
        <v>6.6190843786339701E-2</v>
      </c>
      <c r="R14" s="17"/>
      <c r="S14" s="17">
        <v>8.5598254168332194E-2</v>
      </c>
      <c r="T14" s="17">
        <v>6.3909991777776801E-2</v>
      </c>
      <c r="U14" s="17">
        <v>0.102020365784387</v>
      </c>
      <c r="V14" s="17">
        <v>6.9306349424777106E-2</v>
      </c>
      <c r="W14" s="17">
        <v>7.5636485531898306E-2</v>
      </c>
      <c r="X14" s="17">
        <v>7.4013715818185596E-2</v>
      </c>
      <c r="Y14" s="17">
        <v>6.1199926850656297E-2</v>
      </c>
      <c r="Z14" s="17">
        <v>6.6044573260498798E-2</v>
      </c>
      <c r="AA14" s="17">
        <v>4.8664763134665903E-2</v>
      </c>
      <c r="AB14" s="17">
        <v>3.3379157492613297E-2</v>
      </c>
      <c r="AC14" s="17">
        <v>0.105079781318552</v>
      </c>
      <c r="AD14" s="17"/>
      <c r="AE14" s="17">
        <v>6.6895678809093195E-2</v>
      </c>
      <c r="AF14" s="17">
        <v>7.8957162009148193E-2</v>
      </c>
      <c r="AG14" s="17">
        <v>4.9188171384768997E-2</v>
      </c>
      <c r="AH14" s="17"/>
      <c r="AI14" s="17">
        <v>8.4792834527786395E-2</v>
      </c>
      <c r="AJ14" s="17">
        <v>6.79317307844651E-2</v>
      </c>
      <c r="AK14" s="17">
        <v>9.0751174965305506E-2</v>
      </c>
      <c r="AL14" s="17">
        <v>0.12764037884227</v>
      </c>
      <c r="AM14" s="17">
        <v>3.1527321994900701E-2</v>
      </c>
      <c r="AN14" s="17"/>
      <c r="AO14" s="17">
        <v>9.0694334262826498E-2</v>
      </c>
      <c r="AP14" s="17">
        <v>6.7877849237549706E-2</v>
      </c>
      <c r="AQ14" s="17">
        <v>7.9517090705690005E-2</v>
      </c>
      <c r="AR14" s="17"/>
      <c r="AS14" s="17">
        <v>4.8406780631428101E-2</v>
      </c>
      <c r="AT14" s="17">
        <v>5.9104979613359303E-2</v>
      </c>
      <c r="AU14" s="17">
        <v>7.8380550929189496E-2</v>
      </c>
      <c r="AV14" s="17">
        <v>9.2276346130713796E-2</v>
      </c>
      <c r="AW14" s="17">
        <v>0.164314937199109</v>
      </c>
    </row>
    <row r="15" spans="2:49" x14ac:dyDescent="0.25">
      <c r="B15" s="18" t="s">
        <v>69</v>
      </c>
      <c r="C15" s="17">
        <v>5.0131915240614902E-2</v>
      </c>
      <c r="D15" s="17">
        <v>6.4903380433902105E-2</v>
      </c>
      <c r="E15" s="17">
        <v>3.56590044422418E-2</v>
      </c>
      <c r="F15" s="17"/>
      <c r="G15" s="17">
        <v>9.0127206012793198E-2</v>
      </c>
      <c r="H15" s="17">
        <v>7.2072294593097899E-2</v>
      </c>
      <c r="I15" s="17">
        <v>5.1826469623746603E-2</v>
      </c>
      <c r="J15" s="17">
        <v>2.50197232504836E-2</v>
      </c>
      <c r="K15" s="17">
        <v>3.8188690845002801E-2</v>
      </c>
      <c r="L15" s="17">
        <v>3.2360362096808301E-2</v>
      </c>
      <c r="M15" s="17"/>
      <c r="N15" s="17">
        <v>7.15371347000643E-2</v>
      </c>
      <c r="O15" s="17">
        <v>3.3712475231197303E-2</v>
      </c>
      <c r="P15" s="17">
        <v>6.3188507804814095E-2</v>
      </c>
      <c r="Q15" s="17">
        <v>3.1599090117558501E-2</v>
      </c>
      <c r="R15" s="17"/>
      <c r="S15" s="17">
        <v>7.1224553027413096E-2</v>
      </c>
      <c r="T15" s="17">
        <v>4.2771465434788998E-2</v>
      </c>
      <c r="U15" s="17">
        <v>5.3850125663096597E-2</v>
      </c>
      <c r="V15" s="17">
        <v>5.3809093231720402E-2</v>
      </c>
      <c r="W15" s="17">
        <v>4.8414729326481401E-2</v>
      </c>
      <c r="X15" s="17">
        <v>5.7015359496621898E-2</v>
      </c>
      <c r="Y15" s="17">
        <v>4.6217138355489497E-2</v>
      </c>
      <c r="Z15" s="17">
        <v>5.2534972608216199E-2</v>
      </c>
      <c r="AA15" s="17">
        <v>3.6298072409000202E-2</v>
      </c>
      <c r="AB15" s="17">
        <v>4.2618746269826799E-2</v>
      </c>
      <c r="AC15" s="17">
        <v>3.5957870883299603E-2</v>
      </c>
      <c r="AD15" s="17"/>
      <c r="AE15" s="17">
        <v>4.2261238609525999E-2</v>
      </c>
      <c r="AF15" s="17">
        <v>6.2926819475848494E-2</v>
      </c>
      <c r="AG15" s="17">
        <v>3.1817135252468397E-2</v>
      </c>
      <c r="AH15" s="17"/>
      <c r="AI15" s="17">
        <v>4.9227712328622802E-2</v>
      </c>
      <c r="AJ15" s="17">
        <v>5.4783703609617901E-2</v>
      </c>
      <c r="AK15" s="17">
        <v>8.6373032023930693E-2</v>
      </c>
      <c r="AL15" s="17">
        <v>3.0124189601017301E-2</v>
      </c>
      <c r="AM15" s="17">
        <v>3.4656554410025499E-2</v>
      </c>
      <c r="AN15" s="17"/>
      <c r="AO15" s="17">
        <v>7.0310172112443295E-2</v>
      </c>
      <c r="AP15" s="17">
        <v>5.6900988970019099E-2</v>
      </c>
      <c r="AQ15" s="17">
        <v>4.8848575642752301E-2</v>
      </c>
      <c r="AR15" s="17"/>
      <c r="AS15" s="17">
        <v>3.0901407670458798E-2</v>
      </c>
      <c r="AT15" s="17">
        <v>4.2997437964797498E-2</v>
      </c>
      <c r="AU15" s="17">
        <v>4.9859572533744602E-2</v>
      </c>
      <c r="AV15" s="17">
        <v>9.05598723960514E-2</v>
      </c>
      <c r="AW15" s="17">
        <v>0.178417928119913</v>
      </c>
    </row>
    <row r="16" spans="2:49" x14ac:dyDescent="0.25">
      <c r="B16" s="18" t="s">
        <v>70</v>
      </c>
      <c r="C16" s="17">
        <v>3.0069473261181E-2</v>
      </c>
      <c r="D16" s="17">
        <v>3.8918474747704303E-2</v>
      </c>
      <c r="E16" s="17">
        <v>2.11479219139361E-2</v>
      </c>
      <c r="F16" s="17"/>
      <c r="G16" s="17">
        <v>7.17457264487492E-2</v>
      </c>
      <c r="H16" s="17">
        <v>5.2492082394593603E-2</v>
      </c>
      <c r="I16" s="17">
        <v>3.1249114707346301E-2</v>
      </c>
      <c r="J16" s="17">
        <v>7.4297351494424096E-3</v>
      </c>
      <c r="K16" s="17">
        <v>1.31559761225116E-2</v>
      </c>
      <c r="L16" s="17">
        <v>1.25160198672411E-2</v>
      </c>
      <c r="M16" s="17"/>
      <c r="N16" s="17">
        <v>4.1699932138285198E-2</v>
      </c>
      <c r="O16" s="17">
        <v>2.3532059959776402E-2</v>
      </c>
      <c r="P16" s="17">
        <v>3.4320771095579503E-2</v>
      </c>
      <c r="Q16" s="17">
        <v>2.11531371434878E-2</v>
      </c>
      <c r="R16" s="17"/>
      <c r="S16" s="17">
        <v>6.5576708939708905E-2</v>
      </c>
      <c r="T16" s="17">
        <v>1.2079207000703999E-2</v>
      </c>
      <c r="U16" s="17">
        <v>1.78371349830506E-2</v>
      </c>
      <c r="V16" s="17">
        <v>3.0948194187162201E-2</v>
      </c>
      <c r="W16" s="17">
        <v>2.17723883589322E-2</v>
      </c>
      <c r="X16" s="17">
        <v>2.25367541049292E-2</v>
      </c>
      <c r="Y16" s="17">
        <v>3.8368361200773603E-2</v>
      </c>
      <c r="Z16" s="17">
        <v>2.1841611527636199E-2</v>
      </c>
      <c r="AA16" s="17">
        <v>2.5561910703567201E-2</v>
      </c>
      <c r="AB16" s="17">
        <v>2.7507873153292801E-2</v>
      </c>
      <c r="AC16" s="17">
        <v>2.83278134103646E-2</v>
      </c>
      <c r="AD16" s="17"/>
      <c r="AE16" s="17">
        <v>1.9225192889163901E-2</v>
      </c>
      <c r="AF16" s="17">
        <v>3.8733231874411099E-2</v>
      </c>
      <c r="AG16" s="17">
        <v>2.4123394962226302E-2</v>
      </c>
      <c r="AH16" s="17"/>
      <c r="AI16" s="17">
        <v>2.2015248855500401E-2</v>
      </c>
      <c r="AJ16" s="17">
        <v>4.72022555504477E-2</v>
      </c>
      <c r="AK16" s="17">
        <v>5.5181296574251699E-2</v>
      </c>
      <c r="AL16" s="17">
        <v>3.4691567470328102E-2</v>
      </c>
      <c r="AM16" s="17">
        <v>1.45576867011995E-2</v>
      </c>
      <c r="AN16" s="17"/>
      <c r="AO16" s="17">
        <v>3.2391559466949001E-2</v>
      </c>
      <c r="AP16" s="17">
        <v>3.5530354534950299E-2</v>
      </c>
      <c r="AQ16" s="17">
        <v>3.1129637188654299E-2</v>
      </c>
      <c r="AR16" s="17"/>
      <c r="AS16" s="17">
        <v>1.59644870317939E-2</v>
      </c>
      <c r="AT16" s="17">
        <v>2.09142902523194E-2</v>
      </c>
      <c r="AU16" s="17">
        <v>3.6513472566917601E-2</v>
      </c>
      <c r="AV16" s="17">
        <v>7.5897344022171007E-2</v>
      </c>
      <c r="AW16" s="17">
        <v>0.103295234202434</v>
      </c>
    </row>
    <row r="17" spans="2:49" ht="30" x14ac:dyDescent="0.25">
      <c r="B17" s="18" t="s">
        <v>71</v>
      </c>
      <c r="C17" s="17">
        <v>2.2943679269938899E-2</v>
      </c>
      <c r="D17" s="17">
        <v>2.7290390458566099E-2</v>
      </c>
      <c r="E17" s="17">
        <v>1.88951084537591E-2</v>
      </c>
      <c r="F17" s="17"/>
      <c r="G17" s="17">
        <v>4.9173012249254099E-2</v>
      </c>
      <c r="H17" s="17">
        <v>3.78825356644912E-2</v>
      </c>
      <c r="I17" s="17">
        <v>2.20074773148685E-2</v>
      </c>
      <c r="J17" s="17">
        <v>1.09867485259791E-2</v>
      </c>
      <c r="K17" s="17">
        <v>4.5839618829352302E-3</v>
      </c>
      <c r="L17" s="17">
        <v>1.59045792199413E-2</v>
      </c>
      <c r="M17" s="17"/>
      <c r="N17" s="17">
        <v>3.2751708762389503E-2</v>
      </c>
      <c r="O17" s="17">
        <v>1.40576641444077E-2</v>
      </c>
      <c r="P17" s="17">
        <v>2.65818044772262E-2</v>
      </c>
      <c r="Q17" s="17">
        <v>1.7756708082693501E-2</v>
      </c>
      <c r="R17" s="17"/>
      <c r="S17" s="17">
        <v>4.5124178353714302E-2</v>
      </c>
      <c r="T17" s="17">
        <v>1.8178599213548099E-2</v>
      </c>
      <c r="U17" s="17">
        <v>1.37726851693383E-2</v>
      </c>
      <c r="V17" s="17">
        <v>7.7675645259931104E-3</v>
      </c>
      <c r="W17" s="17">
        <v>3.92061587433837E-2</v>
      </c>
      <c r="X17" s="17">
        <v>2.4120368596129999E-2</v>
      </c>
      <c r="Y17" s="17">
        <v>1.54350726434383E-2</v>
      </c>
      <c r="Z17" s="17">
        <v>2.1938793662644802E-2</v>
      </c>
      <c r="AA17" s="17">
        <v>2.23732760509943E-2</v>
      </c>
      <c r="AB17" s="17">
        <v>1.7219502267527199E-2</v>
      </c>
      <c r="AC17" s="17">
        <v>1.4731624371118499E-2</v>
      </c>
      <c r="AD17" s="17"/>
      <c r="AE17" s="17">
        <v>1.9977686145319799E-2</v>
      </c>
      <c r="AF17" s="17">
        <v>2.6098097786118799E-2</v>
      </c>
      <c r="AG17" s="17">
        <v>1.9557005654992202E-2</v>
      </c>
      <c r="AH17" s="17"/>
      <c r="AI17" s="17">
        <v>2.0799579521177902E-2</v>
      </c>
      <c r="AJ17" s="17">
        <v>2.7187085719039099E-2</v>
      </c>
      <c r="AK17" s="17">
        <v>3.6938607802170703E-2</v>
      </c>
      <c r="AL17" s="17">
        <v>1.32571291226216E-2</v>
      </c>
      <c r="AM17" s="17">
        <v>1.1757591813945201E-2</v>
      </c>
      <c r="AN17" s="17"/>
      <c r="AO17" s="17">
        <v>3.1879234630553699E-2</v>
      </c>
      <c r="AP17" s="17">
        <v>2.6393720955437999E-2</v>
      </c>
      <c r="AQ17" s="17">
        <v>1.4275789071024799E-2</v>
      </c>
      <c r="AR17" s="17"/>
      <c r="AS17" s="17">
        <v>1.32216778043584E-2</v>
      </c>
      <c r="AT17" s="17">
        <v>1.674838959641E-2</v>
      </c>
      <c r="AU17" s="17">
        <v>2.8877827563466602E-2</v>
      </c>
      <c r="AV17" s="17">
        <v>4.4061825343671999E-2</v>
      </c>
      <c r="AW17" s="17">
        <v>7.5706150281696805E-2</v>
      </c>
    </row>
    <row r="18" spans="2:49" ht="30" x14ac:dyDescent="0.25">
      <c r="B18" s="18" t="s">
        <v>72</v>
      </c>
      <c r="C18" s="17">
        <v>1.6680019114105701E-2</v>
      </c>
      <c r="D18" s="17">
        <v>1.9882243517857098E-2</v>
      </c>
      <c r="E18" s="17">
        <v>1.3695562456408E-2</v>
      </c>
      <c r="F18" s="17"/>
      <c r="G18" s="17">
        <v>4.7696623765936398E-2</v>
      </c>
      <c r="H18" s="17">
        <v>2.7032855173357701E-2</v>
      </c>
      <c r="I18" s="17">
        <v>1.0874154794962799E-2</v>
      </c>
      <c r="J18" s="17">
        <v>4.9747892162663098E-3</v>
      </c>
      <c r="K18" s="17">
        <v>8.2822411398650493E-3</v>
      </c>
      <c r="L18" s="17">
        <v>7.2221872686300797E-3</v>
      </c>
      <c r="M18" s="17"/>
      <c r="N18" s="17">
        <v>1.92900557043247E-2</v>
      </c>
      <c r="O18" s="17">
        <v>1.00727784879606E-2</v>
      </c>
      <c r="P18" s="17">
        <v>1.6824264380068302E-2</v>
      </c>
      <c r="Q18" s="17">
        <v>2.0937834684640499E-2</v>
      </c>
      <c r="R18" s="17"/>
      <c r="S18" s="17">
        <v>2.9464191203026499E-2</v>
      </c>
      <c r="T18" s="17">
        <v>2.5435840406068999E-2</v>
      </c>
      <c r="U18" s="17">
        <v>8.7096928720680894E-3</v>
      </c>
      <c r="V18" s="17">
        <v>1.3720706530742401E-2</v>
      </c>
      <c r="W18" s="17">
        <v>2.5097054130511099E-2</v>
      </c>
      <c r="X18" s="17">
        <v>8.6342777105009906E-3</v>
      </c>
      <c r="Y18" s="17">
        <v>1.33144822884197E-2</v>
      </c>
      <c r="Z18" s="17">
        <v>5.7166442999710401E-3</v>
      </c>
      <c r="AA18" s="17">
        <v>1.2198240616633301E-2</v>
      </c>
      <c r="AB18" s="17">
        <v>1.0158998252343799E-2</v>
      </c>
      <c r="AC18" s="17">
        <v>1.46684601074585E-2</v>
      </c>
      <c r="AD18" s="17"/>
      <c r="AE18" s="17">
        <v>1.24650403862177E-2</v>
      </c>
      <c r="AF18" s="17">
        <v>1.71387540501447E-2</v>
      </c>
      <c r="AG18" s="17">
        <v>2.2838749244907499E-2</v>
      </c>
      <c r="AH18" s="17"/>
      <c r="AI18" s="17">
        <v>1.4166041909228599E-2</v>
      </c>
      <c r="AJ18" s="17">
        <v>1.8105835804538201E-2</v>
      </c>
      <c r="AK18" s="17">
        <v>2.81113853411354E-2</v>
      </c>
      <c r="AL18" s="17">
        <v>0</v>
      </c>
      <c r="AM18" s="17">
        <v>1.75763683929838E-2</v>
      </c>
      <c r="AN18" s="17"/>
      <c r="AO18" s="17">
        <v>1.9960371963548201E-2</v>
      </c>
      <c r="AP18" s="17">
        <v>1.39367762139073E-2</v>
      </c>
      <c r="AQ18" s="17">
        <v>2.4418386924861899E-2</v>
      </c>
      <c r="AR18" s="17"/>
      <c r="AS18" s="17">
        <v>1.3521988683183E-2</v>
      </c>
      <c r="AT18" s="17">
        <v>1.09080083875736E-2</v>
      </c>
      <c r="AU18" s="17">
        <v>1.42664822444855E-2</v>
      </c>
      <c r="AV18" s="17">
        <v>4.1057930064720603E-2</v>
      </c>
      <c r="AW18" s="17">
        <v>6.5957527963679305E-2</v>
      </c>
    </row>
    <row r="19" spans="2:49" x14ac:dyDescent="0.25">
      <c r="B19" s="18" t="s">
        <v>73</v>
      </c>
      <c r="C19" s="17">
        <v>0.333607330984379</v>
      </c>
      <c r="D19" s="17">
        <v>0.31634984018109702</v>
      </c>
      <c r="E19" s="17">
        <v>0.34983902111231702</v>
      </c>
      <c r="F19" s="17"/>
      <c r="G19" s="17">
        <v>0.305326562429871</v>
      </c>
      <c r="H19" s="17">
        <v>0.37019191201492002</v>
      </c>
      <c r="I19" s="17">
        <v>0.37554358372536401</v>
      </c>
      <c r="J19" s="17">
        <v>0.37709088725895101</v>
      </c>
      <c r="K19" s="17">
        <v>0.29629605057082598</v>
      </c>
      <c r="L19" s="17">
        <v>0.27844658417330398</v>
      </c>
      <c r="M19" s="17"/>
      <c r="N19" s="17">
        <v>0.24438920471912701</v>
      </c>
      <c r="O19" s="17">
        <v>0.377029251718768</v>
      </c>
      <c r="P19" s="17">
        <v>0.321603659130132</v>
      </c>
      <c r="Q19" s="17">
        <v>0.39556380060805002</v>
      </c>
      <c r="R19" s="17"/>
      <c r="S19" s="17">
        <v>0.33417989423868599</v>
      </c>
      <c r="T19" s="17">
        <v>0.33036528227546302</v>
      </c>
      <c r="U19" s="17">
        <v>0.34325759625619701</v>
      </c>
      <c r="V19" s="17">
        <v>0.33633096626591902</v>
      </c>
      <c r="W19" s="17">
        <v>0.291934691643773</v>
      </c>
      <c r="X19" s="17">
        <v>0.33734816176249999</v>
      </c>
      <c r="Y19" s="17">
        <v>0.35679098395365899</v>
      </c>
      <c r="Z19" s="17">
        <v>0.38795086981319998</v>
      </c>
      <c r="AA19" s="17">
        <v>0.343868444028119</v>
      </c>
      <c r="AB19" s="17">
        <v>0.32267613074608498</v>
      </c>
      <c r="AC19" s="17">
        <v>0.28825178724729</v>
      </c>
      <c r="AD19" s="17"/>
      <c r="AE19" s="17">
        <v>0.32802184843610599</v>
      </c>
      <c r="AF19" s="17">
        <v>0.28751686212745098</v>
      </c>
      <c r="AG19" s="17">
        <v>0.45177248879433701</v>
      </c>
      <c r="AH19" s="17"/>
      <c r="AI19" s="17">
        <v>0.30803271700975599</v>
      </c>
      <c r="AJ19" s="17">
        <v>0.313699696552589</v>
      </c>
      <c r="AK19" s="17">
        <v>0.27760243129067602</v>
      </c>
      <c r="AL19" s="17">
        <v>0.38776560127208798</v>
      </c>
      <c r="AM19" s="17">
        <v>0.45844769063778401</v>
      </c>
      <c r="AN19" s="17"/>
      <c r="AO19" s="17">
        <v>0.28514035788689301</v>
      </c>
      <c r="AP19" s="17">
        <v>0.314688813291784</v>
      </c>
      <c r="AQ19" s="17">
        <v>0.29372933481690999</v>
      </c>
      <c r="AR19" s="17"/>
      <c r="AS19" s="17">
        <v>0.383735210665272</v>
      </c>
      <c r="AT19" s="17">
        <v>0.36541278791424497</v>
      </c>
      <c r="AU19" s="17">
        <v>0.31928767802135499</v>
      </c>
      <c r="AV19" s="17">
        <v>0.247981812445462</v>
      </c>
      <c r="AW19" s="17">
        <v>0.16986474156606499</v>
      </c>
    </row>
    <row r="20" spans="2:49" x14ac:dyDescent="0.25">
      <c r="B20" s="18" t="s">
        <v>74</v>
      </c>
      <c r="C20" s="19">
        <v>1.36312753732468E-2</v>
      </c>
      <c r="D20" s="19">
        <v>1.24935926720743E-2</v>
      </c>
      <c r="E20" s="19">
        <v>1.43819203231213E-2</v>
      </c>
      <c r="F20" s="19"/>
      <c r="G20" s="19">
        <v>4.7180365510426703E-2</v>
      </c>
      <c r="H20" s="19">
        <v>1.7590634674340001E-2</v>
      </c>
      <c r="I20" s="19">
        <v>1.3392785481296099E-2</v>
      </c>
      <c r="J20" s="19">
        <v>5.0127378530761702E-3</v>
      </c>
      <c r="K20" s="19">
        <v>4.0263924977622803E-3</v>
      </c>
      <c r="L20" s="19">
        <v>1.4251774480760601E-3</v>
      </c>
      <c r="M20" s="19"/>
      <c r="N20" s="19">
        <v>9.7550137942746095E-3</v>
      </c>
      <c r="O20" s="19">
        <v>1.46553941522544E-2</v>
      </c>
      <c r="P20" s="19">
        <v>1.40637030544615E-2</v>
      </c>
      <c r="Q20" s="19">
        <v>1.66498840108192E-2</v>
      </c>
      <c r="R20" s="19"/>
      <c r="S20" s="19">
        <v>5.8190307588787101E-3</v>
      </c>
      <c r="T20" s="19">
        <v>1.7574014316146101E-2</v>
      </c>
      <c r="U20" s="19">
        <v>8.3930798528305296E-3</v>
      </c>
      <c r="V20" s="19">
        <v>1.1714820777045699E-2</v>
      </c>
      <c r="W20" s="19">
        <v>2.4285250463668601E-2</v>
      </c>
      <c r="X20" s="19">
        <v>1.14280147232051E-2</v>
      </c>
      <c r="Y20" s="19">
        <v>2.20193299980482E-2</v>
      </c>
      <c r="Z20" s="19">
        <v>0</v>
      </c>
      <c r="AA20" s="19">
        <v>2.14132698100617E-2</v>
      </c>
      <c r="AB20" s="19">
        <v>1.44838357509592E-2</v>
      </c>
      <c r="AC20" s="19">
        <v>4.9732764975301798E-3</v>
      </c>
      <c r="AD20" s="19"/>
      <c r="AE20" s="19">
        <v>7.7596909945427499E-3</v>
      </c>
      <c r="AF20" s="19">
        <v>5.2975332715004498E-3</v>
      </c>
      <c r="AG20" s="19">
        <v>1.6637971279092799E-2</v>
      </c>
      <c r="AH20" s="19"/>
      <c r="AI20" s="19">
        <v>4.9342347228956496E-3</v>
      </c>
      <c r="AJ20" s="19">
        <v>1.1887581060698701E-2</v>
      </c>
      <c r="AK20" s="19">
        <v>2.9024675354991699E-3</v>
      </c>
      <c r="AL20" s="19">
        <v>0</v>
      </c>
      <c r="AM20" s="19">
        <v>1.9822737903370798E-2</v>
      </c>
      <c r="AN20" s="19"/>
      <c r="AO20" s="19">
        <v>3.4265384861825502E-3</v>
      </c>
      <c r="AP20" s="19">
        <v>1.28226382088558E-2</v>
      </c>
      <c r="AQ20" s="19">
        <v>6.6357101991181104E-3</v>
      </c>
      <c r="AR20" s="19"/>
      <c r="AS20" s="19">
        <v>9.2382938462258306E-3</v>
      </c>
      <c r="AT20" s="19">
        <v>2.1747225007940699E-2</v>
      </c>
      <c r="AU20" s="19">
        <v>1.5604923482861801E-2</v>
      </c>
      <c r="AV20" s="19">
        <v>1.02240793593514E-2</v>
      </c>
      <c r="AW20" s="19">
        <v>0</v>
      </c>
    </row>
    <row r="21" spans="2:49" x14ac:dyDescent="0.25">
      <c r="B21" s="16"/>
    </row>
    <row r="22" spans="2:49" x14ac:dyDescent="0.25">
      <c r="B22" t="s">
        <v>77</v>
      </c>
    </row>
    <row r="23" spans="2:49" x14ac:dyDescent="0.25">
      <c r="B23" t="s">
        <v>78</v>
      </c>
    </row>
    <row r="25" spans="2:49" x14ac:dyDescent="0.25">
      <c r="B25"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79</v>
      </c>
      <c r="C9" s="17">
        <v>0.15347167244771501</v>
      </c>
      <c r="D9" s="17">
        <v>0.164364398117847</v>
      </c>
      <c r="E9" s="17">
        <v>0.142183409160484</v>
      </c>
      <c r="F9" s="17"/>
      <c r="G9" s="17">
        <v>0.193331476492625</v>
      </c>
      <c r="H9" s="17">
        <v>0.149258444299778</v>
      </c>
      <c r="I9" s="17">
        <v>0.156709426745688</v>
      </c>
      <c r="J9" s="17">
        <v>0.137891731484763</v>
      </c>
      <c r="K9" s="17">
        <v>0.13730097427797799</v>
      </c>
      <c r="L9" s="17">
        <v>0.150880929402646</v>
      </c>
      <c r="M9" s="17"/>
      <c r="N9" s="17">
        <v>0.164945818341873</v>
      </c>
      <c r="O9" s="17">
        <v>0.134385613197672</v>
      </c>
      <c r="P9" s="17">
        <v>0.16887930186441599</v>
      </c>
      <c r="Q9" s="17">
        <v>0.148435912816305</v>
      </c>
      <c r="R9" s="17"/>
      <c r="S9" s="17">
        <v>8.7567650902561703E-2</v>
      </c>
      <c r="T9" s="17">
        <v>0.12607682312721399</v>
      </c>
      <c r="U9" s="17">
        <v>0.155100951016024</v>
      </c>
      <c r="V9" s="17">
        <v>0.14548097792283901</v>
      </c>
      <c r="W9" s="17">
        <v>0.191739014479096</v>
      </c>
      <c r="X9" s="17">
        <v>7.7067283028442707E-2</v>
      </c>
      <c r="Y9" s="17">
        <v>0.209968473766284</v>
      </c>
      <c r="Z9" s="17">
        <v>0.24455034555086699</v>
      </c>
      <c r="AA9" s="17">
        <v>0.136809677748296</v>
      </c>
      <c r="AB9" s="17">
        <v>0.232207517065221</v>
      </c>
      <c r="AC9" s="17">
        <v>0.23669612853487801</v>
      </c>
      <c r="AD9" s="17"/>
      <c r="AE9" s="17">
        <v>0.14363896899814499</v>
      </c>
      <c r="AF9" s="17">
        <v>0.17657459401141601</v>
      </c>
      <c r="AG9" s="17">
        <v>0.11576626389903499</v>
      </c>
      <c r="AH9" s="17"/>
      <c r="AI9" s="17">
        <v>0.131268519494014</v>
      </c>
      <c r="AJ9" s="17">
        <v>0.184237903146798</v>
      </c>
      <c r="AK9" s="17">
        <v>0.18793906595655299</v>
      </c>
      <c r="AL9" s="17">
        <v>0.115508963979757</v>
      </c>
      <c r="AM9" s="17">
        <v>0.10560883880387099</v>
      </c>
      <c r="AN9" s="17"/>
      <c r="AO9" s="17">
        <v>0.13107122259537499</v>
      </c>
      <c r="AP9" s="17">
        <v>0.162837850998302</v>
      </c>
      <c r="AQ9" s="17">
        <v>0.17182711939669501</v>
      </c>
      <c r="AR9" s="17"/>
      <c r="AS9" s="17">
        <v>0.14537591888284501</v>
      </c>
      <c r="AT9" s="17">
        <v>0.137494632336117</v>
      </c>
      <c r="AU9" s="17">
        <v>0.15437495479388899</v>
      </c>
      <c r="AV9" s="17">
        <v>0.19741690576197499</v>
      </c>
      <c r="AW9" s="17">
        <v>0.19369528725236301</v>
      </c>
    </row>
    <row r="10" spans="2:49" ht="30" x14ac:dyDescent="0.25">
      <c r="B10" s="18" t="s">
        <v>80</v>
      </c>
      <c r="C10" s="17">
        <v>8.7623710148810194E-2</v>
      </c>
      <c r="D10" s="17">
        <v>0.111118897573935</v>
      </c>
      <c r="E10" s="17">
        <v>6.5433930864997103E-2</v>
      </c>
      <c r="F10" s="17"/>
      <c r="G10" s="17">
        <v>0.110811024573919</v>
      </c>
      <c r="H10" s="17">
        <v>8.6885611081840605E-2</v>
      </c>
      <c r="I10" s="17">
        <v>8.7274615140074896E-2</v>
      </c>
      <c r="J10" s="17">
        <v>5.80195259436629E-2</v>
      </c>
      <c r="K10" s="17">
        <v>8.4410762139111001E-2</v>
      </c>
      <c r="L10" s="17">
        <v>9.9085163942420507E-2</v>
      </c>
      <c r="M10" s="17"/>
      <c r="N10" s="17">
        <v>9.8879638786572396E-2</v>
      </c>
      <c r="O10" s="17">
        <v>6.6221994328462E-2</v>
      </c>
      <c r="P10" s="17">
        <v>0.113620654929072</v>
      </c>
      <c r="Q10" s="17">
        <v>7.3780847744953998E-2</v>
      </c>
      <c r="R10" s="17"/>
      <c r="S10" s="17">
        <v>5.80413569201855E-2</v>
      </c>
      <c r="T10" s="17">
        <v>0.12737200451827499</v>
      </c>
      <c r="U10" s="17">
        <v>0.18094375536295701</v>
      </c>
      <c r="V10" s="17">
        <v>0.103037258820147</v>
      </c>
      <c r="W10" s="17">
        <v>0.16347808634914501</v>
      </c>
      <c r="X10" s="17">
        <v>4.5670173550883403E-2</v>
      </c>
      <c r="Y10" s="17">
        <v>4.1048083534111199E-2</v>
      </c>
      <c r="Z10" s="17">
        <v>3.2752835531923097E-2</v>
      </c>
      <c r="AA10" s="17">
        <v>4.3952672183646797E-2</v>
      </c>
      <c r="AB10" s="17">
        <v>5.5733966354628198E-2</v>
      </c>
      <c r="AC10" s="17">
        <v>0.13132924173758001</v>
      </c>
      <c r="AD10" s="17"/>
      <c r="AE10" s="17">
        <v>9.5779353414279705E-2</v>
      </c>
      <c r="AF10" s="17">
        <v>8.9552662075213105E-2</v>
      </c>
      <c r="AG10" s="17">
        <v>7.3115570064865604E-2</v>
      </c>
      <c r="AH10" s="17"/>
      <c r="AI10" s="17">
        <v>0.105745481325712</v>
      </c>
      <c r="AJ10" s="17">
        <v>7.7428882556129106E-2</v>
      </c>
      <c r="AK10" s="17">
        <v>0.14292255400846299</v>
      </c>
      <c r="AL10" s="17">
        <v>7.4030213667248296E-2</v>
      </c>
      <c r="AM10" s="17">
        <v>6.0521495890979403E-2</v>
      </c>
      <c r="AN10" s="17"/>
      <c r="AO10" s="17">
        <v>0.10762704207950199</v>
      </c>
      <c r="AP10" s="17">
        <v>7.2629889257249405E-2</v>
      </c>
      <c r="AQ10" s="17">
        <v>0.105445858161896</v>
      </c>
      <c r="AR10" s="17"/>
      <c r="AS10" s="17">
        <v>8.2423477873346696E-2</v>
      </c>
      <c r="AT10" s="17">
        <v>8.00042518870141E-2</v>
      </c>
      <c r="AU10" s="17">
        <v>8.2618990643479995E-2</v>
      </c>
      <c r="AV10" s="17">
        <v>0.118809834744172</v>
      </c>
      <c r="AW10" s="17">
        <v>0.16004720336126099</v>
      </c>
    </row>
    <row r="11" spans="2:49" x14ac:dyDescent="0.25">
      <c r="B11" s="18" t="s">
        <v>81</v>
      </c>
      <c r="C11" s="17">
        <v>7.8775441853166303E-2</v>
      </c>
      <c r="D11" s="17">
        <v>6.6860155198650295E-2</v>
      </c>
      <c r="E11" s="17">
        <v>8.8905478687121398E-2</v>
      </c>
      <c r="F11" s="17"/>
      <c r="G11" s="17">
        <v>0.101006255372195</v>
      </c>
      <c r="H11" s="17">
        <v>9.6020289723721203E-2</v>
      </c>
      <c r="I11" s="17">
        <v>7.8674423563417695E-2</v>
      </c>
      <c r="J11" s="17">
        <v>8.1900146790554795E-2</v>
      </c>
      <c r="K11" s="17">
        <v>5.6705426271705502E-2</v>
      </c>
      <c r="L11" s="17">
        <v>6.21085920156456E-2</v>
      </c>
      <c r="M11" s="17"/>
      <c r="N11" s="17">
        <v>6.7426686967009999E-2</v>
      </c>
      <c r="O11" s="17">
        <v>7.0949370839559198E-2</v>
      </c>
      <c r="P11" s="17">
        <v>8.4998981091723699E-2</v>
      </c>
      <c r="Q11" s="17">
        <v>9.5285807744838497E-2</v>
      </c>
      <c r="R11" s="17"/>
      <c r="S11" s="17">
        <v>6.4719979896101607E-2</v>
      </c>
      <c r="T11" s="17">
        <v>6.5887300879988203E-2</v>
      </c>
      <c r="U11" s="17">
        <v>7.2127917386306806E-2</v>
      </c>
      <c r="V11" s="17">
        <v>8.6074397017010598E-2</v>
      </c>
      <c r="W11" s="17">
        <v>9.6130678270496706E-2</v>
      </c>
      <c r="X11" s="17">
        <v>7.4196761531480998E-2</v>
      </c>
      <c r="Y11" s="17">
        <v>8.7916829987626802E-2</v>
      </c>
      <c r="Z11" s="17">
        <v>8.9683675971019006E-2</v>
      </c>
      <c r="AA11" s="17">
        <v>8.7044106127330295E-2</v>
      </c>
      <c r="AB11" s="17">
        <v>9.2085518431996499E-2</v>
      </c>
      <c r="AC11" s="17">
        <v>6.7626288326884804E-2</v>
      </c>
      <c r="AD11" s="17"/>
      <c r="AE11" s="17">
        <v>6.6255050311352204E-2</v>
      </c>
      <c r="AF11" s="17">
        <v>6.7162044265132406E-2</v>
      </c>
      <c r="AG11" s="17">
        <v>9.9112160711386996E-2</v>
      </c>
      <c r="AH11" s="17"/>
      <c r="AI11" s="17">
        <v>5.4975965996739401E-2</v>
      </c>
      <c r="AJ11" s="17">
        <v>8.0558275534390295E-2</v>
      </c>
      <c r="AK11" s="17">
        <v>4.5235597600055702E-2</v>
      </c>
      <c r="AL11" s="17">
        <v>8.8463880973687598E-2</v>
      </c>
      <c r="AM11" s="17">
        <v>9.6789661384860601E-2</v>
      </c>
      <c r="AN11" s="17"/>
      <c r="AO11" s="17">
        <v>4.3636334146056097E-2</v>
      </c>
      <c r="AP11" s="17">
        <v>8.2798090951950301E-2</v>
      </c>
      <c r="AQ11" s="17">
        <v>4.2391287557852798E-2</v>
      </c>
      <c r="AR11" s="17"/>
      <c r="AS11" s="17">
        <v>8.1282624686583496E-2</v>
      </c>
      <c r="AT11" s="17">
        <v>9.3501816203117899E-2</v>
      </c>
      <c r="AU11" s="17">
        <v>6.2522024974041801E-2</v>
      </c>
      <c r="AV11" s="17">
        <v>6.7545102450828703E-2</v>
      </c>
      <c r="AW11" s="17">
        <v>3.07314030340676E-2</v>
      </c>
    </row>
    <row r="12" spans="2:49" ht="45" x14ac:dyDescent="0.25">
      <c r="B12" s="18" t="s">
        <v>82</v>
      </c>
      <c r="C12" s="17">
        <v>6.3907983575954494E-2</v>
      </c>
      <c r="D12" s="17">
        <v>7.44768925869322E-2</v>
      </c>
      <c r="E12" s="17">
        <v>5.3592764120865298E-2</v>
      </c>
      <c r="F12" s="17"/>
      <c r="G12" s="17">
        <v>0.10626323896411601</v>
      </c>
      <c r="H12" s="17">
        <v>7.9740583708113599E-2</v>
      </c>
      <c r="I12" s="17">
        <v>6.8258203660237701E-2</v>
      </c>
      <c r="J12" s="17">
        <v>4.4958079762833801E-2</v>
      </c>
      <c r="K12" s="17">
        <v>3.9018247885715701E-2</v>
      </c>
      <c r="L12" s="17">
        <v>5.1020067985069702E-2</v>
      </c>
      <c r="M12" s="17"/>
      <c r="N12" s="17">
        <v>7.0502137926632694E-2</v>
      </c>
      <c r="O12" s="17">
        <v>4.5657079585704502E-2</v>
      </c>
      <c r="P12" s="17">
        <v>7.2403964543394095E-2</v>
      </c>
      <c r="Q12" s="17">
        <v>6.6739145990385898E-2</v>
      </c>
      <c r="R12" s="17"/>
      <c r="S12" s="17">
        <v>5.3081718937539699E-2</v>
      </c>
      <c r="T12" s="17">
        <v>5.5525304507675399E-2</v>
      </c>
      <c r="U12" s="17">
        <v>4.0098655756170602E-2</v>
      </c>
      <c r="V12" s="17">
        <v>4.2563346307184002E-2</v>
      </c>
      <c r="W12" s="17">
        <v>6.8853144634750493E-2</v>
      </c>
      <c r="X12" s="17">
        <v>2.5629407714102801E-2</v>
      </c>
      <c r="Y12" s="17">
        <v>6.3615876491322498E-2</v>
      </c>
      <c r="Z12" s="17">
        <v>8.60942007512389E-2</v>
      </c>
      <c r="AA12" s="17">
        <v>6.8467502563849703E-2</v>
      </c>
      <c r="AB12" s="17">
        <v>0.11003728525776101</v>
      </c>
      <c r="AC12" s="17">
        <v>0.14411438182158801</v>
      </c>
      <c r="AD12" s="17"/>
      <c r="AE12" s="17">
        <v>5.0002672815804297E-2</v>
      </c>
      <c r="AF12" s="17">
        <v>7.72850816497163E-2</v>
      </c>
      <c r="AG12" s="17">
        <v>6.64722020174323E-2</v>
      </c>
      <c r="AH12" s="17"/>
      <c r="AI12" s="17">
        <v>5.2782703075351899E-2</v>
      </c>
      <c r="AJ12" s="17">
        <v>7.9217342221215403E-2</v>
      </c>
      <c r="AK12" s="17">
        <v>8.9075382457770996E-2</v>
      </c>
      <c r="AL12" s="17">
        <v>8.7870340433787802E-2</v>
      </c>
      <c r="AM12" s="17">
        <v>5.0161747673906E-2</v>
      </c>
      <c r="AN12" s="17"/>
      <c r="AO12" s="17">
        <v>6.6252865911918299E-2</v>
      </c>
      <c r="AP12" s="17">
        <v>6.7873952838810994E-2</v>
      </c>
      <c r="AQ12" s="17">
        <v>6.6482036543025994E-2</v>
      </c>
      <c r="AR12" s="17"/>
      <c r="AS12" s="17">
        <v>6.0561537073461499E-2</v>
      </c>
      <c r="AT12" s="17">
        <v>5.6542661444890001E-2</v>
      </c>
      <c r="AU12" s="17">
        <v>6.8903164084844398E-2</v>
      </c>
      <c r="AV12" s="17">
        <v>7.2180731914171306E-2</v>
      </c>
      <c r="AW12" s="17">
        <v>8.8677638011668294E-2</v>
      </c>
    </row>
    <row r="13" spans="2:49" ht="30" x14ac:dyDescent="0.25">
      <c r="B13" s="18" t="s">
        <v>83</v>
      </c>
      <c r="C13" s="17">
        <v>3.2866390270568001E-2</v>
      </c>
      <c r="D13" s="17">
        <v>4.0445609769914702E-2</v>
      </c>
      <c r="E13" s="17">
        <v>2.57469720527175E-2</v>
      </c>
      <c r="F13" s="17"/>
      <c r="G13" s="17">
        <v>7.9025084667829204E-2</v>
      </c>
      <c r="H13" s="17">
        <v>6.9763573698793699E-2</v>
      </c>
      <c r="I13" s="17">
        <v>3.2877009185438302E-2</v>
      </c>
      <c r="J13" s="17">
        <v>1.20281628350068E-2</v>
      </c>
      <c r="K13" s="17">
        <v>7.0773000005045E-3</v>
      </c>
      <c r="L13" s="17">
        <v>5.9654448921132603E-3</v>
      </c>
      <c r="M13" s="17"/>
      <c r="N13" s="17">
        <v>3.8440376183529003E-2</v>
      </c>
      <c r="O13" s="17">
        <v>2.15631613996424E-2</v>
      </c>
      <c r="P13" s="17">
        <v>3.92060642171113E-2</v>
      </c>
      <c r="Q13" s="17">
        <v>3.1508980320371298E-2</v>
      </c>
      <c r="R13" s="17"/>
      <c r="S13" s="17">
        <v>5.6560951050954697E-2</v>
      </c>
      <c r="T13" s="17">
        <v>1.7635671851605399E-2</v>
      </c>
      <c r="U13" s="17">
        <v>1.6663058305103701E-2</v>
      </c>
      <c r="V13" s="17">
        <v>2.5068963369159199E-2</v>
      </c>
      <c r="W13" s="17">
        <v>1.8424415546478501E-2</v>
      </c>
      <c r="X13" s="17">
        <v>4.8268316635370997E-2</v>
      </c>
      <c r="Y13" s="17">
        <v>2.7496021430387201E-2</v>
      </c>
      <c r="Z13" s="17">
        <v>3.4556818008669297E-2</v>
      </c>
      <c r="AA13" s="17">
        <v>3.7429090952718402E-2</v>
      </c>
      <c r="AB13" s="17">
        <v>2.401432694106E-2</v>
      </c>
      <c r="AC13" s="17">
        <v>5.1630620116855597E-2</v>
      </c>
      <c r="AD13" s="17"/>
      <c r="AE13" s="17">
        <v>2.4004133194484099E-2</v>
      </c>
      <c r="AF13" s="17">
        <v>4.1323898392849098E-2</v>
      </c>
      <c r="AG13" s="17">
        <v>2.1278710315003599E-2</v>
      </c>
      <c r="AH13" s="17"/>
      <c r="AI13" s="17">
        <v>2.4891122408433601E-2</v>
      </c>
      <c r="AJ13" s="17">
        <v>5.2718328122161803E-2</v>
      </c>
      <c r="AK13" s="17">
        <v>3.92926663608568E-2</v>
      </c>
      <c r="AL13" s="17">
        <v>1.32571291226216E-2</v>
      </c>
      <c r="AM13" s="17">
        <v>1.9259885457497E-2</v>
      </c>
      <c r="AN13" s="17"/>
      <c r="AO13" s="17">
        <v>3.5323689177833503E-2</v>
      </c>
      <c r="AP13" s="17">
        <v>4.0790296448506298E-2</v>
      </c>
      <c r="AQ13" s="17">
        <v>3.4481419930541199E-2</v>
      </c>
      <c r="AR13" s="17"/>
      <c r="AS13" s="17">
        <v>2.5284459713348799E-2</v>
      </c>
      <c r="AT13" s="17">
        <v>3.0984642028531201E-2</v>
      </c>
      <c r="AU13" s="17">
        <v>3.4163344192763803E-2</v>
      </c>
      <c r="AV13" s="17">
        <v>5.0323551033058703E-2</v>
      </c>
      <c r="AW13" s="17">
        <v>9.8041180647952697E-2</v>
      </c>
    </row>
    <row r="14" spans="2:49" x14ac:dyDescent="0.25">
      <c r="B14" s="18" t="s">
        <v>73</v>
      </c>
      <c r="C14" s="19">
        <v>0.65785371915188495</v>
      </c>
      <c r="D14" s="19">
        <v>0.63641606927396299</v>
      </c>
      <c r="E14" s="19">
        <v>0.68054395496916298</v>
      </c>
      <c r="F14" s="19"/>
      <c r="G14" s="19">
        <v>0.53448419605910602</v>
      </c>
      <c r="H14" s="19">
        <v>0.61286695792747403</v>
      </c>
      <c r="I14" s="19">
        <v>0.65224586052863798</v>
      </c>
      <c r="J14" s="19">
        <v>0.71854371446797105</v>
      </c>
      <c r="K14" s="19">
        <v>0.73078300700948795</v>
      </c>
      <c r="L14" s="19">
        <v>0.68396223506436105</v>
      </c>
      <c r="M14" s="19"/>
      <c r="N14" s="19">
        <v>0.63580179463961495</v>
      </c>
      <c r="O14" s="19">
        <v>0.71164736701720199</v>
      </c>
      <c r="P14" s="19">
        <v>0.62624959811442005</v>
      </c>
      <c r="Q14" s="19">
        <v>0.65449611133545604</v>
      </c>
      <c r="R14" s="19"/>
      <c r="S14" s="19">
        <v>0.74078358367158703</v>
      </c>
      <c r="T14" s="19">
        <v>0.67420941963033898</v>
      </c>
      <c r="U14" s="19">
        <v>0.63541887385596796</v>
      </c>
      <c r="V14" s="19">
        <v>0.66722604010386799</v>
      </c>
      <c r="W14" s="19">
        <v>0.57030071038367902</v>
      </c>
      <c r="X14" s="19">
        <v>0.76977254469624101</v>
      </c>
      <c r="Y14" s="19">
        <v>0.63589312653192698</v>
      </c>
      <c r="Z14" s="19">
        <v>0.59124634044366797</v>
      </c>
      <c r="AA14" s="19">
        <v>0.67124178785012001</v>
      </c>
      <c r="AB14" s="19">
        <v>0.56877142385713098</v>
      </c>
      <c r="AC14" s="19">
        <v>0.54248015388336801</v>
      </c>
      <c r="AD14" s="19"/>
      <c r="AE14" s="19">
        <v>0.68697497972928401</v>
      </c>
      <c r="AF14" s="19">
        <v>0.63993565787471596</v>
      </c>
      <c r="AG14" s="19">
        <v>0.67793631664526599</v>
      </c>
      <c r="AH14" s="19"/>
      <c r="AI14" s="19">
        <v>0.70289495874053998</v>
      </c>
      <c r="AJ14" s="19">
        <v>0.62130654137853902</v>
      </c>
      <c r="AK14" s="19">
        <v>0.58874715717460002</v>
      </c>
      <c r="AL14" s="19">
        <v>0.67381060167731199</v>
      </c>
      <c r="AM14" s="19">
        <v>0.71496760291197603</v>
      </c>
      <c r="AN14" s="19"/>
      <c r="AO14" s="19">
        <v>0.69474833231562705</v>
      </c>
      <c r="AP14" s="19">
        <v>0.65800410248525398</v>
      </c>
      <c r="AQ14" s="19">
        <v>0.62687479731562301</v>
      </c>
      <c r="AR14" s="19"/>
      <c r="AS14" s="19">
        <v>0.67511663274602196</v>
      </c>
      <c r="AT14" s="19">
        <v>0.65647726760954805</v>
      </c>
      <c r="AU14" s="19">
        <v>0.66880828812101101</v>
      </c>
      <c r="AV14" s="19">
        <v>0.62632915919322896</v>
      </c>
      <c r="AW14" s="19">
        <v>0.56994527316781196</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W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85</v>
      </c>
      <c r="C9" s="17">
        <v>0.43423438801174702</v>
      </c>
      <c r="D9" s="17">
        <v>0.40823468543011299</v>
      </c>
      <c r="E9" s="17">
        <v>0.45733126867723101</v>
      </c>
      <c r="F9" s="17"/>
      <c r="G9" s="17">
        <v>0.388774104275393</v>
      </c>
      <c r="H9" s="17">
        <v>0.45626173202139397</v>
      </c>
      <c r="I9" s="17">
        <v>0.45331447130157498</v>
      </c>
      <c r="J9" s="17">
        <v>0.50091148058320301</v>
      </c>
      <c r="K9" s="17">
        <v>0.44290128060680001</v>
      </c>
      <c r="L9" s="17">
        <v>0.37143268964712201</v>
      </c>
      <c r="M9" s="17"/>
      <c r="N9" s="17">
        <v>0.40430769809698403</v>
      </c>
      <c r="O9" s="17">
        <v>0.44625052580920399</v>
      </c>
      <c r="P9" s="17">
        <v>0.42516164208268997</v>
      </c>
      <c r="Q9" s="17">
        <v>0.46061288404680201</v>
      </c>
      <c r="R9" s="17"/>
      <c r="S9" s="17">
        <v>0.40362245987074702</v>
      </c>
      <c r="T9" s="17">
        <v>0.41339232371698498</v>
      </c>
      <c r="U9" s="17">
        <v>0.43023428207900599</v>
      </c>
      <c r="V9" s="17">
        <v>0.314490869507004</v>
      </c>
      <c r="W9" s="17">
        <v>0.39724044377463602</v>
      </c>
      <c r="X9" s="17">
        <v>0.40080394310691703</v>
      </c>
      <c r="Y9" s="17">
        <v>0.45527611890344399</v>
      </c>
      <c r="Z9" s="17">
        <v>0.43809797656674798</v>
      </c>
      <c r="AA9" s="17">
        <v>0.49192247923440602</v>
      </c>
      <c r="AB9" s="17">
        <v>0.54963787003031295</v>
      </c>
      <c r="AC9" s="17">
        <v>0.53632409599490205</v>
      </c>
      <c r="AD9" s="17"/>
      <c r="AE9" s="17">
        <v>0.31076347236414298</v>
      </c>
      <c r="AF9" s="17">
        <v>0.53691590959788904</v>
      </c>
      <c r="AG9" s="17">
        <v>0.44556322557825401</v>
      </c>
      <c r="AH9" s="17"/>
      <c r="AI9" s="17">
        <v>0.13100392336001301</v>
      </c>
      <c r="AJ9" s="17">
        <v>0.68176458677072904</v>
      </c>
      <c r="AK9" s="17">
        <v>0.48607174164045402</v>
      </c>
      <c r="AL9" s="17">
        <v>0.40747495606835898</v>
      </c>
      <c r="AM9" s="17">
        <v>0.51513636827256903</v>
      </c>
      <c r="AN9" s="17"/>
      <c r="AO9" s="17">
        <v>1.26304412844838E-3</v>
      </c>
      <c r="AP9" s="17">
        <v>0.67112228640136096</v>
      </c>
      <c r="AQ9" s="17">
        <v>0.49131809999155202</v>
      </c>
      <c r="AR9" s="17"/>
      <c r="AS9" s="17">
        <v>0.42698881402476802</v>
      </c>
      <c r="AT9" s="17">
        <v>0.43159182465587997</v>
      </c>
      <c r="AU9" s="17">
        <v>0.44983040238026001</v>
      </c>
      <c r="AV9" s="17">
        <v>0.43450561714871799</v>
      </c>
      <c r="AW9" s="17">
        <v>0.36743232894127298</v>
      </c>
    </row>
    <row r="10" spans="2:49" x14ac:dyDescent="0.25">
      <c r="B10" s="18" t="s">
        <v>86</v>
      </c>
      <c r="C10" s="17">
        <v>4.3249804855039903E-2</v>
      </c>
      <c r="D10" s="17">
        <v>4.9549190995252998E-2</v>
      </c>
      <c r="E10" s="17">
        <v>3.74666009408645E-2</v>
      </c>
      <c r="F10" s="17"/>
      <c r="G10" s="17">
        <v>5.2533593927548403E-2</v>
      </c>
      <c r="H10" s="17">
        <v>4.29971189545462E-2</v>
      </c>
      <c r="I10" s="17">
        <v>4.0932676438595703E-2</v>
      </c>
      <c r="J10" s="17">
        <v>4.1034150858161401E-2</v>
      </c>
      <c r="K10" s="17">
        <v>4.15939012332322E-2</v>
      </c>
      <c r="L10" s="17">
        <v>4.1993306801360299E-2</v>
      </c>
      <c r="M10" s="17"/>
      <c r="N10" s="17">
        <v>4.52578861192411E-2</v>
      </c>
      <c r="O10" s="17">
        <v>3.7813869421328299E-2</v>
      </c>
      <c r="P10" s="17">
        <v>4.4279425413284598E-2</v>
      </c>
      <c r="Q10" s="17">
        <v>4.6693478565082103E-2</v>
      </c>
      <c r="R10" s="17"/>
      <c r="S10" s="17">
        <v>5.01231599933777E-2</v>
      </c>
      <c r="T10" s="17">
        <v>3.3481024285069903E-2</v>
      </c>
      <c r="U10" s="17">
        <v>3.3608706999402001E-2</v>
      </c>
      <c r="V10" s="17">
        <v>5.1296577844222202E-2</v>
      </c>
      <c r="W10" s="17">
        <v>4.6821216112959502E-2</v>
      </c>
      <c r="X10" s="17">
        <v>4.1226194324539799E-2</v>
      </c>
      <c r="Y10" s="17">
        <v>4.0446493143392201E-2</v>
      </c>
      <c r="Z10" s="17">
        <v>6.7907317318725902E-2</v>
      </c>
      <c r="AA10" s="17">
        <v>4.9344591498964703E-2</v>
      </c>
      <c r="AB10" s="17">
        <v>3.6980796695767398E-2</v>
      </c>
      <c r="AC10" s="17">
        <v>3.16702222596765E-2</v>
      </c>
      <c r="AD10" s="17"/>
      <c r="AE10" s="17">
        <v>3.5993379122373402E-2</v>
      </c>
      <c r="AF10" s="17">
        <v>4.3654511656042401E-2</v>
      </c>
      <c r="AG10" s="17">
        <v>5.4059366924105998E-2</v>
      </c>
      <c r="AH10" s="17"/>
      <c r="AI10" s="17">
        <v>2.8215155233026701E-2</v>
      </c>
      <c r="AJ10" s="17">
        <v>4.7702449463517899E-2</v>
      </c>
      <c r="AK10" s="17">
        <v>8.73163252810399E-2</v>
      </c>
      <c r="AL10" s="17">
        <v>7.9331836724815905E-2</v>
      </c>
      <c r="AM10" s="17">
        <v>5.2761753777388398E-2</v>
      </c>
      <c r="AN10" s="17"/>
      <c r="AO10" s="17">
        <v>2.6780331211180902E-3</v>
      </c>
      <c r="AP10" s="17">
        <v>5.5450142911314698E-2</v>
      </c>
      <c r="AQ10" s="17">
        <v>7.8578897540335604E-2</v>
      </c>
      <c r="AR10" s="17"/>
      <c r="AS10" s="17">
        <v>3.34120158500937E-2</v>
      </c>
      <c r="AT10" s="17">
        <v>4.2828545792441802E-2</v>
      </c>
      <c r="AU10" s="17">
        <v>5.8054004074312798E-2</v>
      </c>
      <c r="AV10" s="17">
        <v>4.2691745345188901E-2</v>
      </c>
      <c r="AW10" s="17">
        <v>1.1685747053582499E-2</v>
      </c>
    </row>
    <row r="11" spans="2:49" x14ac:dyDescent="0.25">
      <c r="B11" s="18" t="s">
        <v>87</v>
      </c>
      <c r="C11" s="17">
        <v>5.6590422989651001E-2</v>
      </c>
      <c r="D11" s="17">
        <v>5.72596808104388E-2</v>
      </c>
      <c r="E11" s="17">
        <v>5.5873826537893502E-2</v>
      </c>
      <c r="F11" s="17"/>
      <c r="G11" s="17">
        <v>7.6029552791625196E-2</v>
      </c>
      <c r="H11" s="17">
        <v>5.6250066007835997E-2</v>
      </c>
      <c r="I11" s="17">
        <v>7.4919070753499295E-2</v>
      </c>
      <c r="J11" s="17">
        <v>5.3537073643470399E-2</v>
      </c>
      <c r="K11" s="17">
        <v>4.0179321247646699E-2</v>
      </c>
      <c r="L11" s="17">
        <v>4.2305031258247798E-2</v>
      </c>
      <c r="M11" s="17"/>
      <c r="N11" s="17">
        <v>5.1968727238604802E-2</v>
      </c>
      <c r="O11" s="17">
        <v>5.3826873331124299E-2</v>
      </c>
      <c r="P11" s="17">
        <v>4.8848117927755397E-2</v>
      </c>
      <c r="Q11" s="17">
        <v>7.04519414772867E-2</v>
      </c>
      <c r="R11" s="17"/>
      <c r="S11" s="17">
        <v>6.1145515594015099E-2</v>
      </c>
      <c r="T11" s="17">
        <v>5.8243762798586E-2</v>
      </c>
      <c r="U11" s="17">
        <v>5.5207389785989297E-2</v>
      </c>
      <c r="V11" s="17">
        <v>7.97744331957988E-2</v>
      </c>
      <c r="W11" s="17">
        <v>5.2755429410949697E-2</v>
      </c>
      <c r="X11" s="17">
        <v>4.4102256835973401E-2</v>
      </c>
      <c r="Y11" s="17">
        <v>4.9991734011150001E-2</v>
      </c>
      <c r="Z11" s="17">
        <v>4.3438455165344898E-2</v>
      </c>
      <c r="AA11" s="17">
        <v>7.2276305720617107E-2</v>
      </c>
      <c r="AB11" s="17">
        <v>3.5862043588583803E-2</v>
      </c>
      <c r="AC11" s="17">
        <v>5.1711635658243202E-2</v>
      </c>
      <c r="AD11" s="17"/>
      <c r="AE11" s="17">
        <v>4.8899699183659801E-2</v>
      </c>
      <c r="AF11" s="17">
        <v>5.7433968877422602E-2</v>
      </c>
      <c r="AG11" s="17">
        <v>6.3295477523327398E-2</v>
      </c>
      <c r="AH11" s="17"/>
      <c r="AI11" s="17">
        <v>4.1115659798464099E-2</v>
      </c>
      <c r="AJ11" s="17">
        <v>6.0361642779967098E-2</v>
      </c>
      <c r="AK11" s="17">
        <v>9.7569620626674999E-2</v>
      </c>
      <c r="AL11" s="17">
        <v>0.12638830152376099</v>
      </c>
      <c r="AM11" s="17">
        <v>4.72731131010787E-2</v>
      </c>
      <c r="AN11" s="17"/>
      <c r="AO11" s="17">
        <v>8.9849189826616202E-3</v>
      </c>
      <c r="AP11" s="17">
        <v>6.8491124484901994E-2</v>
      </c>
      <c r="AQ11" s="17">
        <v>8.3490930514784803E-2</v>
      </c>
      <c r="AR11" s="17"/>
      <c r="AS11" s="17">
        <v>6.2886798953531997E-2</v>
      </c>
      <c r="AT11" s="17">
        <v>5.5065767848572603E-2</v>
      </c>
      <c r="AU11" s="17">
        <v>6.0900516923355699E-2</v>
      </c>
      <c r="AV11" s="17">
        <v>5.4558150302927801E-2</v>
      </c>
      <c r="AW11" s="17">
        <v>6.4738640647089299E-2</v>
      </c>
    </row>
    <row r="12" spans="2:49" x14ac:dyDescent="0.25">
      <c r="B12" s="18" t="s">
        <v>88</v>
      </c>
      <c r="C12" s="17">
        <v>4.2280026616082697E-2</v>
      </c>
      <c r="D12" s="17">
        <v>4.3999503014163603E-2</v>
      </c>
      <c r="E12" s="17">
        <v>4.0957785417869298E-2</v>
      </c>
      <c r="F12" s="17"/>
      <c r="G12" s="17">
        <v>7.4368677295495497E-2</v>
      </c>
      <c r="H12" s="17">
        <v>5.3575394254642097E-2</v>
      </c>
      <c r="I12" s="17">
        <v>3.8434412506939901E-2</v>
      </c>
      <c r="J12" s="17">
        <v>4.1350490950912998E-2</v>
      </c>
      <c r="K12" s="17">
        <v>2.9898928483909799E-2</v>
      </c>
      <c r="L12" s="17">
        <v>2.3648498900142902E-2</v>
      </c>
      <c r="M12" s="17"/>
      <c r="N12" s="17">
        <v>4.0479301703682698E-2</v>
      </c>
      <c r="O12" s="17">
        <v>3.4930136948987403E-2</v>
      </c>
      <c r="P12" s="17">
        <v>5.0188062868500499E-2</v>
      </c>
      <c r="Q12" s="17">
        <v>4.5755815726457601E-2</v>
      </c>
      <c r="R12" s="17"/>
      <c r="S12" s="17">
        <v>3.8425861038022098E-2</v>
      </c>
      <c r="T12" s="17">
        <v>3.03230090966859E-2</v>
      </c>
      <c r="U12" s="17">
        <v>2.4533098042153301E-2</v>
      </c>
      <c r="V12" s="17">
        <v>5.4523380057731302E-2</v>
      </c>
      <c r="W12" s="17">
        <v>5.70356838888538E-2</v>
      </c>
      <c r="X12" s="17">
        <v>5.8556367896432503E-2</v>
      </c>
      <c r="Y12" s="17">
        <v>4.3917275285933297E-2</v>
      </c>
      <c r="Z12" s="17">
        <v>3.5201695743008403E-2</v>
      </c>
      <c r="AA12" s="17">
        <v>4.5369656580715997E-2</v>
      </c>
      <c r="AB12" s="17">
        <v>3.7858989433295298E-2</v>
      </c>
      <c r="AC12" s="17">
        <v>4.4780563177943898E-2</v>
      </c>
      <c r="AD12" s="17"/>
      <c r="AE12" s="17">
        <v>3.7523276704435102E-2</v>
      </c>
      <c r="AF12" s="17">
        <v>3.8712609373019298E-2</v>
      </c>
      <c r="AG12" s="17">
        <v>5.10227014365041E-2</v>
      </c>
      <c r="AH12" s="17"/>
      <c r="AI12" s="17">
        <v>3.4723145066122799E-2</v>
      </c>
      <c r="AJ12" s="17">
        <v>3.9347013141956398E-2</v>
      </c>
      <c r="AK12" s="17">
        <v>8.0881510295735301E-2</v>
      </c>
      <c r="AL12" s="17">
        <v>4.9939234208971603E-2</v>
      </c>
      <c r="AM12" s="17">
        <v>4.4255863747465998E-2</v>
      </c>
      <c r="AN12" s="17"/>
      <c r="AO12" s="17">
        <v>5.8663099209557597E-3</v>
      </c>
      <c r="AP12" s="17">
        <v>4.8050171134077502E-2</v>
      </c>
      <c r="AQ12" s="17">
        <v>9.6236943721471693E-2</v>
      </c>
      <c r="AR12" s="17"/>
      <c r="AS12" s="17">
        <v>3.6066958115905497E-2</v>
      </c>
      <c r="AT12" s="17">
        <v>5.80819229720669E-2</v>
      </c>
      <c r="AU12" s="17">
        <v>3.3315335170609799E-2</v>
      </c>
      <c r="AV12" s="17">
        <v>5.1369779180489697E-2</v>
      </c>
      <c r="AW12" s="17">
        <v>5.02243786323993E-2</v>
      </c>
    </row>
    <row r="13" spans="2:49" x14ac:dyDescent="0.25">
      <c r="B13" s="18" t="s">
        <v>89</v>
      </c>
      <c r="C13" s="17">
        <v>3.8338439229057199E-2</v>
      </c>
      <c r="D13" s="17">
        <v>3.4928833989786801E-2</v>
      </c>
      <c r="E13" s="17">
        <v>4.1988050460375403E-2</v>
      </c>
      <c r="F13" s="17"/>
      <c r="G13" s="17">
        <v>5.0097307623142302E-2</v>
      </c>
      <c r="H13" s="17">
        <v>5.3051203336199601E-2</v>
      </c>
      <c r="I13" s="17">
        <v>4.2394834422672598E-2</v>
      </c>
      <c r="J13" s="17">
        <v>2.11125517338095E-2</v>
      </c>
      <c r="K13" s="17">
        <v>4.3280097320439699E-2</v>
      </c>
      <c r="L13" s="17">
        <v>2.58274282925865E-2</v>
      </c>
      <c r="M13" s="17"/>
      <c r="N13" s="17">
        <v>3.4887644931175299E-2</v>
      </c>
      <c r="O13" s="17">
        <v>3.4560411901750597E-2</v>
      </c>
      <c r="P13" s="17">
        <v>4.0785644660959797E-2</v>
      </c>
      <c r="Q13" s="17">
        <v>4.3525079411717502E-2</v>
      </c>
      <c r="R13" s="17"/>
      <c r="S13" s="17">
        <v>5.2645401606999397E-2</v>
      </c>
      <c r="T13" s="17">
        <v>4.4407969110613003E-2</v>
      </c>
      <c r="U13" s="17">
        <v>4.5042791640565599E-2</v>
      </c>
      <c r="V13" s="17">
        <v>3.1457506955237698E-2</v>
      </c>
      <c r="W13" s="17">
        <v>4.8754527732227201E-2</v>
      </c>
      <c r="X13" s="17">
        <v>2.7693860572671401E-2</v>
      </c>
      <c r="Y13" s="17">
        <v>3.83774107902577E-2</v>
      </c>
      <c r="Z13" s="17">
        <v>3.6293625476421697E-2</v>
      </c>
      <c r="AA13" s="17">
        <v>3.1251119900281198E-2</v>
      </c>
      <c r="AB13" s="17">
        <v>2.8642349913613099E-2</v>
      </c>
      <c r="AC13" s="17">
        <v>2.33779748271262E-2</v>
      </c>
      <c r="AD13" s="17"/>
      <c r="AE13" s="17">
        <v>4.1040812046581401E-2</v>
      </c>
      <c r="AF13" s="17">
        <v>3.2721077347800998E-2</v>
      </c>
      <c r="AG13" s="17">
        <v>3.9613179259641397E-2</v>
      </c>
      <c r="AH13" s="17"/>
      <c r="AI13" s="17">
        <v>3.4051007723975298E-2</v>
      </c>
      <c r="AJ13" s="17">
        <v>2.7459064779759099E-2</v>
      </c>
      <c r="AK13" s="17">
        <v>4.6518323944528699E-2</v>
      </c>
      <c r="AL13" s="17">
        <v>0.105111908438333</v>
      </c>
      <c r="AM13" s="17">
        <v>4.9586306159292E-2</v>
      </c>
      <c r="AN13" s="17"/>
      <c r="AO13" s="17">
        <v>1.6358785353355599E-2</v>
      </c>
      <c r="AP13" s="17">
        <v>3.2601248236101603E-2</v>
      </c>
      <c r="AQ13" s="17">
        <v>5.2623493837277498E-2</v>
      </c>
      <c r="AR13" s="17"/>
      <c r="AS13" s="17">
        <v>3.4124208088132803E-2</v>
      </c>
      <c r="AT13" s="17">
        <v>4.6885426425200799E-2</v>
      </c>
      <c r="AU13" s="17">
        <v>3.2107581443796697E-2</v>
      </c>
      <c r="AV13" s="17">
        <v>4.1886990522921302E-2</v>
      </c>
      <c r="AW13" s="17">
        <v>3.6832263395063999E-2</v>
      </c>
    </row>
    <row r="14" spans="2:49" x14ac:dyDescent="0.25">
      <c r="B14" s="18" t="s">
        <v>90</v>
      </c>
      <c r="C14" s="17">
        <v>0.116229116271775</v>
      </c>
      <c r="D14" s="17">
        <v>0.100246408622232</v>
      </c>
      <c r="E14" s="17">
        <v>0.13132444435541099</v>
      </c>
      <c r="F14" s="17"/>
      <c r="G14" s="17">
        <v>0.15694007967342199</v>
      </c>
      <c r="H14" s="17">
        <v>0.11016064341007401</v>
      </c>
      <c r="I14" s="17">
        <v>0.12304823922671</v>
      </c>
      <c r="J14" s="17">
        <v>0.11516877856426</v>
      </c>
      <c r="K14" s="17">
        <v>0.114530727722401</v>
      </c>
      <c r="L14" s="17">
        <v>9.0144219364640801E-2</v>
      </c>
      <c r="M14" s="17"/>
      <c r="N14" s="17">
        <v>0.103899757028293</v>
      </c>
      <c r="O14" s="17">
        <v>0.113651917673108</v>
      </c>
      <c r="P14" s="17">
        <v>0.12657406413488501</v>
      </c>
      <c r="Q14" s="17">
        <v>0.123464336547624</v>
      </c>
      <c r="R14" s="17"/>
      <c r="S14" s="17">
        <v>0.12541750096531001</v>
      </c>
      <c r="T14" s="17">
        <v>0.14384618445272501</v>
      </c>
      <c r="U14" s="17">
        <v>0.14294163028470799</v>
      </c>
      <c r="V14" s="17">
        <v>0.12540450786604501</v>
      </c>
      <c r="W14" s="17">
        <v>0.14160666730989899</v>
      </c>
      <c r="X14" s="17">
        <v>0.114042919504007</v>
      </c>
      <c r="Y14" s="17">
        <v>9.5215833518381393E-2</v>
      </c>
      <c r="Z14" s="17">
        <v>7.9115513688406303E-2</v>
      </c>
      <c r="AA14" s="17">
        <v>0.10062437802976699</v>
      </c>
      <c r="AB14" s="17">
        <v>9.2570108724276706E-2</v>
      </c>
      <c r="AC14" s="17">
        <v>6.8179408567089206E-2</v>
      </c>
      <c r="AD14" s="17"/>
      <c r="AE14" s="17">
        <v>0.123242572972977</v>
      </c>
      <c r="AF14" s="17">
        <v>6.8374629144507801E-2</v>
      </c>
      <c r="AG14" s="17">
        <v>0.18580333288349199</v>
      </c>
      <c r="AH14" s="17"/>
      <c r="AI14" s="17">
        <v>0.14291338456826</v>
      </c>
      <c r="AJ14" s="17">
        <v>4.2406877285222702E-2</v>
      </c>
      <c r="AK14" s="17">
        <v>7.0446753593908201E-2</v>
      </c>
      <c r="AL14" s="17">
        <v>4.29557001074692E-2</v>
      </c>
      <c r="AM14" s="17">
        <v>0.18250007328579501</v>
      </c>
      <c r="AN14" s="17"/>
      <c r="AO14" s="17">
        <v>4.9407414636911499E-2</v>
      </c>
      <c r="AP14" s="17">
        <v>3.8590535867624801E-2</v>
      </c>
      <c r="AQ14" s="17">
        <v>8.9401993700052598E-2</v>
      </c>
      <c r="AR14" s="17"/>
      <c r="AS14" s="17">
        <v>0.14236601843473101</v>
      </c>
      <c r="AT14" s="17">
        <v>0.12002268048265199</v>
      </c>
      <c r="AU14" s="17">
        <v>9.5920195640076006E-2</v>
      </c>
      <c r="AV14" s="17">
        <v>0.109005806010053</v>
      </c>
      <c r="AW14" s="17">
        <v>0.132270214103545</v>
      </c>
    </row>
    <row r="15" spans="2:49" x14ac:dyDescent="0.25">
      <c r="B15" s="18" t="s">
        <v>91</v>
      </c>
      <c r="C15" s="17">
        <v>4.6175634208496401E-2</v>
      </c>
      <c r="D15" s="17">
        <v>5.1037328218664503E-2</v>
      </c>
      <c r="E15" s="17">
        <v>4.1819954877760801E-2</v>
      </c>
      <c r="F15" s="17"/>
      <c r="G15" s="17">
        <v>6.4037740167146098E-2</v>
      </c>
      <c r="H15" s="17">
        <v>6.2096121343596801E-2</v>
      </c>
      <c r="I15" s="17">
        <v>4.7752900169179498E-2</v>
      </c>
      <c r="J15" s="17">
        <v>3.6305942245345599E-2</v>
      </c>
      <c r="K15" s="17">
        <v>3.8461141055099998E-2</v>
      </c>
      <c r="L15" s="17">
        <v>3.3096927407854401E-2</v>
      </c>
      <c r="M15" s="17"/>
      <c r="N15" s="17">
        <v>4.62300536551178E-2</v>
      </c>
      <c r="O15" s="17">
        <v>4.9420806305893301E-2</v>
      </c>
      <c r="P15" s="17">
        <v>5.0887767130956697E-2</v>
      </c>
      <c r="Q15" s="17">
        <v>3.8418102722478899E-2</v>
      </c>
      <c r="R15" s="17"/>
      <c r="S15" s="17">
        <v>5.9311336911658102E-2</v>
      </c>
      <c r="T15" s="17">
        <v>5.2163258177124902E-2</v>
      </c>
      <c r="U15" s="17">
        <v>2.3594019431477799E-2</v>
      </c>
      <c r="V15" s="17">
        <v>4.4061875858029398E-2</v>
      </c>
      <c r="W15" s="17">
        <v>5.3856029237009898E-2</v>
      </c>
      <c r="X15" s="17">
        <v>6.5209707581076803E-2</v>
      </c>
      <c r="Y15" s="17">
        <v>6.3343024463727401E-2</v>
      </c>
      <c r="Z15" s="17">
        <v>3.7337176165433701E-2</v>
      </c>
      <c r="AA15" s="17">
        <v>2.67561421000523E-2</v>
      </c>
      <c r="AB15" s="17">
        <v>2.6799907946001199E-2</v>
      </c>
      <c r="AC15" s="17">
        <v>4.5977976303269399E-2</v>
      </c>
      <c r="AD15" s="17"/>
      <c r="AE15" s="17">
        <v>5.0708086928541903E-2</v>
      </c>
      <c r="AF15" s="17">
        <v>4.1171474630407302E-2</v>
      </c>
      <c r="AG15" s="17">
        <v>5.1346179394803397E-2</v>
      </c>
      <c r="AH15" s="17"/>
      <c r="AI15" s="17">
        <v>6.4276902200903305E-2</v>
      </c>
      <c r="AJ15" s="17">
        <v>3.4609750006913902E-2</v>
      </c>
      <c r="AK15" s="17">
        <v>5.2837677208359801E-2</v>
      </c>
      <c r="AL15" s="17">
        <v>8.5021799494113703E-2</v>
      </c>
      <c r="AM15" s="17">
        <v>3.3433615504692399E-2</v>
      </c>
      <c r="AN15" s="17"/>
      <c r="AO15" s="17">
        <v>6.1096373079858497E-2</v>
      </c>
      <c r="AP15" s="17">
        <v>2.7498029668110199E-2</v>
      </c>
      <c r="AQ15" s="17">
        <v>6.0674593651025698E-2</v>
      </c>
      <c r="AR15" s="17"/>
      <c r="AS15" s="17">
        <v>3.35576493773058E-2</v>
      </c>
      <c r="AT15" s="17">
        <v>4.2917838811572503E-2</v>
      </c>
      <c r="AU15" s="17">
        <v>5.8025221013522497E-2</v>
      </c>
      <c r="AV15" s="17">
        <v>4.0331152178106601E-2</v>
      </c>
      <c r="AW15" s="17">
        <v>7.1882315899143498E-2</v>
      </c>
    </row>
    <row r="16" spans="2:49" x14ac:dyDescent="0.25">
      <c r="B16" s="18" t="s">
        <v>92</v>
      </c>
      <c r="C16" s="17">
        <v>4.7074062342420703E-2</v>
      </c>
      <c r="D16" s="17">
        <v>4.7500506204177499E-2</v>
      </c>
      <c r="E16" s="17">
        <v>4.6586775446038703E-2</v>
      </c>
      <c r="F16" s="17"/>
      <c r="G16" s="17">
        <v>4.7965767868685297E-2</v>
      </c>
      <c r="H16" s="17">
        <v>5.3445166792541701E-2</v>
      </c>
      <c r="I16" s="17">
        <v>3.7304372858090899E-2</v>
      </c>
      <c r="J16" s="17">
        <v>3.02346476920544E-2</v>
      </c>
      <c r="K16" s="17">
        <v>5.8581248829022201E-2</v>
      </c>
      <c r="L16" s="17">
        <v>5.52254147792497E-2</v>
      </c>
      <c r="M16" s="17"/>
      <c r="N16" s="17">
        <v>5.1123350999685201E-2</v>
      </c>
      <c r="O16" s="17">
        <v>5.8219074785173797E-2</v>
      </c>
      <c r="P16" s="17">
        <v>4.4154700027639798E-2</v>
      </c>
      <c r="Q16" s="17">
        <v>3.3724716071160003E-2</v>
      </c>
      <c r="R16" s="17"/>
      <c r="S16" s="17">
        <v>5.4584231933343198E-2</v>
      </c>
      <c r="T16" s="17">
        <v>6.0364416181582899E-2</v>
      </c>
      <c r="U16" s="17">
        <v>5.6853894046224103E-2</v>
      </c>
      <c r="V16" s="17">
        <v>5.4394570722581997E-2</v>
      </c>
      <c r="W16" s="17">
        <v>3.9218871029875903E-2</v>
      </c>
      <c r="X16" s="17">
        <v>3.63359841153921E-2</v>
      </c>
      <c r="Y16" s="17">
        <v>3.75502625498823E-2</v>
      </c>
      <c r="Z16" s="17">
        <v>5.5866781567988702E-2</v>
      </c>
      <c r="AA16" s="17">
        <v>2.97058661306627E-2</v>
      </c>
      <c r="AB16" s="17">
        <v>3.7541372783683399E-2</v>
      </c>
      <c r="AC16" s="17">
        <v>5.65884894622724E-2</v>
      </c>
      <c r="AD16" s="17"/>
      <c r="AE16" s="17">
        <v>5.8600942293116097E-2</v>
      </c>
      <c r="AF16" s="17">
        <v>4.3090180258350201E-2</v>
      </c>
      <c r="AG16" s="17">
        <v>4.7981969811371199E-2</v>
      </c>
      <c r="AH16" s="17"/>
      <c r="AI16" s="17">
        <v>9.4060358432108596E-2</v>
      </c>
      <c r="AJ16" s="17">
        <v>2.4359755531699199E-2</v>
      </c>
      <c r="AK16" s="17">
        <v>1.82816581402248E-2</v>
      </c>
      <c r="AL16" s="17">
        <v>5.1104230679318401E-2</v>
      </c>
      <c r="AM16" s="17">
        <v>2.4375274180847999E-2</v>
      </c>
      <c r="AN16" s="17"/>
      <c r="AO16" s="17">
        <v>0.12991160275211</v>
      </c>
      <c r="AP16" s="17">
        <v>2.12931759223902E-2</v>
      </c>
      <c r="AQ16" s="17">
        <v>8.9564154888517201E-3</v>
      </c>
      <c r="AR16" s="17"/>
      <c r="AS16" s="17">
        <v>4.2059700076474901E-2</v>
      </c>
      <c r="AT16" s="17">
        <v>5.0636024788836199E-2</v>
      </c>
      <c r="AU16" s="17">
        <v>5.0249548253859598E-2</v>
      </c>
      <c r="AV16" s="17">
        <v>4.2938422093939298E-2</v>
      </c>
      <c r="AW16" s="17">
        <v>5.1711402564958299E-2</v>
      </c>
    </row>
    <row r="17" spans="2:49" x14ac:dyDescent="0.25">
      <c r="B17" s="18" t="s">
        <v>93</v>
      </c>
      <c r="C17" s="17">
        <v>4.8455466804504098E-2</v>
      </c>
      <c r="D17" s="17">
        <v>5.4160034470605002E-2</v>
      </c>
      <c r="E17" s="17">
        <v>4.3296480159043901E-2</v>
      </c>
      <c r="F17" s="17"/>
      <c r="G17" s="17">
        <v>2.9980833734110101E-2</v>
      </c>
      <c r="H17" s="17">
        <v>4.2392567333497201E-2</v>
      </c>
      <c r="I17" s="17">
        <v>4.3620430208921201E-2</v>
      </c>
      <c r="J17" s="17">
        <v>5.4633010650059197E-2</v>
      </c>
      <c r="K17" s="17">
        <v>5.9403915195132703E-2</v>
      </c>
      <c r="L17" s="17">
        <v>5.7421559303417601E-2</v>
      </c>
      <c r="M17" s="17"/>
      <c r="N17" s="17">
        <v>5.6178028269218201E-2</v>
      </c>
      <c r="O17" s="17">
        <v>5.8972832903999503E-2</v>
      </c>
      <c r="P17" s="17">
        <v>4.3784293867479798E-2</v>
      </c>
      <c r="Q17" s="17">
        <v>3.4251825150200303E-2</v>
      </c>
      <c r="R17" s="17"/>
      <c r="S17" s="17">
        <v>5.8086493272081201E-2</v>
      </c>
      <c r="T17" s="17">
        <v>3.9489925931488798E-2</v>
      </c>
      <c r="U17" s="17">
        <v>5.4380054806385303E-2</v>
      </c>
      <c r="V17" s="17">
        <v>6.23202980364631E-2</v>
      </c>
      <c r="W17" s="17">
        <v>2.6243449310059001E-2</v>
      </c>
      <c r="X17" s="17">
        <v>4.9835839740587598E-2</v>
      </c>
      <c r="Y17" s="17">
        <v>4.2381234141337397E-2</v>
      </c>
      <c r="Z17" s="17">
        <v>6.23761689387686E-2</v>
      </c>
      <c r="AA17" s="17">
        <v>5.0730334309280298E-2</v>
      </c>
      <c r="AB17" s="17">
        <v>3.9668832519552999E-2</v>
      </c>
      <c r="AC17" s="17">
        <v>4.8324567513799502E-2</v>
      </c>
      <c r="AD17" s="17"/>
      <c r="AE17" s="17">
        <v>7.7054826525473893E-2</v>
      </c>
      <c r="AF17" s="17">
        <v>3.96012358730993E-2</v>
      </c>
      <c r="AG17" s="17">
        <v>1.77863682955073E-2</v>
      </c>
      <c r="AH17" s="17"/>
      <c r="AI17" s="17">
        <v>0.10810216275157</v>
      </c>
      <c r="AJ17" s="17">
        <v>1.58646248294953E-2</v>
      </c>
      <c r="AK17" s="17">
        <v>1.9809050024684201E-2</v>
      </c>
      <c r="AL17" s="17">
        <v>1.32571291226216E-2</v>
      </c>
      <c r="AM17" s="17">
        <v>1.6909336248503899E-2</v>
      </c>
      <c r="AN17" s="17"/>
      <c r="AO17" s="17">
        <v>0.176336871691923</v>
      </c>
      <c r="AP17" s="17">
        <v>1.02828378917672E-2</v>
      </c>
      <c r="AQ17" s="17">
        <v>2.2932321997458802E-2</v>
      </c>
      <c r="AR17" s="17"/>
      <c r="AS17" s="17">
        <v>4.6498536800928802E-2</v>
      </c>
      <c r="AT17" s="17">
        <v>4.8648042352566603E-2</v>
      </c>
      <c r="AU17" s="17">
        <v>4.7998003301866897E-2</v>
      </c>
      <c r="AV17" s="17">
        <v>4.6587381519079901E-2</v>
      </c>
      <c r="AW17" s="17">
        <v>6.6506764183997105E-2</v>
      </c>
    </row>
    <row r="18" spans="2:49" x14ac:dyDescent="0.25">
      <c r="B18" s="18" t="s">
        <v>94</v>
      </c>
      <c r="C18" s="17">
        <v>3.4761309876813702E-2</v>
      </c>
      <c r="D18" s="17">
        <v>4.0125166475490602E-2</v>
      </c>
      <c r="E18" s="17">
        <v>2.98196033268757E-2</v>
      </c>
      <c r="F18" s="17"/>
      <c r="G18" s="17">
        <v>2.5646162058468799E-2</v>
      </c>
      <c r="H18" s="17">
        <v>2.1619420665850299E-2</v>
      </c>
      <c r="I18" s="17">
        <v>2.68134842589734E-2</v>
      </c>
      <c r="J18" s="17">
        <v>2.98990848420689E-2</v>
      </c>
      <c r="K18" s="17">
        <v>3.1750174967866002E-2</v>
      </c>
      <c r="L18" s="17">
        <v>6.4042311857273895E-2</v>
      </c>
      <c r="M18" s="17"/>
      <c r="N18" s="17">
        <v>4.9948249494629303E-2</v>
      </c>
      <c r="O18" s="17">
        <v>3.3457256155056299E-2</v>
      </c>
      <c r="P18" s="17">
        <v>3.8336890499600602E-2</v>
      </c>
      <c r="Q18" s="17">
        <v>1.6240001831935202E-2</v>
      </c>
      <c r="R18" s="17"/>
      <c r="S18" s="17">
        <v>2.5870752046251499E-2</v>
      </c>
      <c r="T18" s="17">
        <v>2.7130129666636998E-2</v>
      </c>
      <c r="U18" s="17">
        <v>3.2848308745765102E-2</v>
      </c>
      <c r="V18" s="17">
        <v>4.9367573143610101E-2</v>
      </c>
      <c r="W18" s="17">
        <v>5.17273944176753E-2</v>
      </c>
      <c r="X18" s="17">
        <v>4.6349508907228498E-2</v>
      </c>
      <c r="Y18" s="17">
        <v>4.9842110821663399E-2</v>
      </c>
      <c r="Z18" s="17">
        <v>2.5615817043131699E-2</v>
      </c>
      <c r="AA18" s="17">
        <v>2.7862222137532901E-2</v>
      </c>
      <c r="AB18" s="17">
        <v>2.9465591557615099E-2</v>
      </c>
      <c r="AC18" s="17">
        <v>1.9578617147851599E-2</v>
      </c>
      <c r="AD18" s="17"/>
      <c r="AE18" s="17">
        <v>5.4774470776147097E-2</v>
      </c>
      <c r="AF18" s="17">
        <v>3.2563603997439003E-2</v>
      </c>
      <c r="AG18" s="17">
        <v>7.0495540044062796E-3</v>
      </c>
      <c r="AH18" s="17"/>
      <c r="AI18" s="17">
        <v>8.4903290925412406E-2</v>
      </c>
      <c r="AJ18" s="17">
        <v>1.07432842585317E-2</v>
      </c>
      <c r="AK18" s="17">
        <v>1.04816685664063E-2</v>
      </c>
      <c r="AL18" s="17">
        <v>1.9784623194042499E-2</v>
      </c>
      <c r="AM18" s="17">
        <v>1.06292897597936E-2</v>
      </c>
      <c r="AN18" s="17"/>
      <c r="AO18" s="17">
        <v>0.14207626408523399</v>
      </c>
      <c r="AP18" s="17">
        <v>9.65414882440928E-3</v>
      </c>
      <c r="AQ18" s="17">
        <v>9.3565966563361903E-3</v>
      </c>
      <c r="AR18" s="17"/>
      <c r="AS18" s="17">
        <v>3.3431424283705297E-2</v>
      </c>
      <c r="AT18" s="17">
        <v>2.6544092515703901E-2</v>
      </c>
      <c r="AU18" s="17">
        <v>3.1305639485560803E-2</v>
      </c>
      <c r="AV18" s="17">
        <v>5.5727812999796102E-2</v>
      </c>
      <c r="AW18" s="17">
        <v>6.20088905867405E-2</v>
      </c>
    </row>
    <row r="19" spans="2:49" ht="30" x14ac:dyDescent="0.25">
      <c r="B19" s="18" t="s">
        <v>95</v>
      </c>
      <c r="C19" s="19">
        <v>9.2611328794412695E-2</v>
      </c>
      <c r="D19" s="19">
        <v>0.112958661769075</v>
      </c>
      <c r="E19" s="19">
        <v>7.3535209800636506E-2</v>
      </c>
      <c r="F19" s="19"/>
      <c r="G19" s="19">
        <v>3.3626180584963403E-2</v>
      </c>
      <c r="H19" s="19">
        <v>4.8150565879822201E-2</v>
      </c>
      <c r="I19" s="19">
        <v>7.1465107854842502E-2</v>
      </c>
      <c r="J19" s="19">
        <v>7.5812788236655299E-2</v>
      </c>
      <c r="K19" s="19">
        <v>9.9419263338449401E-2</v>
      </c>
      <c r="L19" s="19">
        <v>0.19486261238810401</v>
      </c>
      <c r="M19" s="19"/>
      <c r="N19" s="19">
        <v>0.11571930246336801</v>
      </c>
      <c r="O19" s="19">
        <v>7.8896294764373598E-2</v>
      </c>
      <c r="P19" s="19">
        <v>8.6999391386247904E-2</v>
      </c>
      <c r="Q19" s="19">
        <v>8.6861818449255598E-2</v>
      </c>
      <c r="R19" s="19"/>
      <c r="S19" s="19">
        <v>7.0767286768194104E-2</v>
      </c>
      <c r="T19" s="19">
        <v>9.7157996582500905E-2</v>
      </c>
      <c r="U19" s="19">
        <v>0.100755824138323</v>
      </c>
      <c r="V19" s="19">
        <v>0.13290840681327701</v>
      </c>
      <c r="W19" s="19">
        <v>8.4740287775855003E-2</v>
      </c>
      <c r="X19" s="19">
        <v>0.115843417415174</v>
      </c>
      <c r="Y19" s="19">
        <v>8.3658502370830598E-2</v>
      </c>
      <c r="Z19" s="19">
        <v>0.118749472326022</v>
      </c>
      <c r="AA19" s="19">
        <v>7.4156904357719405E-2</v>
      </c>
      <c r="AB19" s="19">
        <v>8.4972136807298301E-2</v>
      </c>
      <c r="AC19" s="19">
        <v>7.3486449087826103E-2</v>
      </c>
      <c r="AD19" s="19"/>
      <c r="AE19" s="19">
        <v>0.16139846108255201</v>
      </c>
      <c r="AF19" s="19">
        <v>6.57607992440217E-2</v>
      </c>
      <c r="AG19" s="19">
        <v>3.6478644888587299E-2</v>
      </c>
      <c r="AH19" s="19"/>
      <c r="AI19" s="19">
        <v>0.236635009940144</v>
      </c>
      <c r="AJ19" s="19">
        <v>1.5380951152208E-2</v>
      </c>
      <c r="AK19" s="19">
        <v>2.97856706779841E-2</v>
      </c>
      <c r="AL19" s="19">
        <v>1.9630280438193599E-2</v>
      </c>
      <c r="AM19" s="19">
        <v>2.3139005962572502E-2</v>
      </c>
      <c r="AN19" s="19"/>
      <c r="AO19" s="19">
        <v>0.40602038224742298</v>
      </c>
      <c r="AP19" s="19">
        <v>1.6966298657941799E-2</v>
      </c>
      <c r="AQ19" s="19">
        <v>6.4297129008532797E-3</v>
      </c>
      <c r="AR19" s="19"/>
      <c r="AS19" s="19">
        <v>0.108607875994422</v>
      </c>
      <c r="AT19" s="19">
        <v>7.6777833354506594E-2</v>
      </c>
      <c r="AU19" s="19">
        <v>8.2293552312778795E-2</v>
      </c>
      <c r="AV19" s="19">
        <v>8.0397142698779706E-2</v>
      </c>
      <c r="AW19" s="19">
        <v>8.4707053992207806E-2</v>
      </c>
    </row>
    <row r="20" spans="2:49" x14ac:dyDescent="0.25">
      <c r="B20" s="16"/>
    </row>
    <row r="21" spans="2:49" x14ac:dyDescent="0.25">
      <c r="B21" t="s">
        <v>77</v>
      </c>
    </row>
    <row r="22" spans="2:49" x14ac:dyDescent="0.25">
      <c r="B22" t="s">
        <v>78</v>
      </c>
    </row>
    <row r="24" spans="2:49" x14ac:dyDescent="0.25">
      <c r="B24"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W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97</v>
      </c>
      <c r="C9" s="17">
        <v>0.271355594803181</v>
      </c>
      <c r="D9" s="17">
        <v>0.29122662496776502</v>
      </c>
      <c r="E9" s="17">
        <v>0.25290630416042298</v>
      </c>
      <c r="F9" s="17"/>
      <c r="G9" s="17">
        <v>8.6927045859415505E-2</v>
      </c>
      <c r="H9" s="17">
        <v>0.155569081624994</v>
      </c>
      <c r="I9" s="17">
        <v>0.21429342822109701</v>
      </c>
      <c r="J9" s="17">
        <v>0.29091538733875899</v>
      </c>
      <c r="K9" s="17">
        <v>0.36607961475515999</v>
      </c>
      <c r="L9" s="17">
        <v>0.456952506109009</v>
      </c>
      <c r="M9" s="17"/>
      <c r="N9" s="17">
        <v>0.23713601703943199</v>
      </c>
      <c r="O9" s="17">
        <v>0.26437339143706601</v>
      </c>
      <c r="P9" s="17">
        <v>0.30377690565392201</v>
      </c>
      <c r="Q9" s="17">
        <v>0.28284450477617501</v>
      </c>
      <c r="R9" s="17"/>
      <c r="S9" s="17">
        <v>0.212094626460578</v>
      </c>
      <c r="T9" s="17">
        <v>0.270046236366213</v>
      </c>
      <c r="U9" s="17">
        <v>0.34444571113566103</v>
      </c>
      <c r="V9" s="17">
        <v>0.30546971741426898</v>
      </c>
      <c r="W9" s="17">
        <v>0.28867911457242801</v>
      </c>
      <c r="X9" s="17">
        <v>0.30969040814622301</v>
      </c>
      <c r="Y9" s="17">
        <v>0.25649473749716301</v>
      </c>
      <c r="Z9" s="17">
        <v>0.27034657112250299</v>
      </c>
      <c r="AA9" s="17">
        <v>0.22314506049878399</v>
      </c>
      <c r="AB9" s="17">
        <v>0.30757940114760002</v>
      </c>
      <c r="AC9" s="17">
        <v>0.23469010984806701</v>
      </c>
      <c r="AD9" s="17"/>
      <c r="AE9" s="17">
        <v>0.43406898276844103</v>
      </c>
      <c r="AF9" s="17">
        <v>0.16825637893474299</v>
      </c>
      <c r="AG9" s="17">
        <v>0.27788560287769598</v>
      </c>
      <c r="AH9" s="17"/>
      <c r="AI9" s="17">
        <v>0.49219471108879098</v>
      </c>
      <c r="AJ9" s="17">
        <v>2.89697289392928E-2</v>
      </c>
      <c r="AK9" s="17">
        <v>0.147910458499423</v>
      </c>
      <c r="AL9" s="17">
        <v>0.427180327133028</v>
      </c>
      <c r="AM9" s="17">
        <v>0.33418053428587202</v>
      </c>
      <c r="AN9" s="17"/>
      <c r="AO9" s="17">
        <v>0.55794246022668403</v>
      </c>
      <c r="AP9" s="17">
        <v>7.28688643931104E-3</v>
      </c>
      <c r="AQ9" s="17">
        <v>0.20741723645621199</v>
      </c>
      <c r="AR9" s="17"/>
      <c r="AS9" s="17">
        <v>0.3358075624222</v>
      </c>
      <c r="AT9" s="17">
        <v>0.27185877772797501</v>
      </c>
      <c r="AU9" s="17">
        <v>0.20010521618351301</v>
      </c>
      <c r="AV9" s="17">
        <v>0.19341589312697199</v>
      </c>
      <c r="AW9" s="17">
        <v>0.185850236444107</v>
      </c>
    </row>
    <row r="10" spans="2:49" x14ac:dyDescent="0.25">
      <c r="B10" s="18" t="s">
        <v>86</v>
      </c>
      <c r="C10" s="17">
        <v>4.3794170464971201E-2</v>
      </c>
      <c r="D10" s="17">
        <v>4.7416254500423097E-2</v>
      </c>
      <c r="E10" s="17">
        <v>3.9642298054121297E-2</v>
      </c>
      <c r="F10" s="17"/>
      <c r="G10" s="17">
        <v>3.21873649401666E-2</v>
      </c>
      <c r="H10" s="17">
        <v>2.99186310847501E-2</v>
      </c>
      <c r="I10" s="17">
        <v>3.1618309712177599E-2</v>
      </c>
      <c r="J10" s="17">
        <v>4.1215757067773598E-2</v>
      </c>
      <c r="K10" s="17">
        <v>5.4563417939916301E-2</v>
      </c>
      <c r="L10" s="17">
        <v>6.7698861083578601E-2</v>
      </c>
      <c r="M10" s="17"/>
      <c r="N10" s="17">
        <v>5.3365406485356003E-2</v>
      </c>
      <c r="O10" s="17">
        <v>2.9391393448142601E-2</v>
      </c>
      <c r="P10" s="17">
        <v>5.21105272797696E-2</v>
      </c>
      <c r="Q10" s="17">
        <v>3.9875419098975101E-2</v>
      </c>
      <c r="R10" s="17"/>
      <c r="S10" s="17">
        <v>4.8516378613183198E-2</v>
      </c>
      <c r="T10" s="17">
        <v>3.9237710028125698E-2</v>
      </c>
      <c r="U10" s="17">
        <v>4.3726847564212398E-2</v>
      </c>
      <c r="V10" s="17">
        <v>5.4509808508591703E-2</v>
      </c>
      <c r="W10" s="17">
        <v>4.4422451413433199E-2</v>
      </c>
      <c r="X10" s="17">
        <v>3.7088804593389799E-2</v>
      </c>
      <c r="Y10" s="17">
        <v>4.1239425763313999E-2</v>
      </c>
      <c r="Z10" s="17">
        <v>6.6043027269114596E-2</v>
      </c>
      <c r="AA10" s="17">
        <v>3.4868677213259702E-2</v>
      </c>
      <c r="AB10" s="17">
        <v>3.5784380512524701E-2</v>
      </c>
      <c r="AC10" s="17">
        <v>5.4793677929513701E-2</v>
      </c>
      <c r="AD10" s="17"/>
      <c r="AE10" s="17">
        <v>5.8845297982556499E-2</v>
      </c>
      <c r="AF10" s="17">
        <v>3.7233911831049703E-2</v>
      </c>
      <c r="AG10" s="17">
        <v>3.2126413096469401E-2</v>
      </c>
      <c r="AH10" s="17"/>
      <c r="AI10" s="17">
        <v>7.4304441323925399E-2</v>
      </c>
      <c r="AJ10" s="17">
        <v>1.0538718236461599E-2</v>
      </c>
      <c r="AK10" s="17">
        <v>5.7662935941858E-2</v>
      </c>
      <c r="AL10" s="17">
        <v>5.72095466184568E-2</v>
      </c>
      <c r="AM10" s="17">
        <v>3.8449577066542701E-2</v>
      </c>
      <c r="AN10" s="17"/>
      <c r="AO10" s="17">
        <v>8.95647442766275E-2</v>
      </c>
      <c r="AP10" s="17">
        <v>4.9142884273430604E-3</v>
      </c>
      <c r="AQ10" s="17">
        <v>6.2541983279342198E-2</v>
      </c>
      <c r="AR10" s="17"/>
      <c r="AS10" s="17">
        <v>4.0673717650011501E-2</v>
      </c>
      <c r="AT10" s="17">
        <v>3.2271642616982198E-2</v>
      </c>
      <c r="AU10" s="17">
        <v>4.5501819115548799E-2</v>
      </c>
      <c r="AV10" s="17">
        <v>5.6572165244651702E-2</v>
      </c>
      <c r="AW10" s="17">
        <v>1.7262559126792299E-2</v>
      </c>
    </row>
    <row r="11" spans="2:49" x14ac:dyDescent="0.25">
      <c r="B11" s="18" t="s">
        <v>87</v>
      </c>
      <c r="C11" s="17">
        <v>5.3713081055395101E-2</v>
      </c>
      <c r="D11" s="17">
        <v>5.4875184003634003E-2</v>
      </c>
      <c r="E11" s="17">
        <v>5.2491358682634402E-2</v>
      </c>
      <c r="F11" s="17"/>
      <c r="G11" s="17">
        <v>6.5731663649596803E-2</v>
      </c>
      <c r="H11" s="17">
        <v>3.9112855458618201E-2</v>
      </c>
      <c r="I11" s="17">
        <v>5.5632612438847998E-2</v>
      </c>
      <c r="J11" s="17">
        <v>4.6546485981862902E-2</v>
      </c>
      <c r="K11" s="17">
        <v>5.70729594175967E-2</v>
      </c>
      <c r="L11" s="17">
        <v>5.9481053805027898E-2</v>
      </c>
      <c r="M11" s="17"/>
      <c r="N11" s="17">
        <v>5.9182678298975097E-2</v>
      </c>
      <c r="O11" s="17">
        <v>5.6425183025119501E-2</v>
      </c>
      <c r="P11" s="17">
        <v>4.0778626955811803E-2</v>
      </c>
      <c r="Q11" s="17">
        <v>5.7446317514129902E-2</v>
      </c>
      <c r="R11" s="17"/>
      <c r="S11" s="17">
        <v>4.6676836266278603E-2</v>
      </c>
      <c r="T11" s="17">
        <v>6.8438554241306099E-2</v>
      </c>
      <c r="U11" s="17">
        <v>4.89095786978999E-2</v>
      </c>
      <c r="V11" s="17">
        <v>7.0093772576764801E-2</v>
      </c>
      <c r="W11" s="17">
        <v>4.4859474896198903E-2</v>
      </c>
      <c r="X11" s="17">
        <v>3.8351594994572198E-2</v>
      </c>
      <c r="Y11" s="17">
        <v>7.2954099485293397E-2</v>
      </c>
      <c r="Z11" s="17">
        <v>3.7396721749536503E-2</v>
      </c>
      <c r="AA11" s="17">
        <v>5.48072219927851E-2</v>
      </c>
      <c r="AB11" s="17">
        <v>4.3514813943644599E-2</v>
      </c>
      <c r="AC11" s="17">
        <v>5.1563282455525002E-2</v>
      </c>
      <c r="AD11" s="17"/>
      <c r="AE11" s="17">
        <v>5.6100595596690103E-2</v>
      </c>
      <c r="AF11" s="17">
        <v>5.2331693018451503E-2</v>
      </c>
      <c r="AG11" s="17">
        <v>4.2926909008489098E-2</v>
      </c>
      <c r="AH11" s="17"/>
      <c r="AI11" s="17">
        <v>7.0773668366455794E-2</v>
      </c>
      <c r="AJ11" s="17">
        <v>1.70303634827139E-2</v>
      </c>
      <c r="AK11" s="17">
        <v>0.129085282290439</v>
      </c>
      <c r="AL11" s="17">
        <v>7.4990094596044402E-2</v>
      </c>
      <c r="AM11" s="17">
        <v>4.4404641647412799E-2</v>
      </c>
      <c r="AN11" s="17"/>
      <c r="AO11" s="17">
        <v>8.2562876063073096E-2</v>
      </c>
      <c r="AP11" s="17">
        <v>7.6380841866413801E-3</v>
      </c>
      <c r="AQ11" s="17">
        <v>0.10270981027243301</v>
      </c>
      <c r="AR11" s="17"/>
      <c r="AS11" s="17">
        <v>5.8324252908035001E-2</v>
      </c>
      <c r="AT11" s="17">
        <v>5.5390611900641103E-2</v>
      </c>
      <c r="AU11" s="17">
        <v>5.9058477453393599E-2</v>
      </c>
      <c r="AV11" s="17">
        <v>3.5712964779585403E-2</v>
      </c>
      <c r="AW11" s="17">
        <v>2.6247757434103201E-2</v>
      </c>
    </row>
    <row r="12" spans="2:49" x14ac:dyDescent="0.25">
      <c r="B12" s="18" t="s">
        <v>88</v>
      </c>
      <c r="C12" s="17">
        <v>4.7747750224210697E-2</v>
      </c>
      <c r="D12" s="17">
        <v>5.4399501481456697E-2</v>
      </c>
      <c r="E12" s="17">
        <v>4.1658539713524102E-2</v>
      </c>
      <c r="F12" s="17"/>
      <c r="G12" s="17">
        <v>6.93306093932997E-2</v>
      </c>
      <c r="H12" s="17">
        <v>5.2545360359882803E-2</v>
      </c>
      <c r="I12" s="17">
        <v>6.07387675792882E-2</v>
      </c>
      <c r="J12" s="17">
        <v>3.6486280979508401E-2</v>
      </c>
      <c r="K12" s="17">
        <v>3.77613895344266E-2</v>
      </c>
      <c r="L12" s="17">
        <v>3.4552618397862299E-2</v>
      </c>
      <c r="M12" s="17"/>
      <c r="N12" s="17">
        <v>5.2704536867500297E-2</v>
      </c>
      <c r="O12" s="17">
        <v>4.7125833909037698E-2</v>
      </c>
      <c r="P12" s="17">
        <v>4.9813783952119203E-2</v>
      </c>
      <c r="Q12" s="17">
        <v>4.2173516130678802E-2</v>
      </c>
      <c r="R12" s="17"/>
      <c r="S12" s="17">
        <v>5.5798131197812399E-2</v>
      </c>
      <c r="T12" s="17">
        <v>4.51518563552432E-2</v>
      </c>
      <c r="U12" s="17">
        <v>5.9381801807123102E-2</v>
      </c>
      <c r="V12" s="17">
        <v>5.37235451023814E-2</v>
      </c>
      <c r="W12" s="17">
        <v>4.6780472196800801E-2</v>
      </c>
      <c r="X12" s="17">
        <v>4.6626750809877597E-2</v>
      </c>
      <c r="Y12" s="17">
        <v>5.9548664451043697E-2</v>
      </c>
      <c r="Z12" s="17">
        <v>3.07511443831287E-2</v>
      </c>
      <c r="AA12" s="17">
        <v>3.7343869205287102E-2</v>
      </c>
      <c r="AB12" s="17">
        <v>3.9941023640081903E-2</v>
      </c>
      <c r="AC12" s="17">
        <v>3.7563374033588399E-2</v>
      </c>
      <c r="AD12" s="17"/>
      <c r="AE12" s="17">
        <v>3.9649440307296703E-2</v>
      </c>
      <c r="AF12" s="17">
        <v>4.7302415235584601E-2</v>
      </c>
      <c r="AG12" s="17">
        <v>6.0942720684481998E-2</v>
      </c>
      <c r="AH12" s="17"/>
      <c r="AI12" s="17">
        <v>6.0844278257835997E-2</v>
      </c>
      <c r="AJ12" s="17">
        <v>2.1985689613882298E-2</v>
      </c>
      <c r="AK12" s="17">
        <v>7.1227153025621506E-2</v>
      </c>
      <c r="AL12" s="17">
        <v>3.1848109150687198E-2</v>
      </c>
      <c r="AM12" s="17">
        <v>3.8335732258314402E-2</v>
      </c>
      <c r="AN12" s="17"/>
      <c r="AO12" s="17">
        <v>5.8348519878104799E-2</v>
      </c>
      <c r="AP12" s="17">
        <v>1.00280418993723E-2</v>
      </c>
      <c r="AQ12" s="17">
        <v>0.12112368421993901</v>
      </c>
      <c r="AR12" s="17"/>
      <c r="AS12" s="17">
        <v>4.4882835230293801E-2</v>
      </c>
      <c r="AT12" s="17">
        <v>4.98085220369162E-2</v>
      </c>
      <c r="AU12" s="17">
        <v>5.0990045244907203E-2</v>
      </c>
      <c r="AV12" s="17">
        <v>5.7827927375847098E-2</v>
      </c>
      <c r="AW12" s="17">
        <v>4.7135773713447397E-2</v>
      </c>
    </row>
    <row r="13" spans="2:49" x14ac:dyDescent="0.25">
      <c r="B13" s="18" t="s">
        <v>89</v>
      </c>
      <c r="C13" s="17">
        <v>4.2791736082488402E-2</v>
      </c>
      <c r="D13" s="17">
        <v>4.2658742790153699E-2</v>
      </c>
      <c r="E13" s="17">
        <v>4.27761319984344E-2</v>
      </c>
      <c r="F13" s="17"/>
      <c r="G13" s="17">
        <v>5.96182573310357E-2</v>
      </c>
      <c r="H13" s="17">
        <v>5.7573403445056799E-2</v>
      </c>
      <c r="I13" s="17">
        <v>5.0400756834840299E-2</v>
      </c>
      <c r="J13" s="17">
        <v>3.64598348908627E-2</v>
      </c>
      <c r="K13" s="17">
        <v>3.3843783320447803E-2</v>
      </c>
      <c r="L13" s="17">
        <v>2.4372684664035402E-2</v>
      </c>
      <c r="M13" s="17"/>
      <c r="N13" s="17">
        <v>4.0729152129709997E-2</v>
      </c>
      <c r="O13" s="17">
        <v>3.9891883319828597E-2</v>
      </c>
      <c r="P13" s="17">
        <v>3.8677615207751898E-2</v>
      </c>
      <c r="Q13" s="17">
        <v>5.14314882598704E-2</v>
      </c>
      <c r="R13" s="17"/>
      <c r="S13" s="17">
        <v>5.05505799320305E-2</v>
      </c>
      <c r="T13" s="17">
        <v>3.6589386084926998E-2</v>
      </c>
      <c r="U13" s="17">
        <v>4.0092078990066803E-2</v>
      </c>
      <c r="V13" s="17">
        <v>3.6793265146046E-2</v>
      </c>
      <c r="W13" s="17">
        <v>3.6525306849686003E-2</v>
      </c>
      <c r="X13" s="17">
        <v>3.5686209674661303E-2</v>
      </c>
      <c r="Y13" s="17">
        <v>4.4071476768739203E-2</v>
      </c>
      <c r="Z13" s="17">
        <v>5.6662617691020503E-2</v>
      </c>
      <c r="AA13" s="17">
        <v>5.07089443329687E-2</v>
      </c>
      <c r="AB13" s="17">
        <v>5.1167104985829701E-2</v>
      </c>
      <c r="AC13" s="17">
        <v>2.8239086019717301E-2</v>
      </c>
      <c r="AD13" s="17"/>
      <c r="AE13" s="17">
        <v>3.38793572556257E-2</v>
      </c>
      <c r="AF13" s="17">
        <v>4.2811219154502998E-2</v>
      </c>
      <c r="AG13" s="17">
        <v>5.6403217745166802E-2</v>
      </c>
      <c r="AH13" s="17"/>
      <c r="AI13" s="17">
        <v>3.3777224692631898E-2</v>
      </c>
      <c r="AJ13" s="17">
        <v>2.9313657280998301E-2</v>
      </c>
      <c r="AK13" s="17">
        <v>8.9470958603143996E-2</v>
      </c>
      <c r="AL13" s="17">
        <v>8.0753541711011706E-2</v>
      </c>
      <c r="AM13" s="17">
        <v>4.0242007841976402E-2</v>
      </c>
      <c r="AN13" s="17"/>
      <c r="AO13" s="17">
        <v>3.81260678721069E-2</v>
      </c>
      <c r="AP13" s="17">
        <v>1.15169928758558E-2</v>
      </c>
      <c r="AQ13" s="17">
        <v>0.115698779471994</v>
      </c>
      <c r="AR13" s="17"/>
      <c r="AS13" s="17">
        <v>3.8402777969520997E-2</v>
      </c>
      <c r="AT13" s="17">
        <v>4.0076886330310001E-2</v>
      </c>
      <c r="AU13" s="17">
        <v>4.1354110453359898E-2</v>
      </c>
      <c r="AV13" s="17">
        <v>4.70001153152238E-2</v>
      </c>
      <c r="AW13" s="17">
        <v>0.11644465623979</v>
      </c>
    </row>
    <row r="14" spans="2:49" x14ac:dyDescent="0.25">
      <c r="B14" s="18" t="s">
        <v>90</v>
      </c>
      <c r="C14" s="17">
        <v>0.123110186337687</v>
      </c>
      <c r="D14" s="17">
        <v>9.8043147482701001E-2</v>
      </c>
      <c r="E14" s="17">
        <v>0.147127972779526</v>
      </c>
      <c r="F14" s="17"/>
      <c r="G14" s="17">
        <v>0.15335367428328101</v>
      </c>
      <c r="H14" s="17">
        <v>0.14565958728977599</v>
      </c>
      <c r="I14" s="17">
        <v>0.118962014899581</v>
      </c>
      <c r="J14" s="17">
        <v>0.12759702700908601</v>
      </c>
      <c r="K14" s="17">
        <v>0.112091906293078</v>
      </c>
      <c r="L14" s="17">
        <v>9.1505270509664699E-2</v>
      </c>
      <c r="M14" s="17"/>
      <c r="N14" s="17">
        <v>0.104674804066251</v>
      </c>
      <c r="O14" s="17">
        <v>0.126039874573357</v>
      </c>
      <c r="P14" s="17">
        <v>0.12523570075051901</v>
      </c>
      <c r="Q14" s="17">
        <v>0.13859609382275501</v>
      </c>
      <c r="R14" s="17"/>
      <c r="S14" s="17">
        <v>0.11192592773830699</v>
      </c>
      <c r="T14" s="17">
        <v>0.124688532618745</v>
      </c>
      <c r="U14" s="17">
        <v>0.14614962711431401</v>
      </c>
      <c r="V14" s="17">
        <v>0.16394902896312999</v>
      </c>
      <c r="W14" s="17">
        <v>0.14461481774130899</v>
      </c>
      <c r="X14" s="17">
        <v>0.115579653144775</v>
      </c>
      <c r="Y14" s="17">
        <v>8.63384204604392E-2</v>
      </c>
      <c r="Z14" s="17">
        <v>9.2304611389082206E-2</v>
      </c>
      <c r="AA14" s="17">
        <v>8.6981407177335102E-2</v>
      </c>
      <c r="AB14" s="17">
        <v>0.161553394712286</v>
      </c>
      <c r="AC14" s="17">
        <v>0.11725888861620801</v>
      </c>
      <c r="AD14" s="17"/>
      <c r="AE14" s="17">
        <v>8.8455276774957403E-2</v>
      </c>
      <c r="AF14" s="17">
        <v>0.105686957953485</v>
      </c>
      <c r="AG14" s="17">
        <v>0.206179933390991</v>
      </c>
      <c r="AH14" s="17"/>
      <c r="AI14" s="17">
        <v>8.8549210921380794E-2</v>
      </c>
      <c r="AJ14" s="17">
        <v>6.7793107026315302E-2</v>
      </c>
      <c r="AK14" s="17">
        <v>0.15252948347167</v>
      </c>
      <c r="AL14" s="17">
        <v>0.131876600274172</v>
      </c>
      <c r="AM14" s="17">
        <v>0.19658668405417101</v>
      </c>
      <c r="AN14" s="17"/>
      <c r="AO14" s="17">
        <v>6.6552417894647706E-2</v>
      </c>
      <c r="AP14" s="17">
        <v>3.1677914174505897E-2</v>
      </c>
      <c r="AQ14" s="17">
        <v>0.15414213235930799</v>
      </c>
      <c r="AR14" s="17"/>
      <c r="AS14" s="17">
        <v>0.14004800539242701</v>
      </c>
      <c r="AT14" s="17">
        <v>0.11788530821160299</v>
      </c>
      <c r="AU14" s="17">
        <v>0.118284588974934</v>
      </c>
      <c r="AV14" s="17">
        <v>0.121186898957205</v>
      </c>
      <c r="AW14" s="17">
        <v>9.5311419030617295E-2</v>
      </c>
    </row>
    <row r="15" spans="2:49" x14ac:dyDescent="0.25">
      <c r="B15" s="18" t="s">
        <v>91</v>
      </c>
      <c r="C15" s="17">
        <v>5.3437140227928101E-2</v>
      </c>
      <c r="D15" s="17">
        <v>4.8815808407304297E-2</v>
      </c>
      <c r="E15" s="17">
        <v>5.7943382593186397E-2</v>
      </c>
      <c r="F15" s="17"/>
      <c r="G15" s="17">
        <v>0.100602938142481</v>
      </c>
      <c r="H15" s="17">
        <v>7.9022601234671294E-2</v>
      </c>
      <c r="I15" s="17">
        <v>5.8202476518760697E-2</v>
      </c>
      <c r="J15" s="17">
        <v>3.5017010045173297E-2</v>
      </c>
      <c r="K15" s="17">
        <v>3.8666341096821502E-2</v>
      </c>
      <c r="L15" s="17">
        <v>2.1820263865276301E-2</v>
      </c>
      <c r="M15" s="17"/>
      <c r="N15" s="17">
        <v>5.0624453512416602E-2</v>
      </c>
      <c r="O15" s="17">
        <v>6.1100567788083003E-2</v>
      </c>
      <c r="P15" s="17">
        <v>4.81667163633571E-2</v>
      </c>
      <c r="Q15" s="17">
        <v>5.18408798415885E-2</v>
      </c>
      <c r="R15" s="17"/>
      <c r="S15" s="17">
        <v>5.91025936246828E-2</v>
      </c>
      <c r="T15" s="17">
        <v>6.2103830149358698E-2</v>
      </c>
      <c r="U15" s="17">
        <v>5.3155862905292603E-2</v>
      </c>
      <c r="V15" s="17">
        <v>4.4480502867918999E-2</v>
      </c>
      <c r="W15" s="17">
        <v>3.5884777565665701E-2</v>
      </c>
      <c r="X15" s="17">
        <v>4.1710452141945097E-2</v>
      </c>
      <c r="Y15" s="17">
        <v>5.8765218595795601E-2</v>
      </c>
      <c r="Z15" s="17">
        <v>2.93049903072128E-2</v>
      </c>
      <c r="AA15" s="17">
        <v>5.8155038611507101E-2</v>
      </c>
      <c r="AB15" s="17">
        <v>7.3502459425588001E-2</v>
      </c>
      <c r="AC15" s="17">
        <v>4.1520880416686799E-2</v>
      </c>
      <c r="AD15" s="17"/>
      <c r="AE15" s="17">
        <v>3.9670349360770699E-2</v>
      </c>
      <c r="AF15" s="17">
        <v>5.4013988073256601E-2</v>
      </c>
      <c r="AG15" s="17">
        <v>6.2654159355631706E-2</v>
      </c>
      <c r="AH15" s="17"/>
      <c r="AI15" s="17">
        <v>3.0107451277019401E-2</v>
      </c>
      <c r="AJ15" s="17">
        <v>4.8663999404736098E-2</v>
      </c>
      <c r="AK15" s="17">
        <v>5.4772315593061102E-2</v>
      </c>
      <c r="AL15" s="17">
        <v>0</v>
      </c>
      <c r="AM15" s="17">
        <v>8.1161288953650199E-2</v>
      </c>
      <c r="AN15" s="17"/>
      <c r="AO15" s="17">
        <v>3.4118906461287901E-2</v>
      </c>
      <c r="AP15" s="17">
        <v>5.2221359921157499E-2</v>
      </c>
      <c r="AQ15" s="17">
        <v>9.4794233305238604E-2</v>
      </c>
      <c r="AR15" s="17"/>
      <c r="AS15" s="17">
        <v>3.5117621463484197E-2</v>
      </c>
      <c r="AT15" s="17">
        <v>6.6113472372492502E-2</v>
      </c>
      <c r="AU15" s="17">
        <v>6.3181109521432702E-2</v>
      </c>
      <c r="AV15" s="17">
        <v>6.3522028284718299E-2</v>
      </c>
      <c r="AW15" s="17">
        <v>6.4431341875452394E-2</v>
      </c>
    </row>
    <row r="16" spans="2:49" x14ac:dyDescent="0.25">
      <c r="B16" s="18" t="s">
        <v>92</v>
      </c>
      <c r="C16" s="17">
        <v>6.1997082248834899E-2</v>
      </c>
      <c r="D16" s="17">
        <v>5.6901068915689697E-2</v>
      </c>
      <c r="E16" s="17">
        <v>6.6955459208918905E-2</v>
      </c>
      <c r="F16" s="17"/>
      <c r="G16" s="17">
        <v>9.7777423151685194E-2</v>
      </c>
      <c r="H16" s="17">
        <v>8.3431460983789604E-2</v>
      </c>
      <c r="I16" s="17">
        <v>7.0432972244719505E-2</v>
      </c>
      <c r="J16" s="17">
        <v>5.04749614402486E-2</v>
      </c>
      <c r="K16" s="17">
        <v>4.6427253977586402E-2</v>
      </c>
      <c r="L16" s="17">
        <v>3.3371708648693099E-2</v>
      </c>
      <c r="M16" s="17"/>
      <c r="N16" s="17">
        <v>7.0218556835451695E-2</v>
      </c>
      <c r="O16" s="17">
        <v>6.1359143964295301E-2</v>
      </c>
      <c r="P16" s="17">
        <v>7.8223391024053901E-2</v>
      </c>
      <c r="Q16" s="17">
        <v>4.0725301844651597E-2</v>
      </c>
      <c r="R16" s="17"/>
      <c r="S16" s="17">
        <v>7.7699162442457295E-2</v>
      </c>
      <c r="T16" s="17">
        <v>7.2961757699809004E-2</v>
      </c>
      <c r="U16" s="17">
        <v>4.6926337122836698E-2</v>
      </c>
      <c r="V16" s="17">
        <v>5.1629268509906602E-2</v>
      </c>
      <c r="W16" s="17">
        <v>6.2398558827945198E-2</v>
      </c>
      <c r="X16" s="17">
        <v>5.4909382774276302E-2</v>
      </c>
      <c r="Y16" s="17">
        <v>5.2819670305879002E-2</v>
      </c>
      <c r="Z16" s="17">
        <v>7.5951505303842107E-2</v>
      </c>
      <c r="AA16" s="17">
        <v>4.9640711293857102E-2</v>
      </c>
      <c r="AB16" s="17">
        <v>6.5795896456885994E-2</v>
      </c>
      <c r="AC16" s="17">
        <v>6.8426078734478799E-2</v>
      </c>
      <c r="AD16" s="17"/>
      <c r="AE16" s="17">
        <v>4.63482081852249E-2</v>
      </c>
      <c r="AF16" s="17">
        <v>7.3395579671623898E-2</v>
      </c>
      <c r="AG16" s="17">
        <v>5.0023207330703499E-2</v>
      </c>
      <c r="AH16" s="17"/>
      <c r="AI16" s="17">
        <v>3.9822062016309001E-2</v>
      </c>
      <c r="AJ16" s="17">
        <v>8.46089529090812E-2</v>
      </c>
      <c r="AK16" s="17">
        <v>9.2286445131219405E-2</v>
      </c>
      <c r="AL16" s="17">
        <v>0.106163579151489</v>
      </c>
      <c r="AM16" s="17">
        <v>4.8350101142382799E-2</v>
      </c>
      <c r="AN16" s="17"/>
      <c r="AO16" s="17">
        <v>2.8482095842307199E-2</v>
      </c>
      <c r="AP16" s="17">
        <v>0.102759418425019</v>
      </c>
      <c r="AQ16" s="17">
        <v>8.1289010118269001E-2</v>
      </c>
      <c r="AR16" s="17"/>
      <c r="AS16" s="17">
        <v>3.92961480252998E-2</v>
      </c>
      <c r="AT16" s="17">
        <v>6.7713517667344902E-2</v>
      </c>
      <c r="AU16" s="17">
        <v>7.4958048918444806E-2</v>
      </c>
      <c r="AV16" s="17">
        <v>8.3498076220617307E-2</v>
      </c>
      <c r="AW16" s="17">
        <v>8.2456210407569994E-2</v>
      </c>
    </row>
    <row r="17" spans="2:49" x14ac:dyDescent="0.25">
      <c r="B17" s="18" t="s">
        <v>93</v>
      </c>
      <c r="C17" s="17">
        <v>7.1124647943108396E-2</v>
      </c>
      <c r="D17" s="17">
        <v>7.0230875376432605E-2</v>
      </c>
      <c r="E17" s="17">
        <v>7.2595068154188605E-2</v>
      </c>
      <c r="F17" s="17"/>
      <c r="G17" s="17">
        <v>9.3667197130121102E-2</v>
      </c>
      <c r="H17" s="17">
        <v>0.100396720133171</v>
      </c>
      <c r="I17" s="17">
        <v>8.6139319364111899E-2</v>
      </c>
      <c r="J17" s="17">
        <v>7.9865382582386998E-2</v>
      </c>
      <c r="K17" s="17">
        <v>4.8903714354316799E-2</v>
      </c>
      <c r="L17" s="17">
        <v>2.76868350655896E-2</v>
      </c>
      <c r="M17" s="17"/>
      <c r="N17" s="17">
        <v>7.4522680241016701E-2</v>
      </c>
      <c r="O17" s="17">
        <v>7.8901965551372702E-2</v>
      </c>
      <c r="P17" s="17">
        <v>5.2435343944151301E-2</v>
      </c>
      <c r="Q17" s="17">
        <v>7.5281435925729195E-2</v>
      </c>
      <c r="R17" s="17"/>
      <c r="S17" s="17">
        <v>7.4750466335641697E-2</v>
      </c>
      <c r="T17" s="17">
        <v>9.1151623456654507E-2</v>
      </c>
      <c r="U17" s="17">
        <v>5.8671408325983498E-2</v>
      </c>
      <c r="V17" s="17">
        <v>6.7274559935565095E-2</v>
      </c>
      <c r="W17" s="17">
        <v>5.63148182422517E-2</v>
      </c>
      <c r="X17" s="17">
        <v>7.8786434577113901E-2</v>
      </c>
      <c r="Y17" s="17">
        <v>7.1086231181783005E-2</v>
      </c>
      <c r="Z17" s="17">
        <v>7.8204281074253104E-2</v>
      </c>
      <c r="AA17" s="17">
        <v>7.1430335410477303E-2</v>
      </c>
      <c r="AB17" s="17">
        <v>4.4528093024023302E-2</v>
      </c>
      <c r="AC17" s="17">
        <v>8.4311142415321699E-2</v>
      </c>
      <c r="AD17" s="17"/>
      <c r="AE17" s="17">
        <v>5.1507813835375303E-2</v>
      </c>
      <c r="AF17" s="17">
        <v>9.1121500787320495E-2</v>
      </c>
      <c r="AG17" s="17">
        <v>5.6934651845413103E-2</v>
      </c>
      <c r="AH17" s="17"/>
      <c r="AI17" s="17">
        <v>4.2731045969623301E-2</v>
      </c>
      <c r="AJ17" s="17">
        <v>0.12507892925891601</v>
      </c>
      <c r="AK17" s="17">
        <v>4.7773813577454999E-2</v>
      </c>
      <c r="AL17" s="17">
        <v>3.7814909890717403E-2</v>
      </c>
      <c r="AM17" s="17">
        <v>5.4716987076447302E-2</v>
      </c>
      <c r="AN17" s="17"/>
      <c r="AO17" s="17">
        <v>2.9122717840397098E-2</v>
      </c>
      <c r="AP17" s="17">
        <v>0.14908999943534301</v>
      </c>
      <c r="AQ17" s="17">
        <v>4.5117616301274803E-2</v>
      </c>
      <c r="AR17" s="17"/>
      <c r="AS17" s="17">
        <v>6.6042639726575106E-2</v>
      </c>
      <c r="AT17" s="17">
        <v>6.8058135716363599E-2</v>
      </c>
      <c r="AU17" s="17">
        <v>8.3230290526405196E-2</v>
      </c>
      <c r="AV17" s="17">
        <v>9.4582430626363401E-2</v>
      </c>
      <c r="AW17" s="17">
        <v>9.2514000058399201E-2</v>
      </c>
    </row>
    <row r="18" spans="2:49" x14ac:dyDescent="0.25">
      <c r="B18" s="18" t="s">
        <v>94</v>
      </c>
      <c r="C18" s="17">
        <v>6.0455361133161599E-2</v>
      </c>
      <c r="D18" s="17">
        <v>6.9359691370286206E-2</v>
      </c>
      <c r="E18" s="17">
        <v>5.1753389572145002E-2</v>
      </c>
      <c r="F18" s="17"/>
      <c r="G18" s="17">
        <v>6.3630286218543303E-2</v>
      </c>
      <c r="H18" s="17">
        <v>8.0722078749212597E-2</v>
      </c>
      <c r="I18" s="17">
        <v>7.3614135896505797E-2</v>
      </c>
      <c r="J18" s="17">
        <v>6.9331089380462396E-2</v>
      </c>
      <c r="K18" s="17">
        <v>3.6311599805769201E-2</v>
      </c>
      <c r="L18" s="17">
        <v>4.0094454290133301E-2</v>
      </c>
      <c r="M18" s="17"/>
      <c r="N18" s="17">
        <v>8.21229103662941E-2</v>
      </c>
      <c r="O18" s="17">
        <v>6.3111406142153395E-2</v>
      </c>
      <c r="P18" s="17">
        <v>5.2864463597657202E-2</v>
      </c>
      <c r="Q18" s="17">
        <v>4.21624609437884E-2</v>
      </c>
      <c r="R18" s="17"/>
      <c r="S18" s="17">
        <v>5.5323750888091099E-2</v>
      </c>
      <c r="T18" s="17">
        <v>4.3377881124611897E-2</v>
      </c>
      <c r="U18" s="17">
        <v>3.5138988315514701E-2</v>
      </c>
      <c r="V18" s="17">
        <v>4.8663577899747297E-2</v>
      </c>
      <c r="W18" s="17">
        <v>6.7419858055609794E-2</v>
      </c>
      <c r="X18" s="17">
        <v>6.7895968081336397E-2</v>
      </c>
      <c r="Y18" s="17">
        <v>7.4925222294887198E-2</v>
      </c>
      <c r="Z18" s="17">
        <v>9.0498664334894396E-2</v>
      </c>
      <c r="AA18" s="17">
        <v>7.1172257379069195E-2</v>
      </c>
      <c r="AB18" s="17">
        <v>7.7006062740903602E-2</v>
      </c>
      <c r="AC18" s="17">
        <v>5.7303751126769303E-2</v>
      </c>
      <c r="AD18" s="17"/>
      <c r="AE18" s="17">
        <v>3.3275743015101299E-2</v>
      </c>
      <c r="AF18" s="17">
        <v>9.2096423423923796E-2</v>
      </c>
      <c r="AG18" s="17">
        <v>4.1301970682526098E-2</v>
      </c>
      <c r="AH18" s="17"/>
      <c r="AI18" s="17">
        <v>2.2061539911497001E-2</v>
      </c>
      <c r="AJ18" s="17">
        <v>0.14099749044270199</v>
      </c>
      <c r="AK18" s="17">
        <v>5.68028254094727E-2</v>
      </c>
      <c r="AL18" s="17">
        <v>1.6556215531129601E-2</v>
      </c>
      <c r="AM18" s="17">
        <v>2.9358299542917101E-2</v>
      </c>
      <c r="AN18" s="17"/>
      <c r="AO18" s="17">
        <v>6.1760278711242697E-3</v>
      </c>
      <c r="AP18" s="17">
        <v>0.15784404683893</v>
      </c>
      <c r="AQ18" s="17">
        <v>3.5537725434717699E-3</v>
      </c>
      <c r="AR18" s="17"/>
      <c r="AS18" s="17">
        <v>4.5550696690397498E-2</v>
      </c>
      <c r="AT18" s="17">
        <v>5.7499080642501199E-2</v>
      </c>
      <c r="AU18" s="17">
        <v>8.0122970454823597E-2</v>
      </c>
      <c r="AV18" s="17">
        <v>6.8643479975274202E-2</v>
      </c>
      <c r="AW18" s="17">
        <v>0.106809530569726</v>
      </c>
    </row>
    <row r="19" spans="2:49" ht="30" x14ac:dyDescent="0.25">
      <c r="B19" s="18" t="s">
        <v>98</v>
      </c>
      <c r="C19" s="19">
        <v>0.170473249479033</v>
      </c>
      <c r="D19" s="19">
        <v>0.16607310070415399</v>
      </c>
      <c r="E19" s="19">
        <v>0.174150095082897</v>
      </c>
      <c r="F19" s="19"/>
      <c r="G19" s="19">
        <v>0.17717353990037399</v>
      </c>
      <c r="H19" s="19">
        <v>0.176048219636078</v>
      </c>
      <c r="I19" s="19">
        <v>0.17996520629006901</v>
      </c>
      <c r="J19" s="19">
        <v>0.18609078328387499</v>
      </c>
      <c r="K19" s="19">
        <v>0.16827801950488</v>
      </c>
      <c r="L19" s="19">
        <v>0.14246374356113001</v>
      </c>
      <c r="M19" s="19"/>
      <c r="N19" s="19">
        <v>0.174718804157596</v>
      </c>
      <c r="O19" s="19">
        <v>0.172279356841544</v>
      </c>
      <c r="P19" s="19">
        <v>0.15791692527088699</v>
      </c>
      <c r="Q19" s="19">
        <v>0.17762258184165799</v>
      </c>
      <c r="R19" s="19"/>
      <c r="S19" s="19">
        <v>0.207561546500938</v>
      </c>
      <c r="T19" s="19">
        <v>0.14625263187500501</v>
      </c>
      <c r="U19" s="19">
        <v>0.123401758021095</v>
      </c>
      <c r="V19" s="19">
        <v>0.10341295307567799</v>
      </c>
      <c r="W19" s="19">
        <v>0.17210034963867099</v>
      </c>
      <c r="X19" s="19">
        <v>0.173674341061829</v>
      </c>
      <c r="Y19" s="19">
        <v>0.18175683319566299</v>
      </c>
      <c r="Z19" s="19">
        <v>0.17253586537541199</v>
      </c>
      <c r="AA19" s="19">
        <v>0.26174647688466901</v>
      </c>
      <c r="AB19" s="19">
        <v>9.9627369410632702E-2</v>
      </c>
      <c r="AC19" s="19">
        <v>0.22432972840412399</v>
      </c>
      <c r="AD19" s="19"/>
      <c r="AE19" s="19">
        <v>0.118198934917961</v>
      </c>
      <c r="AF19" s="19">
        <v>0.235749931916058</v>
      </c>
      <c r="AG19" s="19">
        <v>0.112621213982431</v>
      </c>
      <c r="AH19" s="19"/>
      <c r="AI19" s="19">
        <v>4.4834366174530002E-2</v>
      </c>
      <c r="AJ19" s="19">
        <v>0.42501936340490098</v>
      </c>
      <c r="AK19" s="19">
        <v>0.100478328456637</v>
      </c>
      <c r="AL19" s="19">
        <v>3.5607075943264101E-2</v>
      </c>
      <c r="AM19" s="19">
        <v>9.4214146130313606E-2</v>
      </c>
      <c r="AN19" s="19"/>
      <c r="AO19" s="19">
        <v>9.0031657736394707E-3</v>
      </c>
      <c r="AP19" s="19">
        <v>0.46502296737652099</v>
      </c>
      <c r="AQ19" s="19">
        <v>1.16117416725184E-2</v>
      </c>
      <c r="AR19" s="19"/>
      <c r="AS19" s="19">
        <v>0.15585374252175499</v>
      </c>
      <c r="AT19" s="19">
        <v>0.17332404477687099</v>
      </c>
      <c r="AU19" s="19">
        <v>0.18321332315323699</v>
      </c>
      <c r="AV19" s="19">
        <v>0.178038020093542</v>
      </c>
      <c r="AW19" s="19">
        <v>0.16553651509999501</v>
      </c>
    </row>
    <row r="20" spans="2:49" x14ac:dyDescent="0.25">
      <c r="B20" s="16"/>
    </row>
    <row r="21" spans="2:49" x14ac:dyDescent="0.25">
      <c r="B21" t="s">
        <v>77</v>
      </c>
    </row>
    <row r="22" spans="2:49" x14ac:dyDescent="0.25">
      <c r="B22" t="s">
        <v>78</v>
      </c>
    </row>
    <row r="24" spans="2:49" x14ac:dyDescent="0.25">
      <c r="B24"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100</v>
      </c>
      <c r="C9" s="17">
        <v>0.131203552431325</v>
      </c>
      <c r="D9" s="17">
        <v>0.15813953157115801</v>
      </c>
      <c r="E9" s="17">
        <v>0.106022789340147</v>
      </c>
      <c r="F9" s="17"/>
      <c r="G9" s="17">
        <v>7.6625994045935203E-2</v>
      </c>
      <c r="H9" s="17">
        <v>8.2386484384866995E-2</v>
      </c>
      <c r="I9" s="17">
        <v>9.5036699960116294E-2</v>
      </c>
      <c r="J9" s="17">
        <v>0.11786154703969</v>
      </c>
      <c r="K9" s="17">
        <v>0.13954405318742</v>
      </c>
      <c r="L9" s="17">
        <v>0.24242862067170601</v>
      </c>
      <c r="M9" s="17"/>
      <c r="N9" s="17">
        <v>0.15420744886646001</v>
      </c>
      <c r="O9" s="17">
        <v>0.11332485567822199</v>
      </c>
      <c r="P9" s="17">
        <v>0.135417667251582</v>
      </c>
      <c r="Q9" s="17">
        <v>0.119931814368746</v>
      </c>
      <c r="R9" s="17"/>
      <c r="S9" s="17">
        <v>0.12284007674457</v>
      </c>
      <c r="T9" s="17">
        <v>0.13248153938457199</v>
      </c>
      <c r="U9" s="17">
        <v>0.12860500756145499</v>
      </c>
      <c r="V9" s="17">
        <v>0.15901557514305201</v>
      </c>
      <c r="W9" s="17">
        <v>0.13427314061194001</v>
      </c>
      <c r="X9" s="17">
        <v>0.16378831993925699</v>
      </c>
      <c r="Y9" s="17">
        <v>0.116018448121582</v>
      </c>
      <c r="Z9" s="17">
        <v>0.179236025104825</v>
      </c>
      <c r="AA9" s="17">
        <v>0.105771380297582</v>
      </c>
      <c r="AB9" s="17">
        <v>0.124471776027113</v>
      </c>
      <c r="AC9" s="17">
        <v>9.6606007677555297E-2</v>
      </c>
      <c r="AD9" s="17"/>
      <c r="AE9" s="17">
        <v>0.204662743723038</v>
      </c>
      <c r="AF9" s="17">
        <v>0.109363443211422</v>
      </c>
      <c r="AG9" s="17">
        <v>5.3695026756094201E-2</v>
      </c>
      <c r="AH9" s="17"/>
      <c r="AI9" s="17">
        <v>0.31334351119655202</v>
      </c>
      <c r="AJ9" s="17">
        <v>3.3413810140997403E-2</v>
      </c>
      <c r="AK9" s="17">
        <v>7.4275969211398701E-2</v>
      </c>
      <c r="AL9" s="17">
        <v>0</v>
      </c>
      <c r="AM9" s="17">
        <v>3.7107454409983497E-2</v>
      </c>
      <c r="AN9" s="17"/>
      <c r="AO9" s="17">
        <v>0.53418216902905902</v>
      </c>
      <c r="AP9" s="17">
        <v>2.9925144381884101E-2</v>
      </c>
      <c r="AQ9" s="17">
        <v>3.9636614396789602E-2</v>
      </c>
      <c r="AR9" s="17"/>
      <c r="AS9" s="17">
        <v>0.145551182876066</v>
      </c>
      <c r="AT9" s="17">
        <v>0.110662804224103</v>
      </c>
      <c r="AU9" s="17">
        <v>0.11509706674900699</v>
      </c>
      <c r="AV9" s="17">
        <v>0.14792890819205901</v>
      </c>
      <c r="AW9" s="17">
        <v>0.10821071178224199</v>
      </c>
    </row>
    <row r="10" spans="2:49" ht="45" x14ac:dyDescent="0.25">
      <c r="B10" s="18" t="s">
        <v>101</v>
      </c>
      <c r="C10" s="17">
        <v>0.15791285187882101</v>
      </c>
      <c r="D10" s="17">
        <v>0.16761080620966801</v>
      </c>
      <c r="E10" s="17">
        <v>0.14931066144460201</v>
      </c>
      <c r="F10" s="17"/>
      <c r="G10" s="17">
        <v>0.15545373688584099</v>
      </c>
      <c r="H10" s="17">
        <v>0.16245713560271999</v>
      </c>
      <c r="I10" s="17">
        <v>0.14926397404716499</v>
      </c>
      <c r="J10" s="17">
        <v>0.13360232940085201</v>
      </c>
      <c r="K10" s="17">
        <v>0.160159877581319</v>
      </c>
      <c r="L10" s="17">
        <v>0.18117967375181199</v>
      </c>
      <c r="M10" s="17"/>
      <c r="N10" s="17">
        <v>0.18442920140876701</v>
      </c>
      <c r="O10" s="17">
        <v>0.16970120392782601</v>
      </c>
      <c r="P10" s="17">
        <v>0.147290827335642</v>
      </c>
      <c r="Q10" s="17">
        <v>0.127508808710348</v>
      </c>
      <c r="R10" s="17"/>
      <c r="S10" s="17">
        <v>0.19880134078643899</v>
      </c>
      <c r="T10" s="17">
        <v>0.171485045139954</v>
      </c>
      <c r="U10" s="17">
        <v>0.16619389162259299</v>
      </c>
      <c r="V10" s="17">
        <v>0.18565054795982899</v>
      </c>
      <c r="W10" s="17">
        <v>0.135000967513872</v>
      </c>
      <c r="X10" s="17">
        <v>0.155333637319783</v>
      </c>
      <c r="Y10" s="17">
        <v>0.15314125762866199</v>
      </c>
      <c r="Z10" s="17">
        <v>0.113375182927844</v>
      </c>
      <c r="AA10" s="17">
        <v>0.12965702428276801</v>
      </c>
      <c r="AB10" s="17">
        <v>0.123550390268094</v>
      </c>
      <c r="AC10" s="17">
        <v>0.148865020157395</v>
      </c>
      <c r="AD10" s="17"/>
      <c r="AE10" s="17">
        <v>0.217259388075079</v>
      </c>
      <c r="AF10" s="17">
        <v>0.126844801519026</v>
      </c>
      <c r="AG10" s="17">
        <v>0.14142609585694399</v>
      </c>
      <c r="AH10" s="17"/>
      <c r="AI10" s="17">
        <v>0.30708034346787599</v>
      </c>
      <c r="AJ10" s="17">
        <v>6.6036994042347294E-2</v>
      </c>
      <c r="AK10" s="17">
        <v>7.6784084813669107E-2</v>
      </c>
      <c r="AL10" s="17">
        <v>0.17771819130781899</v>
      </c>
      <c r="AM10" s="17">
        <v>0.100000377962224</v>
      </c>
      <c r="AN10" s="17"/>
      <c r="AO10" s="17">
        <v>0.40823873248839698</v>
      </c>
      <c r="AP10" s="17">
        <v>3.8933826156279799E-2</v>
      </c>
      <c r="AQ10" s="17">
        <v>8.1030278212665896E-2</v>
      </c>
      <c r="AR10" s="17"/>
      <c r="AS10" s="17">
        <v>0.149746518186129</v>
      </c>
      <c r="AT10" s="17">
        <v>0.160730982415726</v>
      </c>
      <c r="AU10" s="17">
        <v>0.160357562212295</v>
      </c>
      <c r="AV10" s="17">
        <v>0.14886655364000301</v>
      </c>
      <c r="AW10" s="17">
        <v>0.226486477171783</v>
      </c>
    </row>
    <row r="11" spans="2:49" ht="60" x14ac:dyDescent="0.25">
      <c r="B11" s="18" t="s">
        <v>102</v>
      </c>
      <c r="C11" s="17">
        <v>0.14711884131337499</v>
      </c>
      <c r="D11" s="17">
        <v>0.15059722104032</v>
      </c>
      <c r="E11" s="17">
        <v>0.144962101933448</v>
      </c>
      <c r="F11" s="17"/>
      <c r="G11" s="17">
        <v>0.22502158297100999</v>
      </c>
      <c r="H11" s="17">
        <v>0.15292970259688199</v>
      </c>
      <c r="I11" s="17">
        <v>0.14361165194794001</v>
      </c>
      <c r="J11" s="17">
        <v>0.11677277258527601</v>
      </c>
      <c r="K11" s="17">
        <v>0.152574244899608</v>
      </c>
      <c r="L11" s="17">
        <v>0.113712603168419</v>
      </c>
      <c r="M11" s="17"/>
      <c r="N11" s="17">
        <v>0.147430713226708</v>
      </c>
      <c r="O11" s="17">
        <v>0.14661282806627099</v>
      </c>
      <c r="P11" s="17">
        <v>0.14886449040062699</v>
      </c>
      <c r="Q11" s="17">
        <v>0.145670310330486</v>
      </c>
      <c r="R11" s="17"/>
      <c r="S11" s="17">
        <v>0.166133595292246</v>
      </c>
      <c r="T11" s="17">
        <v>0.138906568143809</v>
      </c>
      <c r="U11" s="17">
        <v>0.14454965694122099</v>
      </c>
      <c r="V11" s="17">
        <v>0.16320294638305299</v>
      </c>
      <c r="W11" s="17">
        <v>0.171660553698329</v>
      </c>
      <c r="X11" s="17">
        <v>0.156837357824818</v>
      </c>
      <c r="Y11" s="17">
        <v>0.175999187582176</v>
      </c>
      <c r="Z11" s="17">
        <v>0.107258218292033</v>
      </c>
      <c r="AA11" s="17">
        <v>0.14839294994983199</v>
      </c>
      <c r="AB11" s="17">
        <v>0.10171717998362199</v>
      </c>
      <c r="AC11" s="17">
        <v>0.103092845491859</v>
      </c>
      <c r="AD11" s="17"/>
      <c r="AE11" s="17">
        <v>0.162613043322615</v>
      </c>
      <c r="AF11" s="17">
        <v>0.12116770983588999</v>
      </c>
      <c r="AG11" s="17">
        <v>0.16019478569817699</v>
      </c>
      <c r="AH11" s="17"/>
      <c r="AI11" s="17">
        <v>0.164677480821523</v>
      </c>
      <c r="AJ11" s="17">
        <v>0.11293905858952399</v>
      </c>
      <c r="AK11" s="17">
        <v>0.19579588386608601</v>
      </c>
      <c r="AL11" s="17">
        <v>0.30184020062630101</v>
      </c>
      <c r="AM11" s="17">
        <v>0.145880801145963</v>
      </c>
      <c r="AN11" s="17"/>
      <c r="AO11" s="17">
        <v>3.1990746233003201E-2</v>
      </c>
      <c r="AP11" s="17">
        <v>0.14296394046441099</v>
      </c>
      <c r="AQ11" s="17">
        <v>0.251405311705652</v>
      </c>
      <c r="AR11" s="17"/>
      <c r="AS11" s="17">
        <v>0.14291224825954299</v>
      </c>
      <c r="AT11" s="17">
        <v>0.16476329970741199</v>
      </c>
      <c r="AU11" s="17">
        <v>0.14360023191785701</v>
      </c>
      <c r="AV11" s="17">
        <v>0.13991899530369201</v>
      </c>
      <c r="AW11" s="17">
        <v>0.18384595094049699</v>
      </c>
    </row>
    <row r="12" spans="2:49" ht="60" x14ac:dyDescent="0.25">
      <c r="B12" s="18" t="s">
        <v>103</v>
      </c>
      <c r="C12" s="17">
        <v>0.485725019860829</v>
      </c>
      <c r="D12" s="17">
        <v>0.47241303922573002</v>
      </c>
      <c r="E12" s="17">
        <v>0.49633467385558999</v>
      </c>
      <c r="F12" s="17"/>
      <c r="G12" s="17">
        <v>0.42718248260359798</v>
      </c>
      <c r="H12" s="17">
        <v>0.51067443472788299</v>
      </c>
      <c r="I12" s="17">
        <v>0.51902351093893095</v>
      </c>
      <c r="J12" s="17">
        <v>0.55619678785124804</v>
      </c>
      <c r="K12" s="17">
        <v>0.485387844641887</v>
      </c>
      <c r="L12" s="17">
        <v>0.42073834785841002</v>
      </c>
      <c r="M12" s="17"/>
      <c r="N12" s="17">
        <v>0.46633342424447899</v>
      </c>
      <c r="O12" s="17">
        <v>0.49052232394725898</v>
      </c>
      <c r="P12" s="17">
        <v>0.47406009335987498</v>
      </c>
      <c r="Q12" s="17">
        <v>0.51362930186429201</v>
      </c>
      <c r="R12" s="17"/>
      <c r="S12" s="17">
        <v>0.448626465254791</v>
      </c>
      <c r="T12" s="17">
        <v>0.46352006543267199</v>
      </c>
      <c r="U12" s="17">
        <v>0.47035857885175097</v>
      </c>
      <c r="V12" s="17">
        <v>0.39616399447727602</v>
      </c>
      <c r="W12" s="17">
        <v>0.44461785372450202</v>
      </c>
      <c r="X12" s="17">
        <v>0.44919866574475698</v>
      </c>
      <c r="Y12" s="17">
        <v>0.48550686662445303</v>
      </c>
      <c r="Z12" s="17">
        <v>0.52115451092488396</v>
      </c>
      <c r="AA12" s="17">
        <v>0.54653383934918698</v>
      </c>
      <c r="AB12" s="17">
        <v>0.60320087758004204</v>
      </c>
      <c r="AC12" s="17">
        <v>0.58298509443228697</v>
      </c>
      <c r="AD12" s="17"/>
      <c r="AE12" s="17">
        <v>0.34944607375428299</v>
      </c>
      <c r="AF12" s="17">
        <v>0.60935868269949101</v>
      </c>
      <c r="AG12" s="17">
        <v>0.47702866620147699</v>
      </c>
      <c r="AH12" s="17"/>
      <c r="AI12" s="17">
        <v>0.15786202221086701</v>
      </c>
      <c r="AJ12" s="17">
        <v>0.76611786114875002</v>
      </c>
      <c r="AK12" s="17">
        <v>0.61916067194510005</v>
      </c>
      <c r="AL12" s="17">
        <v>0.48692753043373999</v>
      </c>
      <c r="AM12" s="17">
        <v>0.53318694324062799</v>
      </c>
      <c r="AN12" s="17"/>
      <c r="AO12" s="17">
        <v>1.5715549060283399E-2</v>
      </c>
      <c r="AP12" s="17">
        <v>0.76721569862888706</v>
      </c>
      <c r="AQ12" s="17">
        <v>0.60980216591491498</v>
      </c>
      <c r="AR12" s="17"/>
      <c r="AS12" s="17">
        <v>0.46131347436987602</v>
      </c>
      <c r="AT12" s="17">
        <v>0.48378906113884101</v>
      </c>
      <c r="AU12" s="17">
        <v>0.51604417266953795</v>
      </c>
      <c r="AV12" s="17">
        <v>0.50353455569680905</v>
      </c>
      <c r="AW12" s="17">
        <v>0.40153262855899002</v>
      </c>
    </row>
    <row r="13" spans="2:49" x14ac:dyDescent="0.25">
      <c r="B13" s="18" t="s">
        <v>104</v>
      </c>
      <c r="C13" s="19">
        <v>7.8039734515649398E-2</v>
      </c>
      <c r="D13" s="19">
        <v>5.1239401953124403E-2</v>
      </c>
      <c r="E13" s="19">
        <v>0.10336977342621199</v>
      </c>
      <c r="F13" s="19"/>
      <c r="G13" s="19">
        <v>0.115716203493616</v>
      </c>
      <c r="H13" s="19">
        <v>9.1552242687648305E-2</v>
      </c>
      <c r="I13" s="19">
        <v>9.3064163105847905E-2</v>
      </c>
      <c r="J13" s="19">
        <v>7.5566563122933403E-2</v>
      </c>
      <c r="K13" s="19">
        <v>6.2333979689766103E-2</v>
      </c>
      <c r="L13" s="19">
        <v>4.1940754549652903E-2</v>
      </c>
      <c r="M13" s="19"/>
      <c r="N13" s="19">
        <v>4.7599212253586098E-2</v>
      </c>
      <c r="O13" s="19">
        <v>7.9838788380421799E-2</v>
      </c>
      <c r="P13" s="19">
        <v>9.4366921652274394E-2</v>
      </c>
      <c r="Q13" s="19">
        <v>9.3259764726128E-2</v>
      </c>
      <c r="R13" s="19"/>
      <c r="S13" s="19">
        <v>6.3598521921954698E-2</v>
      </c>
      <c r="T13" s="19">
        <v>9.3606781898994199E-2</v>
      </c>
      <c r="U13" s="19">
        <v>9.0292865022980506E-2</v>
      </c>
      <c r="V13" s="19">
        <v>9.5966936036790407E-2</v>
      </c>
      <c r="W13" s="19">
        <v>0.114447484451357</v>
      </c>
      <c r="X13" s="19">
        <v>7.4842019171384194E-2</v>
      </c>
      <c r="Y13" s="19">
        <v>6.9334240043127507E-2</v>
      </c>
      <c r="Z13" s="19">
        <v>7.8976062750413301E-2</v>
      </c>
      <c r="AA13" s="19">
        <v>6.96448061206313E-2</v>
      </c>
      <c r="AB13" s="19">
        <v>4.7059776141128801E-2</v>
      </c>
      <c r="AC13" s="19">
        <v>6.8451032240903806E-2</v>
      </c>
      <c r="AD13" s="19"/>
      <c r="AE13" s="19">
        <v>6.6018751124983802E-2</v>
      </c>
      <c r="AF13" s="19">
        <v>3.3265362734171397E-2</v>
      </c>
      <c r="AG13" s="19">
        <v>0.167655425487308</v>
      </c>
      <c r="AH13" s="19"/>
      <c r="AI13" s="19">
        <v>5.7036642303181798E-2</v>
      </c>
      <c r="AJ13" s="19">
        <v>2.1492276078381101E-2</v>
      </c>
      <c r="AK13" s="19">
        <v>3.3983390163746401E-2</v>
      </c>
      <c r="AL13" s="19">
        <v>3.3514077632139698E-2</v>
      </c>
      <c r="AM13" s="19">
        <v>0.18382442324120099</v>
      </c>
      <c r="AN13" s="19"/>
      <c r="AO13" s="19">
        <v>9.8728031892572794E-3</v>
      </c>
      <c r="AP13" s="19">
        <v>2.0961390368537201E-2</v>
      </c>
      <c r="AQ13" s="19">
        <v>1.8125629769977499E-2</v>
      </c>
      <c r="AR13" s="19"/>
      <c r="AS13" s="19">
        <v>0.100476576308385</v>
      </c>
      <c r="AT13" s="19">
        <v>8.0053852513917195E-2</v>
      </c>
      <c r="AU13" s="19">
        <v>6.4900966451302694E-2</v>
      </c>
      <c r="AV13" s="19">
        <v>5.9750987167436702E-2</v>
      </c>
      <c r="AW13" s="19">
        <v>7.9924231546488103E-2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106</v>
      </c>
      <c r="C9" s="17">
        <v>0.23236794785797399</v>
      </c>
      <c r="D9" s="17">
        <v>0.23471717671107101</v>
      </c>
      <c r="E9" s="17">
        <v>0.22997931591940901</v>
      </c>
      <c r="F9" s="17"/>
      <c r="G9" s="17">
        <v>0.2666303512139</v>
      </c>
      <c r="H9" s="17">
        <v>0.27895139054607199</v>
      </c>
      <c r="I9" s="17">
        <v>0.242335883229327</v>
      </c>
      <c r="J9" s="17">
        <v>0.245990738261398</v>
      </c>
      <c r="K9" s="17">
        <v>0.200517024540112</v>
      </c>
      <c r="L9" s="17">
        <v>0.17355770834690801</v>
      </c>
      <c r="M9" s="17"/>
      <c r="N9" s="17">
        <v>0.238398691099032</v>
      </c>
      <c r="O9" s="17">
        <v>0.22443840832032999</v>
      </c>
      <c r="P9" s="17">
        <v>0.22805763579565799</v>
      </c>
      <c r="Q9" s="17">
        <v>0.240612140851726</v>
      </c>
      <c r="R9" s="17"/>
      <c r="S9" s="17">
        <v>0.27114826795029701</v>
      </c>
      <c r="T9" s="17">
        <v>0.203870218120141</v>
      </c>
      <c r="U9" s="17">
        <v>0.163807413852599</v>
      </c>
      <c r="V9" s="17">
        <v>0.15905445560700199</v>
      </c>
      <c r="W9" s="17">
        <v>0.222668968688369</v>
      </c>
      <c r="X9" s="17">
        <v>0.238728242857772</v>
      </c>
      <c r="Y9" s="17">
        <v>0.243299023430954</v>
      </c>
      <c r="Z9" s="17">
        <v>0.259141103932088</v>
      </c>
      <c r="AA9" s="17">
        <v>0.33465127166829101</v>
      </c>
      <c r="AB9" s="17">
        <v>0.165959547275363</v>
      </c>
      <c r="AC9" s="17">
        <v>0.29701429953319403</v>
      </c>
      <c r="AD9" s="17"/>
      <c r="AE9" s="17">
        <v>0.152836049025142</v>
      </c>
      <c r="AF9" s="17">
        <v>0.32402094385665497</v>
      </c>
      <c r="AG9" s="17">
        <v>0.17056468255403801</v>
      </c>
      <c r="AH9" s="17"/>
      <c r="AI9" s="17">
        <v>6.8995444128744393E-2</v>
      </c>
      <c r="AJ9" s="17">
        <v>0.57467026442898606</v>
      </c>
      <c r="AK9" s="17">
        <v>0.125940384683773</v>
      </c>
      <c r="AL9" s="17">
        <v>5.0343791637030698E-2</v>
      </c>
      <c r="AM9" s="17">
        <v>0.126019161216996</v>
      </c>
      <c r="AN9" s="17"/>
      <c r="AO9" s="17">
        <v>2.55352192043252E-2</v>
      </c>
      <c r="AP9" s="17">
        <v>0.61348897732892205</v>
      </c>
      <c r="AQ9" s="17">
        <v>3.6342040548502E-2</v>
      </c>
      <c r="AR9" s="17"/>
      <c r="AS9" s="17">
        <v>0.21540558361726</v>
      </c>
      <c r="AT9" s="17">
        <v>0.23630896533409801</v>
      </c>
      <c r="AU9" s="17">
        <v>0.25207721581049403</v>
      </c>
      <c r="AV9" s="17">
        <v>0.24608115255221599</v>
      </c>
      <c r="AW9" s="17">
        <v>0.27182525684791498</v>
      </c>
    </row>
    <row r="10" spans="2:49" ht="45" x14ac:dyDescent="0.25">
      <c r="B10" s="18" t="s">
        <v>107</v>
      </c>
      <c r="C10" s="17">
        <v>0.224900086607704</v>
      </c>
      <c r="D10" s="17">
        <v>0.209557418770766</v>
      </c>
      <c r="E10" s="17">
        <v>0.240253163833721</v>
      </c>
      <c r="F10" s="17"/>
      <c r="G10" s="17">
        <v>0.343337630738134</v>
      </c>
      <c r="H10" s="17">
        <v>0.276667819897357</v>
      </c>
      <c r="I10" s="17">
        <v>0.26038049663342699</v>
      </c>
      <c r="J10" s="17">
        <v>0.208411623267514</v>
      </c>
      <c r="K10" s="17">
        <v>0.16587751512851101</v>
      </c>
      <c r="L10" s="17">
        <v>0.127002407645501</v>
      </c>
      <c r="M10" s="17"/>
      <c r="N10" s="17">
        <v>0.24145473174850601</v>
      </c>
      <c r="O10" s="17">
        <v>0.24752558223907201</v>
      </c>
      <c r="P10" s="17">
        <v>0.209368231085207</v>
      </c>
      <c r="Q10" s="17">
        <v>0.19839276537616901</v>
      </c>
      <c r="R10" s="17"/>
      <c r="S10" s="17">
        <v>0.23277169753795199</v>
      </c>
      <c r="T10" s="17">
        <v>0.23680390114449601</v>
      </c>
      <c r="U10" s="17">
        <v>0.20555076236901801</v>
      </c>
      <c r="V10" s="17">
        <v>0.224712057163274</v>
      </c>
      <c r="W10" s="17">
        <v>0.207359342042471</v>
      </c>
      <c r="X10" s="17">
        <v>0.20714073363625601</v>
      </c>
      <c r="Y10" s="17">
        <v>0.25840219623761301</v>
      </c>
      <c r="Z10" s="17">
        <v>0.245286747375976</v>
      </c>
      <c r="AA10" s="17">
        <v>0.19966139264173799</v>
      </c>
      <c r="AB10" s="17">
        <v>0.23114030648102701</v>
      </c>
      <c r="AC10" s="17">
        <v>0.23412607346891101</v>
      </c>
      <c r="AD10" s="17"/>
      <c r="AE10" s="17">
        <v>0.15669488318677</v>
      </c>
      <c r="AF10" s="17">
        <v>0.263120692006796</v>
      </c>
      <c r="AG10" s="17">
        <v>0.223377269199215</v>
      </c>
      <c r="AH10" s="17"/>
      <c r="AI10" s="17">
        <v>0.13436538577135099</v>
      </c>
      <c r="AJ10" s="17">
        <v>0.293280968327498</v>
      </c>
      <c r="AK10" s="17">
        <v>0.282288409736767</v>
      </c>
      <c r="AL10" s="17">
        <v>0.193907311921622</v>
      </c>
      <c r="AM10" s="17">
        <v>0.23672861462564701</v>
      </c>
      <c r="AN10" s="17"/>
      <c r="AO10" s="17">
        <v>9.0171488906758801E-2</v>
      </c>
      <c r="AP10" s="17">
        <v>0.339079101847022</v>
      </c>
      <c r="AQ10" s="17">
        <v>0.268420850642138</v>
      </c>
      <c r="AR10" s="17"/>
      <c r="AS10" s="17">
        <v>0.17211233783763399</v>
      </c>
      <c r="AT10" s="17">
        <v>0.230870527593243</v>
      </c>
      <c r="AU10" s="17">
        <v>0.272824388130532</v>
      </c>
      <c r="AV10" s="17">
        <v>0.288659523122763</v>
      </c>
      <c r="AW10" s="17">
        <v>0.298735846236583</v>
      </c>
    </row>
    <row r="11" spans="2:49" ht="60" x14ac:dyDescent="0.25">
      <c r="B11" s="18" t="s">
        <v>108</v>
      </c>
      <c r="C11" s="17">
        <v>0.162404387541742</v>
      </c>
      <c r="D11" s="17">
        <v>0.16772384903316001</v>
      </c>
      <c r="E11" s="17">
        <v>0.15708856836351801</v>
      </c>
      <c r="F11" s="17"/>
      <c r="G11" s="17">
        <v>0.18920501456988101</v>
      </c>
      <c r="H11" s="17">
        <v>0.17673982987187301</v>
      </c>
      <c r="I11" s="17">
        <v>0.15098609100070801</v>
      </c>
      <c r="J11" s="17">
        <v>0.14180187791107399</v>
      </c>
      <c r="K11" s="17">
        <v>0.162821065429025</v>
      </c>
      <c r="L11" s="17">
        <v>0.158446979555463</v>
      </c>
      <c r="M11" s="17"/>
      <c r="N11" s="17">
        <v>0.18743451824195101</v>
      </c>
      <c r="O11" s="17">
        <v>0.15776562572367001</v>
      </c>
      <c r="P11" s="17">
        <v>0.14657339097887201</v>
      </c>
      <c r="Q11" s="17">
        <v>0.15627680990759901</v>
      </c>
      <c r="R11" s="17"/>
      <c r="S11" s="17">
        <v>0.16879217244922001</v>
      </c>
      <c r="T11" s="17">
        <v>0.167920851147806</v>
      </c>
      <c r="U11" s="17">
        <v>0.16266524334593099</v>
      </c>
      <c r="V11" s="17">
        <v>0.160997522970972</v>
      </c>
      <c r="W11" s="17">
        <v>0.13365881256596901</v>
      </c>
      <c r="X11" s="17">
        <v>0.137573805404232</v>
      </c>
      <c r="Y11" s="17">
        <v>0.16857970624354901</v>
      </c>
      <c r="Z11" s="17">
        <v>0.12814333459761601</v>
      </c>
      <c r="AA11" s="17">
        <v>0.157175955839469</v>
      </c>
      <c r="AB11" s="17">
        <v>0.22696062677933301</v>
      </c>
      <c r="AC11" s="17">
        <v>0.13001168064369001</v>
      </c>
      <c r="AD11" s="17"/>
      <c r="AE11" s="17">
        <v>0.14360294380572899</v>
      </c>
      <c r="AF11" s="17">
        <v>0.17514207715496</v>
      </c>
      <c r="AG11" s="17">
        <v>0.16313255041588101</v>
      </c>
      <c r="AH11" s="17"/>
      <c r="AI11" s="17">
        <v>0.19069203512763999</v>
      </c>
      <c r="AJ11" s="17">
        <v>7.3730582715433299E-2</v>
      </c>
      <c r="AK11" s="17">
        <v>0.31713460085201001</v>
      </c>
      <c r="AL11" s="17">
        <v>0.13350060109817699</v>
      </c>
      <c r="AM11" s="17">
        <v>0.13131267748842901</v>
      </c>
      <c r="AN11" s="17"/>
      <c r="AO11" s="17">
        <v>0.211760337540086</v>
      </c>
      <c r="AP11" s="17">
        <v>3.1237372640509398E-2</v>
      </c>
      <c r="AQ11" s="17">
        <v>0.382035395548462</v>
      </c>
      <c r="AR11" s="17"/>
      <c r="AS11" s="17">
        <v>0.156578358167101</v>
      </c>
      <c r="AT11" s="17">
        <v>0.15860766618998201</v>
      </c>
      <c r="AU11" s="17">
        <v>0.182388185262118</v>
      </c>
      <c r="AV11" s="17">
        <v>0.151169513257289</v>
      </c>
      <c r="AW11" s="17">
        <v>0.15591368339058301</v>
      </c>
    </row>
    <row r="12" spans="2:49" ht="60" x14ac:dyDescent="0.25">
      <c r="B12" s="18" t="s">
        <v>109</v>
      </c>
      <c r="C12" s="17">
        <v>0.306173127563999</v>
      </c>
      <c r="D12" s="17">
        <v>0.33313553263366602</v>
      </c>
      <c r="E12" s="17">
        <v>0.28055733305229202</v>
      </c>
      <c r="F12" s="17"/>
      <c r="G12" s="17">
        <v>9.6093316310952998E-2</v>
      </c>
      <c r="H12" s="17">
        <v>0.17078663221155199</v>
      </c>
      <c r="I12" s="17">
        <v>0.25093196744827001</v>
      </c>
      <c r="J12" s="17">
        <v>0.33424957381543802</v>
      </c>
      <c r="K12" s="17">
        <v>0.41845809841617898</v>
      </c>
      <c r="L12" s="17">
        <v>0.50481894212879996</v>
      </c>
      <c r="M12" s="17"/>
      <c r="N12" s="17">
        <v>0.28546559451384301</v>
      </c>
      <c r="O12" s="17">
        <v>0.29699617777603599</v>
      </c>
      <c r="P12" s="17">
        <v>0.33501345324503601</v>
      </c>
      <c r="Q12" s="17">
        <v>0.30917435591702203</v>
      </c>
      <c r="R12" s="17"/>
      <c r="S12" s="17">
        <v>0.25579023576411097</v>
      </c>
      <c r="T12" s="17">
        <v>0.29833823636034901</v>
      </c>
      <c r="U12" s="17">
        <v>0.36248997681466699</v>
      </c>
      <c r="V12" s="17">
        <v>0.38076131812592801</v>
      </c>
      <c r="W12" s="17">
        <v>0.32279721685511598</v>
      </c>
      <c r="X12" s="17">
        <v>0.33960713141836402</v>
      </c>
      <c r="Y12" s="17">
        <v>0.264497698614792</v>
      </c>
      <c r="Z12" s="17">
        <v>0.30918159501425502</v>
      </c>
      <c r="AA12" s="17">
        <v>0.259983403014798</v>
      </c>
      <c r="AB12" s="17">
        <v>0.32911072081250398</v>
      </c>
      <c r="AC12" s="17">
        <v>0.28458315751185098</v>
      </c>
      <c r="AD12" s="17"/>
      <c r="AE12" s="17">
        <v>0.48722705543883199</v>
      </c>
      <c r="AF12" s="17">
        <v>0.20479756432413401</v>
      </c>
      <c r="AG12" s="17">
        <v>0.27954399629548199</v>
      </c>
      <c r="AH12" s="17"/>
      <c r="AI12" s="17">
        <v>0.56680185290802299</v>
      </c>
      <c r="AJ12" s="17">
        <v>3.6450028942298103E-2</v>
      </c>
      <c r="AK12" s="17">
        <v>0.220913270074162</v>
      </c>
      <c r="AL12" s="17">
        <v>0.550209172043297</v>
      </c>
      <c r="AM12" s="17">
        <v>0.32514697500358403</v>
      </c>
      <c r="AN12" s="17"/>
      <c r="AO12" s="17">
        <v>0.65447312491201903</v>
      </c>
      <c r="AP12" s="17">
        <v>8.0517122365330006E-3</v>
      </c>
      <c r="AQ12" s="17">
        <v>0.28389193725023998</v>
      </c>
      <c r="AR12" s="17"/>
      <c r="AS12" s="17">
        <v>0.36613743401077198</v>
      </c>
      <c r="AT12" s="17">
        <v>0.29735627240228002</v>
      </c>
      <c r="AU12" s="17">
        <v>0.23567656653250299</v>
      </c>
      <c r="AV12" s="17">
        <v>0.257832069197653</v>
      </c>
      <c r="AW12" s="17">
        <v>0.19500213143877199</v>
      </c>
    </row>
    <row r="13" spans="2:49" x14ac:dyDescent="0.25">
      <c r="B13" s="18" t="s">
        <v>104</v>
      </c>
      <c r="C13" s="19">
        <v>7.4154450428579904E-2</v>
      </c>
      <c r="D13" s="19">
        <v>5.4866022851336002E-2</v>
      </c>
      <c r="E13" s="19">
        <v>9.2121618831060098E-2</v>
      </c>
      <c r="F13" s="19"/>
      <c r="G13" s="19">
        <v>0.10473368716713199</v>
      </c>
      <c r="H13" s="19">
        <v>9.6854327473145499E-2</v>
      </c>
      <c r="I13" s="19">
        <v>9.5365561688267902E-2</v>
      </c>
      <c r="J13" s="19">
        <v>6.9546186744576993E-2</v>
      </c>
      <c r="K13" s="19">
        <v>5.2326296486172499E-2</v>
      </c>
      <c r="L13" s="19">
        <v>3.6173962323328201E-2</v>
      </c>
      <c r="M13" s="19"/>
      <c r="N13" s="19">
        <v>4.7246464396667402E-2</v>
      </c>
      <c r="O13" s="19">
        <v>7.3274205940892997E-2</v>
      </c>
      <c r="P13" s="19">
        <v>8.09872888952268E-2</v>
      </c>
      <c r="Q13" s="19">
        <v>9.5543927947483204E-2</v>
      </c>
      <c r="R13" s="19"/>
      <c r="S13" s="19">
        <v>7.1497626298421005E-2</v>
      </c>
      <c r="T13" s="19">
        <v>9.3066793227208802E-2</v>
      </c>
      <c r="U13" s="19">
        <v>0.105486603617784</v>
      </c>
      <c r="V13" s="19">
        <v>7.4474646132824701E-2</v>
      </c>
      <c r="W13" s="19">
        <v>0.113515659848076</v>
      </c>
      <c r="X13" s="19">
        <v>7.6950086683375496E-2</v>
      </c>
      <c r="Y13" s="19">
        <v>6.5221375473091703E-2</v>
      </c>
      <c r="Z13" s="19">
        <v>5.8247219080065298E-2</v>
      </c>
      <c r="AA13" s="19">
        <v>4.8527976835703902E-2</v>
      </c>
      <c r="AB13" s="19">
        <v>4.6828798651773099E-2</v>
      </c>
      <c r="AC13" s="19">
        <v>5.4264788842354798E-2</v>
      </c>
      <c r="AD13" s="19"/>
      <c r="AE13" s="19">
        <v>5.9639068543527601E-2</v>
      </c>
      <c r="AF13" s="19">
        <v>3.2918722657455303E-2</v>
      </c>
      <c r="AG13" s="19">
        <v>0.163381501535384</v>
      </c>
      <c r="AH13" s="19"/>
      <c r="AI13" s="19">
        <v>3.9145282064240498E-2</v>
      </c>
      <c r="AJ13" s="19">
        <v>2.18681555857849E-2</v>
      </c>
      <c r="AK13" s="19">
        <v>5.3723334653287297E-2</v>
      </c>
      <c r="AL13" s="19">
        <v>7.2039123299873498E-2</v>
      </c>
      <c r="AM13" s="19">
        <v>0.18079257166534499</v>
      </c>
      <c r="AN13" s="19"/>
      <c r="AO13" s="19">
        <v>1.80598294368104E-2</v>
      </c>
      <c r="AP13" s="19">
        <v>8.1428359470127592E-3</v>
      </c>
      <c r="AQ13" s="19">
        <v>2.93097760106583E-2</v>
      </c>
      <c r="AR13" s="19"/>
      <c r="AS13" s="19">
        <v>8.9766286367232995E-2</v>
      </c>
      <c r="AT13" s="19">
        <v>7.6856568480396001E-2</v>
      </c>
      <c r="AU13" s="19">
        <v>5.7033644264352798E-2</v>
      </c>
      <c r="AV13" s="19">
        <v>5.6257741870079099E-2</v>
      </c>
      <c r="AW13" s="19">
        <v>7.8523082086146903E-2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111</v>
      </c>
      <c r="C9" s="17">
        <v>0.222962705116657</v>
      </c>
      <c r="D9" s="17">
        <v>0.231512728969438</v>
      </c>
      <c r="E9" s="17">
        <v>0.216020793866009</v>
      </c>
      <c r="F9" s="17"/>
      <c r="G9" s="17">
        <v>0.183445078942502</v>
      </c>
      <c r="H9" s="17">
        <v>0.24198297274997799</v>
      </c>
      <c r="I9" s="17">
        <v>0.25433841032634702</v>
      </c>
      <c r="J9" s="17">
        <v>0.24575764132077399</v>
      </c>
      <c r="K9" s="17">
        <v>0.22956622098947399</v>
      </c>
      <c r="L9" s="17">
        <v>0.18562628745579701</v>
      </c>
      <c r="M9" s="17"/>
      <c r="N9" s="17">
        <v>0.22614809846616499</v>
      </c>
      <c r="O9" s="17">
        <v>0.241944253904918</v>
      </c>
      <c r="P9" s="17">
        <v>0.207758497130975</v>
      </c>
      <c r="Q9" s="17">
        <v>0.21589608628124601</v>
      </c>
      <c r="R9" s="17"/>
      <c r="S9" s="17">
        <v>0.26519790569069501</v>
      </c>
      <c r="T9" s="17">
        <v>0.19490109673231201</v>
      </c>
      <c r="U9" s="17">
        <v>0.171078791845239</v>
      </c>
      <c r="V9" s="17">
        <v>0.163334566727525</v>
      </c>
      <c r="W9" s="17">
        <v>0.20457888606743699</v>
      </c>
      <c r="X9" s="17">
        <v>0.220134113647562</v>
      </c>
      <c r="Y9" s="17">
        <v>0.23626077295356601</v>
      </c>
      <c r="Z9" s="17">
        <v>0.214798473908375</v>
      </c>
      <c r="AA9" s="17">
        <v>0.25724279782637099</v>
      </c>
      <c r="AB9" s="17">
        <v>0.207578274387509</v>
      </c>
      <c r="AC9" s="17">
        <v>0.33604022543129802</v>
      </c>
      <c r="AD9" s="17"/>
      <c r="AE9" s="17">
        <v>0.159635208978572</v>
      </c>
      <c r="AF9" s="17">
        <v>0.31313292753151101</v>
      </c>
      <c r="AG9" s="17">
        <v>0.17787134709330699</v>
      </c>
      <c r="AH9" s="17"/>
      <c r="AI9" s="17">
        <v>8.7507100657699594E-2</v>
      </c>
      <c r="AJ9" s="17">
        <v>0.46973100261864598</v>
      </c>
      <c r="AK9" s="17">
        <v>0.21925245228496801</v>
      </c>
      <c r="AL9" s="17">
        <v>7.7066585022930206E-2</v>
      </c>
      <c r="AM9" s="17">
        <v>0.15183967778065799</v>
      </c>
      <c r="AN9" s="17"/>
      <c r="AO9" s="17">
        <v>3.7494878459052999E-2</v>
      </c>
      <c r="AP9" s="17">
        <v>0.52421847589367898</v>
      </c>
      <c r="AQ9" s="17">
        <v>0.10954973520375</v>
      </c>
      <c r="AR9" s="17"/>
      <c r="AS9" s="17">
        <v>0.198693809904089</v>
      </c>
      <c r="AT9" s="17">
        <v>0.20893161212429701</v>
      </c>
      <c r="AU9" s="17">
        <v>0.25130483116947699</v>
      </c>
      <c r="AV9" s="17">
        <v>0.268030076520889</v>
      </c>
      <c r="AW9" s="17">
        <v>0.33000616226504698</v>
      </c>
    </row>
    <row r="10" spans="2:49" ht="30" x14ac:dyDescent="0.25">
      <c r="B10" s="18" t="s">
        <v>112</v>
      </c>
      <c r="C10" s="17">
        <v>0.21005966278115601</v>
      </c>
      <c r="D10" s="17">
        <v>0.20544084637618101</v>
      </c>
      <c r="E10" s="17">
        <v>0.211848551105351</v>
      </c>
      <c r="F10" s="17"/>
      <c r="G10" s="17">
        <v>0.36122410846068598</v>
      </c>
      <c r="H10" s="17">
        <v>0.26749497381107201</v>
      </c>
      <c r="I10" s="17">
        <v>0.21340789832016799</v>
      </c>
      <c r="J10" s="17">
        <v>0.19948687763824099</v>
      </c>
      <c r="K10" s="17">
        <v>0.14070065749729199</v>
      </c>
      <c r="L10" s="17">
        <v>0.113795425524425</v>
      </c>
      <c r="M10" s="17"/>
      <c r="N10" s="17">
        <v>0.22963797715252299</v>
      </c>
      <c r="O10" s="17">
        <v>0.20694921585923001</v>
      </c>
      <c r="P10" s="17">
        <v>0.19397918288400601</v>
      </c>
      <c r="Q10" s="17">
        <v>0.205112658188909</v>
      </c>
      <c r="R10" s="17"/>
      <c r="S10" s="17">
        <v>0.19749237221048099</v>
      </c>
      <c r="T10" s="17">
        <v>0.21487262205754001</v>
      </c>
      <c r="U10" s="17">
        <v>0.18488795950578901</v>
      </c>
      <c r="V10" s="17">
        <v>0.18121273570326599</v>
      </c>
      <c r="W10" s="17">
        <v>0.19939015874511401</v>
      </c>
      <c r="X10" s="17">
        <v>0.20028188248998399</v>
      </c>
      <c r="Y10" s="17">
        <v>0.22421378656197799</v>
      </c>
      <c r="Z10" s="17">
        <v>0.27263492456426103</v>
      </c>
      <c r="AA10" s="17">
        <v>0.26684560223708498</v>
      </c>
      <c r="AB10" s="17">
        <v>0.20439106798527701</v>
      </c>
      <c r="AC10" s="17">
        <v>0.17013854148746599</v>
      </c>
      <c r="AD10" s="17"/>
      <c r="AE10" s="17">
        <v>0.139043002268052</v>
      </c>
      <c r="AF10" s="17">
        <v>0.26426637738136899</v>
      </c>
      <c r="AG10" s="17">
        <v>0.14356591298153201</v>
      </c>
      <c r="AH10" s="17"/>
      <c r="AI10" s="17">
        <v>9.5692948987459295E-2</v>
      </c>
      <c r="AJ10" s="17">
        <v>0.369398189480454</v>
      </c>
      <c r="AK10" s="17">
        <v>0.21245071396514101</v>
      </c>
      <c r="AL10" s="17">
        <v>0.12927502467260099</v>
      </c>
      <c r="AM10" s="17">
        <v>0.13402046214739399</v>
      </c>
      <c r="AN10" s="17"/>
      <c r="AO10" s="17">
        <v>8.7195072090040501E-2</v>
      </c>
      <c r="AP10" s="17">
        <v>0.345589292281685</v>
      </c>
      <c r="AQ10" s="17">
        <v>0.22700833701239101</v>
      </c>
      <c r="AR10" s="17"/>
      <c r="AS10" s="17">
        <v>0.16276218289550301</v>
      </c>
      <c r="AT10" s="17">
        <v>0.23569817296408199</v>
      </c>
      <c r="AU10" s="17">
        <v>0.25632755698440302</v>
      </c>
      <c r="AV10" s="17">
        <v>0.22128535165324401</v>
      </c>
      <c r="AW10" s="17">
        <v>0.19678641715633699</v>
      </c>
    </row>
    <row r="11" spans="2:49" ht="30" x14ac:dyDescent="0.25">
      <c r="B11" s="18" t="s">
        <v>113</v>
      </c>
      <c r="C11" s="17">
        <v>9.6085827225160098E-2</v>
      </c>
      <c r="D11" s="17">
        <v>0.11284981498292</v>
      </c>
      <c r="E11" s="17">
        <v>8.0535596925005906E-2</v>
      </c>
      <c r="F11" s="17"/>
      <c r="G11" s="17">
        <v>9.4571189389424298E-2</v>
      </c>
      <c r="H11" s="17">
        <v>8.4646369489951301E-2</v>
      </c>
      <c r="I11" s="17">
        <v>9.3175741516658694E-2</v>
      </c>
      <c r="J11" s="17">
        <v>8.5932012619091197E-2</v>
      </c>
      <c r="K11" s="17">
        <v>8.61217330543151E-2</v>
      </c>
      <c r="L11" s="17">
        <v>0.123714778213079</v>
      </c>
      <c r="M11" s="17"/>
      <c r="N11" s="17">
        <v>0.12020231051897701</v>
      </c>
      <c r="O11" s="17">
        <v>8.5749378335220297E-2</v>
      </c>
      <c r="P11" s="17">
        <v>8.9465700537943102E-2</v>
      </c>
      <c r="Q11" s="17">
        <v>8.8518641953357693E-2</v>
      </c>
      <c r="R11" s="17"/>
      <c r="S11" s="17">
        <v>0.14066886293807701</v>
      </c>
      <c r="T11" s="17">
        <v>9.8809250487705003E-2</v>
      </c>
      <c r="U11" s="17">
        <v>0.102667832809714</v>
      </c>
      <c r="V11" s="17">
        <v>9.8153719051219099E-2</v>
      </c>
      <c r="W11" s="17">
        <v>8.1928306051512106E-2</v>
      </c>
      <c r="X11" s="17">
        <v>9.3178134490271E-2</v>
      </c>
      <c r="Y11" s="17">
        <v>5.3775052594855502E-2</v>
      </c>
      <c r="Z11" s="17">
        <v>7.14799176020951E-2</v>
      </c>
      <c r="AA11" s="17">
        <v>7.3911852246042603E-2</v>
      </c>
      <c r="AB11" s="17">
        <v>0.121003528718638</v>
      </c>
      <c r="AC11" s="17">
        <v>6.6305057171235804E-2</v>
      </c>
      <c r="AD11" s="17"/>
      <c r="AE11" s="17">
        <v>9.5234910582414206E-2</v>
      </c>
      <c r="AF11" s="17">
        <v>9.8900257198096794E-2</v>
      </c>
      <c r="AG11" s="17">
        <v>0.10278470332208101</v>
      </c>
      <c r="AH11" s="17"/>
      <c r="AI11" s="17">
        <v>0.13513911213136101</v>
      </c>
      <c r="AJ11" s="17">
        <v>3.5069507843832101E-2</v>
      </c>
      <c r="AK11" s="17">
        <v>0.177660532735924</v>
      </c>
      <c r="AL11" s="17">
        <v>7.9715152487613697E-2</v>
      </c>
      <c r="AM11" s="17">
        <v>8.3770058973950096E-2</v>
      </c>
      <c r="AN11" s="17"/>
      <c r="AO11" s="17">
        <v>0.14955338082415701</v>
      </c>
      <c r="AP11" s="17">
        <v>3.5584766222873002E-2</v>
      </c>
      <c r="AQ11" s="17">
        <v>0.225213286451693</v>
      </c>
      <c r="AR11" s="17"/>
      <c r="AS11" s="17">
        <v>9.1342050505571995E-2</v>
      </c>
      <c r="AT11" s="17">
        <v>8.4565369991639397E-2</v>
      </c>
      <c r="AU11" s="17">
        <v>9.1329524484979094E-2</v>
      </c>
      <c r="AV11" s="17">
        <v>0.14331224175413099</v>
      </c>
      <c r="AW11" s="17">
        <v>0.15086801782058901</v>
      </c>
    </row>
    <row r="12" spans="2:49" ht="30" x14ac:dyDescent="0.25">
      <c r="B12" s="18" t="s">
        <v>114</v>
      </c>
      <c r="C12" s="17">
        <v>0.325043103898698</v>
      </c>
      <c r="D12" s="17">
        <v>0.342736062557017</v>
      </c>
      <c r="E12" s="17">
        <v>0.30900555679036701</v>
      </c>
      <c r="F12" s="17"/>
      <c r="G12" s="17">
        <v>0.151184012376294</v>
      </c>
      <c r="H12" s="17">
        <v>0.218079215162861</v>
      </c>
      <c r="I12" s="17">
        <v>0.26630138087153099</v>
      </c>
      <c r="J12" s="17">
        <v>0.334044350819517</v>
      </c>
      <c r="K12" s="17">
        <v>0.44239234905838098</v>
      </c>
      <c r="L12" s="17">
        <v>0.49111390536348898</v>
      </c>
      <c r="M12" s="17"/>
      <c r="N12" s="17">
        <v>0.31881297366058198</v>
      </c>
      <c r="O12" s="17">
        <v>0.321495651096108</v>
      </c>
      <c r="P12" s="17">
        <v>0.34724355876284402</v>
      </c>
      <c r="Q12" s="17">
        <v>0.31349760441834201</v>
      </c>
      <c r="R12" s="17"/>
      <c r="S12" s="17">
        <v>0.265833831303601</v>
      </c>
      <c r="T12" s="17">
        <v>0.33597182137233</v>
      </c>
      <c r="U12" s="17">
        <v>0.35787127664931601</v>
      </c>
      <c r="V12" s="17">
        <v>0.402080940431773</v>
      </c>
      <c r="W12" s="17">
        <v>0.36047185899800799</v>
      </c>
      <c r="X12" s="17">
        <v>0.367031958288562</v>
      </c>
      <c r="Y12" s="17">
        <v>0.33161628780345798</v>
      </c>
      <c r="Z12" s="17">
        <v>0.323468907555718</v>
      </c>
      <c r="AA12" s="17">
        <v>0.28463208614494701</v>
      </c>
      <c r="AB12" s="17">
        <v>0.290718879223826</v>
      </c>
      <c r="AC12" s="17">
        <v>0.28769268406784299</v>
      </c>
      <c r="AD12" s="17"/>
      <c r="AE12" s="17">
        <v>0.51508343845404703</v>
      </c>
      <c r="AF12" s="17">
        <v>0.21657565796395201</v>
      </c>
      <c r="AG12" s="17">
        <v>0.272084077037197</v>
      </c>
      <c r="AH12" s="17"/>
      <c r="AI12" s="17">
        <v>0.60858416978279295</v>
      </c>
      <c r="AJ12" s="17">
        <v>5.3306165098729999E-2</v>
      </c>
      <c r="AK12" s="17">
        <v>0.23081813768515499</v>
      </c>
      <c r="AL12" s="17">
        <v>0.62526389038785302</v>
      </c>
      <c r="AM12" s="17">
        <v>0.29401573280084498</v>
      </c>
      <c r="AN12" s="17"/>
      <c r="AO12" s="17">
        <v>0.661093217877184</v>
      </c>
      <c r="AP12" s="17">
        <v>2.91728097739705E-2</v>
      </c>
      <c r="AQ12" s="17">
        <v>0.29514696025118697</v>
      </c>
      <c r="AR12" s="17"/>
      <c r="AS12" s="17">
        <v>0.37159880973511</v>
      </c>
      <c r="AT12" s="17">
        <v>0.32806869126835198</v>
      </c>
      <c r="AU12" s="17">
        <v>0.27155033715323801</v>
      </c>
      <c r="AV12" s="17">
        <v>0.24626463748583999</v>
      </c>
      <c r="AW12" s="17">
        <v>0.18651439167710401</v>
      </c>
    </row>
    <row r="13" spans="2:49" x14ac:dyDescent="0.25">
      <c r="B13" s="18" t="s">
        <v>104</v>
      </c>
      <c r="C13" s="19">
        <v>0.145848700978329</v>
      </c>
      <c r="D13" s="19">
        <v>0.107460547114444</v>
      </c>
      <c r="E13" s="19">
        <v>0.18258950131326801</v>
      </c>
      <c r="F13" s="19"/>
      <c r="G13" s="19">
        <v>0.20957561083109499</v>
      </c>
      <c r="H13" s="19">
        <v>0.18779646878613801</v>
      </c>
      <c r="I13" s="19">
        <v>0.172776568965295</v>
      </c>
      <c r="J13" s="19">
        <v>0.13477911760237599</v>
      </c>
      <c r="K13" s="19">
        <v>0.101219039400538</v>
      </c>
      <c r="L13" s="19">
        <v>8.5749603443209907E-2</v>
      </c>
      <c r="M13" s="19"/>
      <c r="N13" s="19">
        <v>0.105198640201754</v>
      </c>
      <c r="O13" s="19">
        <v>0.14386150080452401</v>
      </c>
      <c r="P13" s="19">
        <v>0.161553060684231</v>
      </c>
      <c r="Q13" s="19">
        <v>0.17697500915814601</v>
      </c>
      <c r="R13" s="19"/>
      <c r="S13" s="19">
        <v>0.13080702785714701</v>
      </c>
      <c r="T13" s="19">
        <v>0.155445209350113</v>
      </c>
      <c r="U13" s="19">
        <v>0.18349413918994101</v>
      </c>
      <c r="V13" s="19">
        <v>0.15521803808621701</v>
      </c>
      <c r="W13" s="19">
        <v>0.15363079013792899</v>
      </c>
      <c r="X13" s="19">
        <v>0.11937391108362</v>
      </c>
      <c r="Y13" s="19">
        <v>0.15413410008614201</v>
      </c>
      <c r="Z13" s="19">
        <v>0.11761777636955</v>
      </c>
      <c r="AA13" s="19">
        <v>0.117367661545555</v>
      </c>
      <c r="AB13" s="19">
        <v>0.17630824968475001</v>
      </c>
      <c r="AC13" s="19">
        <v>0.139823491842157</v>
      </c>
      <c r="AD13" s="19"/>
      <c r="AE13" s="19">
        <v>9.1003439716915005E-2</v>
      </c>
      <c r="AF13" s="19">
        <v>0.107124779925071</v>
      </c>
      <c r="AG13" s="19">
        <v>0.30369395956588402</v>
      </c>
      <c r="AH13" s="19"/>
      <c r="AI13" s="19">
        <v>7.3076668440686998E-2</v>
      </c>
      <c r="AJ13" s="19">
        <v>7.2495134958337995E-2</v>
      </c>
      <c r="AK13" s="19">
        <v>0.15981816332881199</v>
      </c>
      <c r="AL13" s="19">
        <v>8.8679347429002006E-2</v>
      </c>
      <c r="AM13" s="19">
        <v>0.33635406829715297</v>
      </c>
      <c r="AN13" s="19"/>
      <c r="AO13" s="19">
        <v>6.4663450749565199E-2</v>
      </c>
      <c r="AP13" s="19">
        <v>6.5434655827792995E-2</v>
      </c>
      <c r="AQ13" s="19">
        <v>0.14308168108097899</v>
      </c>
      <c r="AR13" s="19"/>
      <c r="AS13" s="19">
        <v>0.17560314695972501</v>
      </c>
      <c r="AT13" s="19">
        <v>0.142736153651631</v>
      </c>
      <c r="AU13" s="19">
        <v>0.12948775020790301</v>
      </c>
      <c r="AV13" s="19">
        <v>0.121107692585897</v>
      </c>
      <c r="AW13" s="19">
        <v>0.13582501108092301</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116</v>
      </c>
      <c r="C9" s="17">
        <v>0.153977571205555</v>
      </c>
      <c r="D9" s="17">
        <v>0.176334268413017</v>
      </c>
      <c r="E9" s="17">
        <v>0.133456880275555</v>
      </c>
      <c r="F9" s="17"/>
      <c r="G9" s="17">
        <v>9.8238849358588204E-2</v>
      </c>
      <c r="H9" s="17">
        <v>9.6501489452108999E-2</v>
      </c>
      <c r="I9" s="17">
        <v>0.13176172521951601</v>
      </c>
      <c r="J9" s="17">
        <v>0.145758240812282</v>
      </c>
      <c r="K9" s="17">
        <v>0.163045804158089</v>
      </c>
      <c r="L9" s="17">
        <v>0.25700135294316001</v>
      </c>
      <c r="M9" s="17"/>
      <c r="N9" s="17">
        <v>0.18605893169347701</v>
      </c>
      <c r="O9" s="17">
        <v>0.14499925499814201</v>
      </c>
      <c r="P9" s="17">
        <v>0.149045273266627</v>
      </c>
      <c r="Q9" s="17">
        <v>0.13322506160924699</v>
      </c>
      <c r="R9" s="17"/>
      <c r="S9" s="17">
        <v>0.16326620833789299</v>
      </c>
      <c r="T9" s="17">
        <v>0.16688708727881199</v>
      </c>
      <c r="U9" s="17">
        <v>0.15731941746140901</v>
      </c>
      <c r="V9" s="17">
        <v>0.21247056464352801</v>
      </c>
      <c r="W9" s="17">
        <v>0.14159385726925999</v>
      </c>
      <c r="X9" s="17">
        <v>0.169752640747627</v>
      </c>
      <c r="Y9" s="17">
        <v>0.14594747130590299</v>
      </c>
      <c r="Z9" s="17">
        <v>0.19009989614803399</v>
      </c>
      <c r="AA9" s="17">
        <v>0.106625480264499</v>
      </c>
      <c r="AB9" s="17">
        <v>0.124754152774707</v>
      </c>
      <c r="AC9" s="17">
        <v>0.113634040759588</v>
      </c>
      <c r="AD9" s="17"/>
      <c r="AE9" s="17">
        <v>0.22299580731426699</v>
      </c>
      <c r="AF9" s="17">
        <v>0.13575754394539399</v>
      </c>
      <c r="AG9" s="17">
        <v>9.1751643116454507E-2</v>
      </c>
      <c r="AH9" s="17"/>
      <c r="AI9" s="17">
        <v>0.36839248246269801</v>
      </c>
      <c r="AJ9" s="17">
        <v>2.6731780886312499E-2</v>
      </c>
      <c r="AK9" s="17">
        <v>7.0221511727431699E-2</v>
      </c>
      <c r="AL9" s="17">
        <v>8.4982066345715895E-2</v>
      </c>
      <c r="AM9" s="17">
        <v>6.37303260399468E-2</v>
      </c>
      <c r="AN9" s="17"/>
      <c r="AO9" s="17">
        <v>0.58408506535165705</v>
      </c>
      <c r="AP9" s="17">
        <v>2.95297244817227E-2</v>
      </c>
      <c r="AQ9" s="17">
        <v>5.8971031988662E-2</v>
      </c>
      <c r="AR9" s="17"/>
      <c r="AS9" s="17">
        <v>0.169961300450649</v>
      </c>
      <c r="AT9" s="17">
        <v>0.12737340634595601</v>
      </c>
      <c r="AU9" s="17">
        <v>0.149288753350652</v>
      </c>
      <c r="AV9" s="17">
        <v>0.156675275790605</v>
      </c>
      <c r="AW9" s="17">
        <v>0.168484916448985</v>
      </c>
    </row>
    <row r="10" spans="2:49" ht="45" x14ac:dyDescent="0.25">
      <c r="B10" s="18" t="s">
        <v>117</v>
      </c>
      <c r="C10" s="17">
        <v>0.116412119549947</v>
      </c>
      <c r="D10" s="17">
        <v>0.125804440894905</v>
      </c>
      <c r="E10" s="17">
        <v>0.107759083361342</v>
      </c>
      <c r="F10" s="17"/>
      <c r="G10" s="17">
        <v>0.13041246776260501</v>
      </c>
      <c r="H10" s="17">
        <v>9.9297850354117798E-2</v>
      </c>
      <c r="I10" s="17">
        <v>0.11177483824996901</v>
      </c>
      <c r="J10" s="17">
        <v>8.4352900212088702E-2</v>
      </c>
      <c r="K10" s="17">
        <v>0.121595719287832</v>
      </c>
      <c r="L10" s="17">
        <v>0.14724076617579501</v>
      </c>
      <c r="M10" s="17"/>
      <c r="N10" s="17">
        <v>0.12806190577183599</v>
      </c>
      <c r="O10" s="17">
        <v>0.107649144069889</v>
      </c>
      <c r="P10" s="17">
        <v>0.135789690062282</v>
      </c>
      <c r="Q10" s="17">
        <v>9.6184292885891698E-2</v>
      </c>
      <c r="R10" s="17"/>
      <c r="S10" s="17">
        <v>0.109782099090441</v>
      </c>
      <c r="T10" s="17">
        <v>0.112479441501705</v>
      </c>
      <c r="U10" s="17">
        <v>0.118871045772693</v>
      </c>
      <c r="V10" s="17">
        <v>0.127758959403836</v>
      </c>
      <c r="W10" s="17">
        <v>0.139371576167894</v>
      </c>
      <c r="X10" s="17">
        <v>0.142189619434759</v>
      </c>
      <c r="Y10" s="17">
        <v>0.124963423315526</v>
      </c>
      <c r="Z10" s="17">
        <v>9.1421654861992704E-2</v>
      </c>
      <c r="AA10" s="17">
        <v>0.13038615368487</v>
      </c>
      <c r="AB10" s="17">
        <v>7.6205064841014997E-2</v>
      </c>
      <c r="AC10" s="17">
        <v>9.0239226535978295E-2</v>
      </c>
      <c r="AD10" s="17"/>
      <c r="AE10" s="17">
        <v>0.184426529134853</v>
      </c>
      <c r="AF10" s="17">
        <v>7.0921221436670998E-2</v>
      </c>
      <c r="AG10" s="17">
        <v>9.2677694547637204E-2</v>
      </c>
      <c r="AH10" s="17"/>
      <c r="AI10" s="17">
        <v>0.22436662824190301</v>
      </c>
      <c r="AJ10" s="17">
        <v>5.4933348200202001E-2</v>
      </c>
      <c r="AK10" s="17">
        <v>9.1913579934430403E-2</v>
      </c>
      <c r="AL10" s="17">
        <v>7.88646092130358E-2</v>
      </c>
      <c r="AM10" s="17">
        <v>6.2727638859835497E-2</v>
      </c>
      <c r="AN10" s="17"/>
      <c r="AO10" s="17">
        <v>0.25786242298682599</v>
      </c>
      <c r="AP10" s="17">
        <v>4.9439121724437901E-2</v>
      </c>
      <c r="AQ10" s="17">
        <v>9.6687001616980503E-2</v>
      </c>
      <c r="AR10" s="17"/>
      <c r="AS10" s="17">
        <v>0.106943887825658</v>
      </c>
      <c r="AT10" s="17">
        <v>0.122733201428244</v>
      </c>
      <c r="AU10" s="17">
        <v>0.101181076840532</v>
      </c>
      <c r="AV10" s="17">
        <v>0.131748655098714</v>
      </c>
      <c r="AW10" s="17">
        <v>5.3159818713545803E-2</v>
      </c>
    </row>
    <row r="11" spans="2:49" ht="45" x14ac:dyDescent="0.25">
      <c r="B11" s="18" t="s">
        <v>118</v>
      </c>
      <c r="C11" s="17">
        <v>0.15322573411370599</v>
      </c>
      <c r="D11" s="17">
        <v>0.16260046982600501</v>
      </c>
      <c r="E11" s="17">
        <v>0.14536664217176301</v>
      </c>
      <c r="F11" s="17"/>
      <c r="G11" s="17">
        <v>0.12925080652054399</v>
      </c>
      <c r="H11" s="17">
        <v>0.163607406759983</v>
      </c>
      <c r="I11" s="17">
        <v>0.16354319102074799</v>
      </c>
      <c r="J11" s="17">
        <v>0.13381403859998101</v>
      </c>
      <c r="K11" s="17">
        <v>0.16532647300015901</v>
      </c>
      <c r="L11" s="17">
        <v>0.16021000808840499</v>
      </c>
      <c r="M11" s="17"/>
      <c r="N11" s="17">
        <v>0.17343480619167501</v>
      </c>
      <c r="O11" s="17">
        <v>0.15038840364247599</v>
      </c>
      <c r="P11" s="17">
        <v>0.12781411885727401</v>
      </c>
      <c r="Q11" s="17">
        <v>0.157609164717365</v>
      </c>
      <c r="R11" s="17"/>
      <c r="S11" s="17">
        <v>0.18884213437365599</v>
      </c>
      <c r="T11" s="17">
        <v>0.171216705734303</v>
      </c>
      <c r="U11" s="17">
        <v>0.13684700432559499</v>
      </c>
      <c r="V11" s="17">
        <v>0.14759113235989901</v>
      </c>
      <c r="W11" s="17">
        <v>0.123335529743838</v>
      </c>
      <c r="X11" s="17">
        <v>0.125104178930034</v>
      </c>
      <c r="Y11" s="17">
        <v>0.136210556078283</v>
      </c>
      <c r="Z11" s="17">
        <v>0.16487481151559399</v>
      </c>
      <c r="AA11" s="17">
        <v>0.16892936488014601</v>
      </c>
      <c r="AB11" s="17">
        <v>0.14592311462254401</v>
      </c>
      <c r="AC11" s="17">
        <v>0.13204757440032</v>
      </c>
      <c r="AD11" s="17"/>
      <c r="AE11" s="17">
        <v>0.14250841122944</v>
      </c>
      <c r="AF11" s="17">
        <v>0.176187716639572</v>
      </c>
      <c r="AG11" s="17">
        <v>0.13622102627381999</v>
      </c>
      <c r="AH11" s="17"/>
      <c r="AI11" s="17">
        <v>0.13963805313347899</v>
      </c>
      <c r="AJ11" s="17">
        <v>0.168593829601175</v>
      </c>
      <c r="AK11" s="17">
        <v>0.24957201608076901</v>
      </c>
      <c r="AL11" s="17">
        <v>0.18495533084724899</v>
      </c>
      <c r="AM11" s="17">
        <v>0.12623003634896701</v>
      </c>
      <c r="AN11" s="17"/>
      <c r="AO11" s="17">
        <v>7.6353110791192599E-2</v>
      </c>
      <c r="AP11" s="17">
        <v>0.17341289665767601</v>
      </c>
      <c r="AQ11" s="17">
        <v>0.26710232457480898</v>
      </c>
      <c r="AR11" s="17"/>
      <c r="AS11" s="17">
        <v>0.14623199046115701</v>
      </c>
      <c r="AT11" s="17">
        <v>0.13798754082447701</v>
      </c>
      <c r="AU11" s="17">
        <v>0.16402978996987899</v>
      </c>
      <c r="AV11" s="17">
        <v>0.185375248164342</v>
      </c>
      <c r="AW11" s="17">
        <v>0.208190009644251</v>
      </c>
    </row>
    <row r="12" spans="2:49" ht="30" x14ac:dyDescent="0.25">
      <c r="B12" s="18" t="s">
        <v>119</v>
      </c>
      <c r="C12" s="17">
        <v>0.45932418154228299</v>
      </c>
      <c r="D12" s="17">
        <v>0.447269097001052</v>
      </c>
      <c r="E12" s="17">
        <v>0.46803248554909599</v>
      </c>
      <c r="F12" s="17"/>
      <c r="G12" s="17">
        <v>0.49539002856000203</v>
      </c>
      <c r="H12" s="17">
        <v>0.481059305603945</v>
      </c>
      <c r="I12" s="17">
        <v>0.46473054297399402</v>
      </c>
      <c r="J12" s="17">
        <v>0.51603580511836</v>
      </c>
      <c r="K12" s="17">
        <v>0.45931694654627098</v>
      </c>
      <c r="L12" s="17">
        <v>0.36683197520956201</v>
      </c>
      <c r="M12" s="17"/>
      <c r="N12" s="17">
        <v>0.42854808285481999</v>
      </c>
      <c r="O12" s="17">
        <v>0.48228310879721997</v>
      </c>
      <c r="P12" s="17">
        <v>0.45538641514806999</v>
      </c>
      <c r="Q12" s="17">
        <v>0.47215267711555597</v>
      </c>
      <c r="R12" s="17"/>
      <c r="S12" s="17">
        <v>0.431824090105281</v>
      </c>
      <c r="T12" s="17">
        <v>0.43988960872126398</v>
      </c>
      <c r="U12" s="17">
        <v>0.42369422923960898</v>
      </c>
      <c r="V12" s="17">
        <v>0.39568828901863201</v>
      </c>
      <c r="W12" s="17">
        <v>0.436990095042809</v>
      </c>
      <c r="X12" s="17">
        <v>0.44681692490471198</v>
      </c>
      <c r="Y12" s="17">
        <v>0.48498366014798999</v>
      </c>
      <c r="Z12" s="17">
        <v>0.44529887200468499</v>
      </c>
      <c r="AA12" s="17">
        <v>0.48784711419174098</v>
      </c>
      <c r="AB12" s="17">
        <v>0.55970646697484105</v>
      </c>
      <c r="AC12" s="17">
        <v>0.53871268098821501</v>
      </c>
      <c r="AD12" s="17"/>
      <c r="AE12" s="17">
        <v>0.35527159189134699</v>
      </c>
      <c r="AF12" s="17">
        <v>0.54883040971184305</v>
      </c>
      <c r="AG12" s="17">
        <v>0.42107256216865802</v>
      </c>
      <c r="AH12" s="17"/>
      <c r="AI12" s="17">
        <v>0.186484819900298</v>
      </c>
      <c r="AJ12" s="17">
        <v>0.70232028921992495</v>
      </c>
      <c r="AK12" s="17">
        <v>0.52474902655439404</v>
      </c>
      <c r="AL12" s="17">
        <v>0.52503232971332503</v>
      </c>
      <c r="AM12" s="17">
        <v>0.473496341964877</v>
      </c>
      <c r="AN12" s="17"/>
      <c r="AO12" s="17">
        <v>3.5160992284575497E-2</v>
      </c>
      <c r="AP12" s="17">
        <v>0.69688977060100998</v>
      </c>
      <c r="AQ12" s="17">
        <v>0.50941393751206498</v>
      </c>
      <c r="AR12" s="17"/>
      <c r="AS12" s="17">
        <v>0.43673648106177199</v>
      </c>
      <c r="AT12" s="17">
        <v>0.485648363057052</v>
      </c>
      <c r="AU12" s="17">
        <v>0.48483317853994701</v>
      </c>
      <c r="AV12" s="17">
        <v>0.45051970790391499</v>
      </c>
      <c r="AW12" s="17">
        <v>0.43021021754088401</v>
      </c>
    </row>
    <row r="13" spans="2:49" x14ac:dyDescent="0.25">
      <c r="B13" s="18" t="s">
        <v>104</v>
      </c>
      <c r="C13" s="19">
        <v>0.117060393588508</v>
      </c>
      <c r="D13" s="19">
        <v>8.7991723865020605E-2</v>
      </c>
      <c r="E13" s="19">
        <v>0.14538490864224399</v>
      </c>
      <c r="F13" s="19"/>
      <c r="G13" s="19">
        <v>0.14670784779825999</v>
      </c>
      <c r="H13" s="19">
        <v>0.15953394782984401</v>
      </c>
      <c r="I13" s="19">
        <v>0.128189702535773</v>
      </c>
      <c r="J13" s="19">
        <v>0.12003901525728899</v>
      </c>
      <c r="K13" s="19">
        <v>9.0715057007649494E-2</v>
      </c>
      <c r="L13" s="19">
        <v>6.8715897583077806E-2</v>
      </c>
      <c r="M13" s="19"/>
      <c r="N13" s="19">
        <v>8.3896273488192105E-2</v>
      </c>
      <c r="O13" s="19">
        <v>0.114680088492273</v>
      </c>
      <c r="P13" s="19">
        <v>0.131964502665747</v>
      </c>
      <c r="Q13" s="19">
        <v>0.14082880367194101</v>
      </c>
      <c r="R13" s="19"/>
      <c r="S13" s="19">
        <v>0.106285468092728</v>
      </c>
      <c r="T13" s="19">
        <v>0.109527156763916</v>
      </c>
      <c r="U13" s="19">
        <v>0.16326830320069399</v>
      </c>
      <c r="V13" s="19">
        <v>0.116491054574105</v>
      </c>
      <c r="W13" s="19">
        <v>0.15870894177619899</v>
      </c>
      <c r="X13" s="19">
        <v>0.116136635982867</v>
      </c>
      <c r="Y13" s="19">
        <v>0.107894889152297</v>
      </c>
      <c r="Z13" s="19">
        <v>0.108304765469694</v>
      </c>
      <c r="AA13" s="19">
        <v>0.10621188697874399</v>
      </c>
      <c r="AB13" s="19">
        <v>9.3411200786892204E-2</v>
      </c>
      <c r="AC13" s="19">
        <v>0.12536647731589901</v>
      </c>
      <c r="AD13" s="19"/>
      <c r="AE13" s="19">
        <v>9.4797660430092301E-2</v>
      </c>
      <c r="AF13" s="19">
        <v>6.8303108266519794E-2</v>
      </c>
      <c r="AG13" s="19">
        <v>0.25827707389343002</v>
      </c>
      <c r="AH13" s="19"/>
      <c r="AI13" s="19">
        <v>8.1118016261621698E-2</v>
      </c>
      <c r="AJ13" s="19">
        <v>4.7420752092385401E-2</v>
      </c>
      <c r="AK13" s="19">
        <v>6.3543865702975405E-2</v>
      </c>
      <c r="AL13" s="19">
        <v>0.12616566388067499</v>
      </c>
      <c r="AM13" s="19">
        <v>0.27381565678637398</v>
      </c>
      <c r="AN13" s="19"/>
      <c r="AO13" s="19">
        <v>4.65384085857488E-2</v>
      </c>
      <c r="AP13" s="19">
        <v>5.0728486535153799E-2</v>
      </c>
      <c r="AQ13" s="19">
        <v>6.7825704307484094E-2</v>
      </c>
      <c r="AR13" s="19"/>
      <c r="AS13" s="19">
        <v>0.140126340200764</v>
      </c>
      <c r="AT13" s="19">
        <v>0.12625748834427</v>
      </c>
      <c r="AU13" s="19">
        <v>0.100667201298992</v>
      </c>
      <c r="AV13" s="19">
        <v>7.5681113042424406E-2</v>
      </c>
      <c r="AW13" s="19">
        <v>0.139955037652334</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W3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121</v>
      </c>
      <c r="C9" s="17">
        <v>0.67142872475388105</v>
      </c>
      <c r="D9" s="17">
        <v>0.64036552601854302</v>
      </c>
      <c r="E9" s="17">
        <v>0.70041073736569204</v>
      </c>
      <c r="F9" s="17"/>
      <c r="G9" s="17">
        <v>0.66740345669418799</v>
      </c>
      <c r="H9" s="17">
        <v>0.68451070946237003</v>
      </c>
      <c r="I9" s="17">
        <v>0.76013696721840796</v>
      </c>
      <c r="J9" s="17">
        <v>0.72603232648112104</v>
      </c>
      <c r="K9" s="17">
        <v>0.659634913405719</v>
      </c>
      <c r="L9" s="17">
        <v>0.55473372322387904</v>
      </c>
      <c r="M9" s="17"/>
      <c r="N9" s="17">
        <v>0.62377037098550003</v>
      </c>
      <c r="O9" s="17">
        <v>0.68152997601488496</v>
      </c>
      <c r="P9" s="17">
        <v>0.66766545004407196</v>
      </c>
      <c r="Q9" s="17">
        <v>0.71535227291419501</v>
      </c>
      <c r="R9" s="17"/>
      <c r="S9" s="17">
        <v>0.61566836133154101</v>
      </c>
      <c r="T9" s="17">
        <v>0.65891917268140698</v>
      </c>
      <c r="U9" s="17">
        <v>0.63974093440655899</v>
      </c>
      <c r="V9" s="17">
        <v>0.69635049196672605</v>
      </c>
      <c r="W9" s="17">
        <v>0.70099925695516896</v>
      </c>
      <c r="X9" s="17">
        <v>0.68060046337939395</v>
      </c>
      <c r="Y9" s="17">
        <v>0.64322628678968197</v>
      </c>
      <c r="Z9" s="17">
        <v>0.71478859130572403</v>
      </c>
      <c r="AA9" s="17">
        <v>0.70722701831157198</v>
      </c>
      <c r="AB9" s="17">
        <v>0.72543690249649895</v>
      </c>
      <c r="AC9" s="17">
        <v>0.64274937939354904</v>
      </c>
      <c r="AD9" s="17"/>
      <c r="AE9" s="17">
        <v>0.637606100594728</v>
      </c>
      <c r="AF9" s="17">
        <v>0.66767513534921596</v>
      </c>
      <c r="AG9" s="17">
        <v>0.73920278294869501</v>
      </c>
      <c r="AH9" s="17"/>
      <c r="AI9" s="17">
        <v>0.60841996598485304</v>
      </c>
      <c r="AJ9" s="17">
        <v>0.70306911422838003</v>
      </c>
      <c r="AK9" s="17">
        <v>0.600217388554253</v>
      </c>
      <c r="AL9" s="17">
        <v>0.70371652180680799</v>
      </c>
      <c r="AM9" s="17">
        <v>0.76688381048399501</v>
      </c>
      <c r="AN9" s="17"/>
      <c r="AO9" s="17">
        <v>0.59414117123116195</v>
      </c>
      <c r="AP9" s="17">
        <v>0.72911645249819501</v>
      </c>
      <c r="AQ9" s="17">
        <v>0.61354634949499198</v>
      </c>
      <c r="AR9" s="17"/>
      <c r="AS9" s="17">
        <v>0.67996225595457505</v>
      </c>
      <c r="AT9" s="17">
        <v>0.71377067562334495</v>
      </c>
      <c r="AU9" s="17">
        <v>0.66459906766855903</v>
      </c>
      <c r="AV9" s="17">
        <v>0.62652615549677004</v>
      </c>
      <c r="AW9" s="17">
        <v>0.59204663330182306</v>
      </c>
    </row>
    <row r="10" spans="2:49" x14ac:dyDescent="0.25">
      <c r="B10" s="18" t="s">
        <v>122</v>
      </c>
      <c r="C10" s="17">
        <v>0.49634976103089001</v>
      </c>
      <c r="D10" s="17">
        <v>0.43423562846039199</v>
      </c>
      <c r="E10" s="17">
        <v>0.55735871028871897</v>
      </c>
      <c r="F10" s="17"/>
      <c r="G10" s="17">
        <v>0.393357753307439</v>
      </c>
      <c r="H10" s="17">
        <v>0.44405987969413402</v>
      </c>
      <c r="I10" s="17">
        <v>0.44989409028302102</v>
      </c>
      <c r="J10" s="17">
        <v>0.50362863811159597</v>
      </c>
      <c r="K10" s="17">
        <v>0.51262241653482099</v>
      </c>
      <c r="L10" s="17">
        <v>0.62935970399843</v>
      </c>
      <c r="M10" s="17"/>
      <c r="N10" s="17">
        <v>0.51539596143020405</v>
      </c>
      <c r="O10" s="17">
        <v>0.503136693065242</v>
      </c>
      <c r="P10" s="17">
        <v>0.46857702699852199</v>
      </c>
      <c r="Q10" s="17">
        <v>0.49113376607106202</v>
      </c>
      <c r="R10" s="17"/>
      <c r="S10" s="17">
        <v>0.40892777950198</v>
      </c>
      <c r="T10" s="17">
        <v>0.51985072486769701</v>
      </c>
      <c r="U10" s="17">
        <v>0.56998110290571002</v>
      </c>
      <c r="V10" s="17">
        <v>0.508024554211846</v>
      </c>
      <c r="W10" s="17">
        <v>0.47615979291077598</v>
      </c>
      <c r="X10" s="17">
        <v>0.45712503401796201</v>
      </c>
      <c r="Y10" s="17">
        <v>0.483013603503678</v>
      </c>
      <c r="Z10" s="17">
        <v>0.49119948426084697</v>
      </c>
      <c r="AA10" s="17">
        <v>0.49100178552511597</v>
      </c>
      <c r="AB10" s="17">
        <v>0.56077590335536598</v>
      </c>
      <c r="AC10" s="17">
        <v>0.56127164515678496</v>
      </c>
      <c r="AD10" s="17"/>
      <c r="AE10" s="17">
        <v>0.49332041405478699</v>
      </c>
      <c r="AF10" s="17">
        <v>0.53042984796650405</v>
      </c>
      <c r="AG10" s="17">
        <v>0.43734572576235697</v>
      </c>
      <c r="AH10" s="17"/>
      <c r="AI10" s="17">
        <v>0.48811999217871899</v>
      </c>
      <c r="AJ10" s="17">
        <v>0.53165986362460105</v>
      </c>
      <c r="AK10" s="17">
        <v>0.51846909422305598</v>
      </c>
      <c r="AL10" s="17">
        <v>0.404783416295528</v>
      </c>
      <c r="AM10" s="17">
        <v>0.46908706561164798</v>
      </c>
      <c r="AN10" s="17"/>
      <c r="AO10" s="17">
        <v>0.45012224461674599</v>
      </c>
      <c r="AP10" s="17">
        <v>0.54421746971061502</v>
      </c>
      <c r="AQ10" s="17">
        <v>0.48382657651966998</v>
      </c>
      <c r="AR10" s="17"/>
      <c r="AS10" s="17">
        <v>0.53717314098437796</v>
      </c>
      <c r="AT10" s="17">
        <v>0.47953241119283202</v>
      </c>
      <c r="AU10" s="17">
        <v>0.49759483066254001</v>
      </c>
      <c r="AV10" s="17">
        <v>0.481329457459581</v>
      </c>
      <c r="AW10" s="17">
        <v>0.54121101110096503</v>
      </c>
    </row>
    <row r="11" spans="2:49" x14ac:dyDescent="0.25">
      <c r="B11" s="18" t="s">
        <v>123</v>
      </c>
      <c r="C11" s="17">
        <v>0.39651543186941501</v>
      </c>
      <c r="D11" s="17">
        <v>0.417419890977276</v>
      </c>
      <c r="E11" s="17">
        <v>0.37643645767012401</v>
      </c>
      <c r="F11" s="17"/>
      <c r="G11" s="17">
        <v>0.32886637937595398</v>
      </c>
      <c r="H11" s="17">
        <v>0.34935935362186499</v>
      </c>
      <c r="I11" s="17">
        <v>0.39559258216763699</v>
      </c>
      <c r="J11" s="17">
        <v>0.44315556294706299</v>
      </c>
      <c r="K11" s="17">
        <v>0.43119668283789703</v>
      </c>
      <c r="L11" s="17">
        <v>0.42005860734030298</v>
      </c>
      <c r="M11" s="17"/>
      <c r="N11" s="17">
        <v>0.46504781099757903</v>
      </c>
      <c r="O11" s="17">
        <v>0.38887183868602998</v>
      </c>
      <c r="P11" s="17">
        <v>0.37058308232213499</v>
      </c>
      <c r="Q11" s="17">
        <v>0.35411068898703002</v>
      </c>
      <c r="R11" s="17"/>
      <c r="S11" s="17">
        <v>0.37242269672953898</v>
      </c>
      <c r="T11" s="17">
        <v>0.43341453835932098</v>
      </c>
      <c r="U11" s="17">
        <v>0.35688497568420302</v>
      </c>
      <c r="V11" s="17">
        <v>0.36035430159937398</v>
      </c>
      <c r="W11" s="17">
        <v>0.37680242315621199</v>
      </c>
      <c r="X11" s="17">
        <v>0.379524995568916</v>
      </c>
      <c r="Y11" s="17">
        <v>0.41735416434813999</v>
      </c>
      <c r="Z11" s="17">
        <v>0.38208788730916399</v>
      </c>
      <c r="AA11" s="17">
        <v>0.40497193567323903</v>
      </c>
      <c r="AB11" s="17">
        <v>0.45271173264116099</v>
      </c>
      <c r="AC11" s="17">
        <v>0.413192056466683</v>
      </c>
      <c r="AD11" s="17"/>
      <c r="AE11" s="17">
        <v>0.38214920947905701</v>
      </c>
      <c r="AF11" s="17">
        <v>0.42705973937750402</v>
      </c>
      <c r="AG11" s="17">
        <v>0.38423210982877798</v>
      </c>
      <c r="AH11" s="17"/>
      <c r="AI11" s="17">
        <v>0.40517980732109998</v>
      </c>
      <c r="AJ11" s="17">
        <v>0.38903196347812702</v>
      </c>
      <c r="AK11" s="17">
        <v>0.44694377891996301</v>
      </c>
      <c r="AL11" s="17">
        <v>0.333878702594475</v>
      </c>
      <c r="AM11" s="17">
        <v>0.397868206793281</v>
      </c>
      <c r="AN11" s="17"/>
      <c r="AO11" s="17">
        <v>0.40248608641894001</v>
      </c>
      <c r="AP11" s="17">
        <v>0.40189050776659302</v>
      </c>
      <c r="AQ11" s="17">
        <v>0.44096743384482801</v>
      </c>
      <c r="AR11" s="17"/>
      <c r="AS11" s="17">
        <v>0.35876520756674601</v>
      </c>
      <c r="AT11" s="17">
        <v>0.39257060461114601</v>
      </c>
      <c r="AU11" s="17">
        <v>0.41728027436689002</v>
      </c>
      <c r="AV11" s="17">
        <v>0.43931233543473203</v>
      </c>
      <c r="AW11" s="17">
        <v>0.415443118719176</v>
      </c>
    </row>
    <row r="12" spans="2:49" x14ac:dyDescent="0.25">
      <c r="B12" s="18" t="s">
        <v>124</v>
      </c>
      <c r="C12" s="17">
        <v>0.27405723157270301</v>
      </c>
      <c r="D12" s="17">
        <v>0.28014333668938102</v>
      </c>
      <c r="E12" s="17">
        <v>0.27042359688789402</v>
      </c>
      <c r="F12" s="17"/>
      <c r="G12" s="17">
        <v>9.1286073647710603E-2</v>
      </c>
      <c r="H12" s="17">
        <v>0.14635402151895299</v>
      </c>
      <c r="I12" s="17">
        <v>0.21803821047389099</v>
      </c>
      <c r="J12" s="17">
        <v>0.32880416502278698</v>
      </c>
      <c r="K12" s="17">
        <v>0.39206196775239999</v>
      </c>
      <c r="L12" s="17">
        <v>0.423156804134251</v>
      </c>
      <c r="M12" s="17"/>
      <c r="N12" s="17">
        <v>0.216610613138667</v>
      </c>
      <c r="O12" s="17">
        <v>0.26544120737267501</v>
      </c>
      <c r="P12" s="17">
        <v>0.341344111503601</v>
      </c>
      <c r="Q12" s="17">
        <v>0.289186731907009</v>
      </c>
      <c r="R12" s="17"/>
      <c r="S12" s="17">
        <v>0.22042953986592201</v>
      </c>
      <c r="T12" s="17">
        <v>0.26226840127967199</v>
      </c>
      <c r="U12" s="17">
        <v>0.29975247784487702</v>
      </c>
      <c r="V12" s="17">
        <v>0.35804270988213399</v>
      </c>
      <c r="W12" s="17">
        <v>0.253184028797383</v>
      </c>
      <c r="X12" s="17">
        <v>0.30439336766491198</v>
      </c>
      <c r="Y12" s="17">
        <v>0.27790287538973002</v>
      </c>
      <c r="Z12" s="17">
        <v>0.345908485695964</v>
      </c>
      <c r="AA12" s="17">
        <v>0.28220619157889898</v>
      </c>
      <c r="AB12" s="17">
        <v>0.213560239262889</v>
      </c>
      <c r="AC12" s="17">
        <v>0.264629058075043</v>
      </c>
      <c r="AD12" s="17"/>
      <c r="AE12" s="17">
        <v>0.48201759916378301</v>
      </c>
      <c r="AF12" s="17">
        <v>0.16362990361688601</v>
      </c>
      <c r="AG12" s="17">
        <v>0.181596852732405</v>
      </c>
      <c r="AH12" s="17"/>
      <c r="AI12" s="17">
        <v>0.48266228177119003</v>
      </c>
      <c r="AJ12" s="17">
        <v>0.13309035242412001</v>
      </c>
      <c r="AK12" s="17">
        <v>0.12742754393327299</v>
      </c>
      <c r="AL12" s="17">
        <v>0.58057797630064101</v>
      </c>
      <c r="AM12" s="17">
        <v>0.21654048322469599</v>
      </c>
      <c r="AN12" s="17"/>
      <c r="AO12" s="17">
        <v>0.446601234038219</v>
      </c>
      <c r="AP12" s="17">
        <v>0.136757360534768</v>
      </c>
      <c r="AQ12" s="17">
        <v>0.192397712274818</v>
      </c>
      <c r="AR12" s="17"/>
      <c r="AS12" s="17">
        <v>0.36225152111359699</v>
      </c>
      <c r="AT12" s="17">
        <v>0.26744937308202399</v>
      </c>
      <c r="AU12" s="17">
        <v>0.192096768201484</v>
      </c>
      <c r="AV12" s="17">
        <v>0.17295871151650799</v>
      </c>
      <c r="AW12" s="17">
        <v>0.14333472750913601</v>
      </c>
    </row>
    <row r="13" spans="2:49" x14ac:dyDescent="0.25">
      <c r="B13" s="18" t="s">
        <v>125</v>
      </c>
      <c r="C13" s="17">
        <v>0.22960927015395699</v>
      </c>
      <c r="D13" s="17">
        <v>0.216425156804611</v>
      </c>
      <c r="E13" s="17">
        <v>0.24108287875485501</v>
      </c>
      <c r="F13" s="17"/>
      <c r="G13" s="17">
        <v>0.20695144827195</v>
      </c>
      <c r="H13" s="17">
        <v>0.25252015031062502</v>
      </c>
      <c r="I13" s="17">
        <v>0.220340536415979</v>
      </c>
      <c r="J13" s="17">
        <v>0.20086590104422</v>
      </c>
      <c r="K13" s="17">
        <v>0.23443421272364401</v>
      </c>
      <c r="L13" s="17">
        <v>0.25395010790998401</v>
      </c>
      <c r="M13" s="17"/>
      <c r="N13" s="17">
        <v>0.26380923430146103</v>
      </c>
      <c r="O13" s="17">
        <v>0.245679197586609</v>
      </c>
      <c r="P13" s="17">
        <v>0.200706174629982</v>
      </c>
      <c r="Q13" s="17">
        <v>0.20326346565692599</v>
      </c>
      <c r="R13" s="17"/>
      <c r="S13" s="17">
        <v>0.24743909023452801</v>
      </c>
      <c r="T13" s="17">
        <v>0.264634883378918</v>
      </c>
      <c r="U13" s="17">
        <v>0.23203627056127599</v>
      </c>
      <c r="V13" s="17">
        <v>0.28646667312534901</v>
      </c>
      <c r="W13" s="17">
        <v>0.227640335019689</v>
      </c>
      <c r="X13" s="17">
        <v>0.187111104299998</v>
      </c>
      <c r="Y13" s="17">
        <v>0.24299097622065399</v>
      </c>
      <c r="Z13" s="17">
        <v>0.178437314988213</v>
      </c>
      <c r="AA13" s="17">
        <v>0.17508166000049999</v>
      </c>
      <c r="AB13" s="17">
        <v>0.230161459509724</v>
      </c>
      <c r="AC13" s="17">
        <v>0.20019276921961299</v>
      </c>
      <c r="AD13" s="17"/>
      <c r="AE13" s="17">
        <v>0.16705181611804501</v>
      </c>
      <c r="AF13" s="17">
        <v>0.28976755768284701</v>
      </c>
      <c r="AG13" s="17">
        <v>0.205495728031346</v>
      </c>
      <c r="AH13" s="17"/>
      <c r="AI13" s="17">
        <v>0.17649081031194</v>
      </c>
      <c r="AJ13" s="17">
        <v>0.270140138793519</v>
      </c>
      <c r="AK13" s="17">
        <v>0.30026558241463602</v>
      </c>
      <c r="AL13" s="17">
        <v>6.4679188477311605E-2</v>
      </c>
      <c r="AM13" s="17">
        <v>0.191668344640883</v>
      </c>
      <c r="AN13" s="17"/>
      <c r="AO13" s="17">
        <v>0.17813838433432999</v>
      </c>
      <c r="AP13" s="17">
        <v>0.25420896696843298</v>
      </c>
      <c r="AQ13" s="17">
        <v>0.311539978004574</v>
      </c>
      <c r="AR13" s="17"/>
      <c r="AS13" s="17">
        <v>0.18316949087492099</v>
      </c>
      <c r="AT13" s="17">
        <v>0.22633232950267701</v>
      </c>
      <c r="AU13" s="17">
        <v>0.27597170982118202</v>
      </c>
      <c r="AV13" s="17">
        <v>0.25507846484034802</v>
      </c>
      <c r="AW13" s="17">
        <v>0.30306091101973798</v>
      </c>
    </row>
    <row r="14" spans="2:49" x14ac:dyDescent="0.25">
      <c r="B14" s="18" t="s">
        <v>126</v>
      </c>
      <c r="C14" s="17">
        <v>0.15601157565290599</v>
      </c>
      <c r="D14" s="17">
        <v>0.14822005849907799</v>
      </c>
      <c r="E14" s="17">
        <v>0.16284691507929999</v>
      </c>
      <c r="F14" s="17"/>
      <c r="G14" s="17">
        <v>0.21992775629032901</v>
      </c>
      <c r="H14" s="17">
        <v>0.20348140330869499</v>
      </c>
      <c r="I14" s="17">
        <v>0.164063233547424</v>
      </c>
      <c r="J14" s="17">
        <v>0.13643584073701701</v>
      </c>
      <c r="K14" s="17">
        <v>0.106052739490582</v>
      </c>
      <c r="L14" s="17">
        <v>0.117170296454971</v>
      </c>
      <c r="M14" s="17"/>
      <c r="N14" s="17">
        <v>0.14313213626624899</v>
      </c>
      <c r="O14" s="17">
        <v>0.151645569169857</v>
      </c>
      <c r="P14" s="17">
        <v>0.141396643964743</v>
      </c>
      <c r="Q14" s="17">
        <v>0.18640549446437099</v>
      </c>
      <c r="R14" s="17"/>
      <c r="S14" s="17">
        <v>0.24202361009454099</v>
      </c>
      <c r="T14" s="17">
        <v>0.150583030525928</v>
      </c>
      <c r="U14" s="17">
        <v>0.17321414896451501</v>
      </c>
      <c r="V14" s="17">
        <v>0.123074910604704</v>
      </c>
      <c r="W14" s="17">
        <v>0.160557897764387</v>
      </c>
      <c r="X14" s="17">
        <v>0.17511300145102199</v>
      </c>
      <c r="Y14" s="17">
        <v>0.10387295196525401</v>
      </c>
      <c r="Z14" s="17">
        <v>0.114967546722668</v>
      </c>
      <c r="AA14" s="17">
        <v>0.145601689951456</v>
      </c>
      <c r="AB14" s="17">
        <v>9.5177028863120794E-2</v>
      </c>
      <c r="AC14" s="17">
        <v>0.16882001563787999</v>
      </c>
      <c r="AD14" s="17"/>
      <c r="AE14" s="17">
        <v>0.116860071321643</v>
      </c>
      <c r="AF14" s="17">
        <v>0.159298675414839</v>
      </c>
      <c r="AG14" s="17">
        <v>0.21034365199058</v>
      </c>
      <c r="AH14" s="17"/>
      <c r="AI14" s="17">
        <v>0.108013562770682</v>
      </c>
      <c r="AJ14" s="17">
        <v>0.20003429070203499</v>
      </c>
      <c r="AK14" s="17">
        <v>0.17717599140522</v>
      </c>
      <c r="AL14" s="17">
        <v>0.117497660947914</v>
      </c>
      <c r="AM14" s="17">
        <v>0.18590500519061301</v>
      </c>
      <c r="AN14" s="17"/>
      <c r="AO14" s="17">
        <v>0.116371606726814</v>
      </c>
      <c r="AP14" s="17">
        <v>0.18148154385552101</v>
      </c>
      <c r="AQ14" s="17">
        <v>0.167145177660564</v>
      </c>
      <c r="AR14" s="17"/>
      <c r="AS14" s="17">
        <v>0.136357511175102</v>
      </c>
      <c r="AT14" s="17">
        <v>0.169709925571915</v>
      </c>
      <c r="AU14" s="17">
        <v>0.171759369176784</v>
      </c>
      <c r="AV14" s="17">
        <v>0.15088701682441699</v>
      </c>
      <c r="AW14" s="17">
        <v>0.20233688166825201</v>
      </c>
    </row>
    <row r="15" spans="2:49" x14ac:dyDescent="0.25">
      <c r="B15" s="18" t="s">
        <v>127</v>
      </c>
      <c r="C15" s="17">
        <v>0.14698581462688101</v>
      </c>
      <c r="D15" s="17">
        <v>0.15720311134890499</v>
      </c>
      <c r="E15" s="17">
        <v>0.137712514923717</v>
      </c>
      <c r="F15" s="17"/>
      <c r="G15" s="17">
        <v>0.169585406246481</v>
      </c>
      <c r="H15" s="17">
        <v>0.158103647135479</v>
      </c>
      <c r="I15" s="17">
        <v>0.132801619208535</v>
      </c>
      <c r="J15" s="17">
        <v>0.15883142836754799</v>
      </c>
      <c r="K15" s="17">
        <v>0.151220671938923</v>
      </c>
      <c r="L15" s="17">
        <v>0.121797161622439</v>
      </c>
      <c r="M15" s="17"/>
      <c r="N15" s="17">
        <v>0.12609161037220101</v>
      </c>
      <c r="O15" s="17">
        <v>0.1576273224277</v>
      </c>
      <c r="P15" s="17">
        <v>0.145151886293198</v>
      </c>
      <c r="Q15" s="17">
        <v>0.15925368644542201</v>
      </c>
      <c r="R15" s="17"/>
      <c r="S15" s="17">
        <v>0.19688757249455999</v>
      </c>
      <c r="T15" s="17">
        <v>0.12938383607475301</v>
      </c>
      <c r="U15" s="17">
        <v>0.116766845708706</v>
      </c>
      <c r="V15" s="17">
        <v>0.137919240589329</v>
      </c>
      <c r="W15" s="17">
        <v>0.15096527643912</v>
      </c>
      <c r="X15" s="17">
        <v>0.17209881615653699</v>
      </c>
      <c r="Y15" s="17">
        <v>0.18270766699582699</v>
      </c>
      <c r="Z15" s="17">
        <v>0.174027437959241</v>
      </c>
      <c r="AA15" s="17">
        <v>0.15478240827614001</v>
      </c>
      <c r="AB15" s="17">
        <v>7.7977868452344404E-2</v>
      </c>
      <c r="AC15" s="17">
        <v>9.5199293604709398E-2</v>
      </c>
      <c r="AD15" s="17"/>
      <c r="AE15" s="17">
        <v>0.16372147156626601</v>
      </c>
      <c r="AF15" s="17">
        <v>0.12333131308173501</v>
      </c>
      <c r="AG15" s="17">
        <v>0.15334784301530699</v>
      </c>
      <c r="AH15" s="17"/>
      <c r="AI15" s="17">
        <v>0.17085607508464801</v>
      </c>
      <c r="AJ15" s="17">
        <v>0.13296303479537</v>
      </c>
      <c r="AK15" s="17">
        <v>9.2926971536675895E-2</v>
      </c>
      <c r="AL15" s="17">
        <v>0.184107448995673</v>
      </c>
      <c r="AM15" s="17">
        <v>0.159858051094317</v>
      </c>
      <c r="AN15" s="17"/>
      <c r="AO15" s="17">
        <v>0.176537236278172</v>
      </c>
      <c r="AP15" s="17">
        <v>0.13030080505304101</v>
      </c>
      <c r="AQ15" s="17">
        <v>0.103501752987919</v>
      </c>
      <c r="AR15" s="17"/>
      <c r="AS15" s="17">
        <v>0.16935311914530399</v>
      </c>
      <c r="AT15" s="17">
        <v>0.14679048972571199</v>
      </c>
      <c r="AU15" s="17">
        <v>0.11896564437130699</v>
      </c>
      <c r="AV15" s="17">
        <v>0.13020692927401101</v>
      </c>
      <c r="AW15" s="17">
        <v>0.118080713341556</v>
      </c>
    </row>
    <row r="16" spans="2:49" x14ac:dyDescent="0.25">
      <c r="B16" s="18" t="s">
        <v>128</v>
      </c>
      <c r="C16" s="17">
        <v>0.13682246667266701</v>
      </c>
      <c r="D16" s="17">
        <v>0.156615850132308</v>
      </c>
      <c r="E16" s="17">
        <v>0.11806580780664</v>
      </c>
      <c r="F16" s="17"/>
      <c r="G16" s="17">
        <v>0.12553481214055401</v>
      </c>
      <c r="H16" s="17">
        <v>0.116405459867683</v>
      </c>
      <c r="I16" s="17">
        <v>0.15140820173570399</v>
      </c>
      <c r="J16" s="17">
        <v>0.15103076998577999</v>
      </c>
      <c r="K16" s="17">
        <v>0.13255946987113601</v>
      </c>
      <c r="L16" s="17">
        <v>0.14045489475103901</v>
      </c>
      <c r="M16" s="17"/>
      <c r="N16" s="17">
        <v>0.17468944721646101</v>
      </c>
      <c r="O16" s="17">
        <v>0.14459347180624699</v>
      </c>
      <c r="P16" s="17">
        <v>0.121764363761588</v>
      </c>
      <c r="Q16" s="17">
        <v>0.103801730804712</v>
      </c>
      <c r="R16" s="17"/>
      <c r="S16" s="17">
        <v>0.15811307436990499</v>
      </c>
      <c r="T16" s="17">
        <v>0.13615894805621601</v>
      </c>
      <c r="U16" s="17">
        <v>0.16405317435328001</v>
      </c>
      <c r="V16" s="17">
        <v>0.10132023451281399</v>
      </c>
      <c r="W16" s="17">
        <v>0.130820724026534</v>
      </c>
      <c r="X16" s="17">
        <v>0.13124184624587201</v>
      </c>
      <c r="Y16" s="17">
        <v>0.107115531306715</v>
      </c>
      <c r="Z16" s="17">
        <v>8.9588878836111593E-2</v>
      </c>
      <c r="AA16" s="17">
        <v>0.11988565066288299</v>
      </c>
      <c r="AB16" s="17">
        <v>0.18985009198628999</v>
      </c>
      <c r="AC16" s="17">
        <v>0.14474826665004401</v>
      </c>
      <c r="AD16" s="17"/>
      <c r="AE16" s="17">
        <v>5.6790615567848701E-2</v>
      </c>
      <c r="AF16" s="17">
        <v>0.21840420666580801</v>
      </c>
      <c r="AG16" s="17">
        <v>0.106201261545569</v>
      </c>
      <c r="AH16" s="17"/>
      <c r="AI16" s="17">
        <v>7.5359375307707602E-2</v>
      </c>
      <c r="AJ16" s="17">
        <v>0.190692949227138</v>
      </c>
      <c r="AK16" s="17">
        <v>0.24959832013232799</v>
      </c>
      <c r="AL16" s="17">
        <v>7.0790525472246804E-2</v>
      </c>
      <c r="AM16" s="17">
        <v>9.3959859103983301E-2</v>
      </c>
      <c r="AN16" s="17"/>
      <c r="AO16" s="17">
        <v>8.2878263142780503E-2</v>
      </c>
      <c r="AP16" s="17">
        <v>0.185791506421006</v>
      </c>
      <c r="AQ16" s="17">
        <v>0.208690864953889</v>
      </c>
      <c r="AR16" s="17"/>
      <c r="AS16" s="17">
        <v>0.103202856461636</v>
      </c>
      <c r="AT16" s="17">
        <v>0.12098091307219</v>
      </c>
      <c r="AU16" s="17">
        <v>0.17253422947222199</v>
      </c>
      <c r="AV16" s="17">
        <v>0.198801650095665</v>
      </c>
      <c r="AW16" s="17">
        <v>9.4963258599197797E-2</v>
      </c>
    </row>
    <row r="17" spans="2:49" x14ac:dyDescent="0.25">
      <c r="B17" s="18" t="s">
        <v>129</v>
      </c>
      <c r="C17" s="17">
        <v>9.0024173054799095E-2</v>
      </c>
      <c r="D17" s="17">
        <v>0.100378165695409</v>
      </c>
      <c r="E17" s="17">
        <v>8.0113248213515703E-2</v>
      </c>
      <c r="F17" s="17"/>
      <c r="G17" s="17">
        <v>0.14055043798251199</v>
      </c>
      <c r="H17" s="17">
        <v>0.13910225201930301</v>
      </c>
      <c r="I17" s="17">
        <v>0.110262343138535</v>
      </c>
      <c r="J17" s="17">
        <v>6.7862612312683299E-2</v>
      </c>
      <c r="K17" s="17">
        <v>5.1430222593196101E-2</v>
      </c>
      <c r="L17" s="17">
        <v>4.3453008325230198E-2</v>
      </c>
      <c r="M17" s="17"/>
      <c r="N17" s="17">
        <v>0.10058403206076499</v>
      </c>
      <c r="O17" s="17">
        <v>9.6560413432022499E-2</v>
      </c>
      <c r="P17" s="17">
        <v>9.65101733747179E-2</v>
      </c>
      <c r="Q17" s="17">
        <v>6.4879370989847696E-2</v>
      </c>
      <c r="R17" s="17"/>
      <c r="S17" s="17">
        <v>0.12952179563914401</v>
      </c>
      <c r="T17" s="17">
        <v>9.0528367183615205E-2</v>
      </c>
      <c r="U17" s="17">
        <v>7.6173575738822705E-2</v>
      </c>
      <c r="V17" s="17">
        <v>5.8392752717368997E-2</v>
      </c>
      <c r="W17" s="17">
        <v>0.107402240979919</v>
      </c>
      <c r="X17" s="17">
        <v>5.7809441171497E-2</v>
      </c>
      <c r="Y17" s="17">
        <v>0.121068400645695</v>
      </c>
      <c r="Z17" s="17">
        <v>0.12775411203607601</v>
      </c>
      <c r="AA17" s="17">
        <v>7.6235099108492896E-2</v>
      </c>
      <c r="AB17" s="17">
        <v>7.7484530263061499E-2</v>
      </c>
      <c r="AC17" s="17">
        <v>6.3990184211209999E-2</v>
      </c>
      <c r="AD17" s="17"/>
      <c r="AE17" s="17">
        <v>8.7887459470428503E-2</v>
      </c>
      <c r="AF17" s="17">
        <v>8.2754819900276999E-2</v>
      </c>
      <c r="AG17" s="17">
        <v>0.10647130750374301</v>
      </c>
      <c r="AH17" s="17"/>
      <c r="AI17" s="17">
        <v>8.5987130846668799E-2</v>
      </c>
      <c r="AJ17" s="17">
        <v>9.2749475804682596E-2</v>
      </c>
      <c r="AK17" s="17">
        <v>6.4359773923102701E-2</v>
      </c>
      <c r="AL17" s="17">
        <v>0.13175887052497001</v>
      </c>
      <c r="AM17" s="17">
        <v>0.10996080015517599</v>
      </c>
      <c r="AN17" s="17"/>
      <c r="AO17" s="17">
        <v>9.6602684787870804E-2</v>
      </c>
      <c r="AP17" s="17">
        <v>0.104393543307312</v>
      </c>
      <c r="AQ17" s="17">
        <v>5.8369300242165599E-2</v>
      </c>
      <c r="AR17" s="17"/>
      <c r="AS17" s="17">
        <v>7.2051411331235896E-2</v>
      </c>
      <c r="AT17" s="17">
        <v>8.2308291732696506E-2</v>
      </c>
      <c r="AU17" s="17">
        <v>0.101423341109703</v>
      </c>
      <c r="AV17" s="17">
        <v>0.12751741297437899</v>
      </c>
      <c r="AW17" s="17">
        <v>0.12518801621115699</v>
      </c>
    </row>
    <row r="18" spans="2:49" ht="30" x14ac:dyDescent="0.25">
      <c r="B18" s="18" t="s">
        <v>130</v>
      </c>
      <c r="C18" s="17">
        <v>7.9051472576831205E-2</v>
      </c>
      <c r="D18" s="17">
        <v>7.3257039993133294E-2</v>
      </c>
      <c r="E18" s="17">
        <v>8.3842451663541498E-2</v>
      </c>
      <c r="F18" s="17"/>
      <c r="G18" s="17">
        <v>7.4271490299748805E-2</v>
      </c>
      <c r="H18" s="17">
        <v>7.3676708339814295E-2</v>
      </c>
      <c r="I18" s="17">
        <v>7.78520809446724E-2</v>
      </c>
      <c r="J18" s="17">
        <v>6.6318295040769901E-2</v>
      </c>
      <c r="K18" s="17">
        <v>8.39667114617621E-2</v>
      </c>
      <c r="L18" s="17">
        <v>9.4674877316674996E-2</v>
      </c>
      <c r="M18" s="17"/>
      <c r="N18" s="17">
        <v>7.8862445402232903E-2</v>
      </c>
      <c r="O18" s="17">
        <v>8.56306376386963E-2</v>
      </c>
      <c r="P18" s="17">
        <v>8.91468776680686E-2</v>
      </c>
      <c r="Q18" s="17">
        <v>6.5108083315540605E-2</v>
      </c>
      <c r="R18" s="17"/>
      <c r="S18" s="17">
        <v>6.2555151916289201E-2</v>
      </c>
      <c r="T18" s="17">
        <v>6.15932334179091E-2</v>
      </c>
      <c r="U18" s="17">
        <v>9.2779745442846007E-2</v>
      </c>
      <c r="V18" s="17">
        <v>8.2120750427155997E-2</v>
      </c>
      <c r="W18" s="17">
        <v>7.8953535476536399E-2</v>
      </c>
      <c r="X18" s="17">
        <v>8.1072140054423203E-2</v>
      </c>
      <c r="Y18" s="17">
        <v>7.2654429214677199E-2</v>
      </c>
      <c r="Z18" s="17">
        <v>7.9671332200295097E-2</v>
      </c>
      <c r="AA18" s="17">
        <v>7.83308960588249E-2</v>
      </c>
      <c r="AB18" s="17">
        <v>9.3508714596500495E-2</v>
      </c>
      <c r="AC18" s="17">
        <v>0.12485870846347601</v>
      </c>
      <c r="AD18" s="17"/>
      <c r="AE18" s="17">
        <v>0.10937709938026501</v>
      </c>
      <c r="AF18" s="17">
        <v>6.2537987415097404E-2</v>
      </c>
      <c r="AG18" s="17">
        <v>6.9488103157471295E-2</v>
      </c>
      <c r="AH18" s="17"/>
      <c r="AI18" s="17">
        <v>0.10537254167715999</v>
      </c>
      <c r="AJ18" s="17">
        <v>5.8606428569680701E-2</v>
      </c>
      <c r="AK18" s="17">
        <v>6.8611113468427007E-2</v>
      </c>
      <c r="AL18" s="17">
        <v>0.138895854052343</v>
      </c>
      <c r="AM18" s="17">
        <v>6.3481371906016396E-2</v>
      </c>
      <c r="AN18" s="17"/>
      <c r="AO18" s="17">
        <v>0.13126640729973299</v>
      </c>
      <c r="AP18" s="17">
        <v>5.0265796270839103E-2</v>
      </c>
      <c r="AQ18" s="17">
        <v>6.9689348010352495E-2</v>
      </c>
      <c r="AR18" s="17"/>
      <c r="AS18" s="17">
        <v>7.4061636307830095E-2</v>
      </c>
      <c r="AT18" s="17">
        <v>8.7634457024441295E-2</v>
      </c>
      <c r="AU18" s="17">
        <v>6.6351412946167199E-2</v>
      </c>
      <c r="AV18" s="17">
        <v>6.7676310558727998E-2</v>
      </c>
      <c r="AW18" s="17">
        <v>6.0711513180675303E-2</v>
      </c>
    </row>
    <row r="19" spans="2:49" ht="30" x14ac:dyDescent="0.25">
      <c r="B19" s="18" t="s">
        <v>131</v>
      </c>
      <c r="C19" s="17">
        <v>5.2585178118600702E-2</v>
      </c>
      <c r="D19" s="17">
        <v>6.1800474414333902E-2</v>
      </c>
      <c r="E19" s="17">
        <v>4.4035125913784598E-2</v>
      </c>
      <c r="F19" s="17"/>
      <c r="G19" s="17">
        <v>0.11558109714938</v>
      </c>
      <c r="H19" s="17">
        <v>6.4061343009205504E-2</v>
      </c>
      <c r="I19" s="17">
        <v>6.2210239148679201E-2</v>
      </c>
      <c r="J19" s="17">
        <v>3.4394870830895999E-2</v>
      </c>
      <c r="K19" s="17">
        <v>3.5664764548135497E-2</v>
      </c>
      <c r="L19" s="17">
        <v>1.9053438695553E-2</v>
      </c>
      <c r="M19" s="17"/>
      <c r="N19" s="17">
        <v>5.6147740906928201E-2</v>
      </c>
      <c r="O19" s="17">
        <v>4.7826205236537397E-2</v>
      </c>
      <c r="P19" s="17">
        <v>4.6876222371800898E-2</v>
      </c>
      <c r="Q19" s="17">
        <v>5.86845031753176E-2</v>
      </c>
      <c r="R19" s="17"/>
      <c r="S19" s="17">
        <v>8.1089674014760096E-2</v>
      </c>
      <c r="T19" s="17">
        <v>5.4849947991116997E-2</v>
      </c>
      <c r="U19" s="17">
        <v>3.36068526384313E-2</v>
      </c>
      <c r="V19" s="17">
        <v>3.7195404768998103E-2</v>
      </c>
      <c r="W19" s="17">
        <v>5.9342615520812797E-2</v>
      </c>
      <c r="X19" s="17">
        <v>5.6677830049821201E-2</v>
      </c>
      <c r="Y19" s="17">
        <v>3.7030829803843597E-2</v>
      </c>
      <c r="Z19" s="17">
        <v>5.0888364916004403E-2</v>
      </c>
      <c r="AA19" s="17">
        <v>5.6291887838599002E-2</v>
      </c>
      <c r="AB19" s="17">
        <v>4.2916604862600197E-2</v>
      </c>
      <c r="AC19" s="17">
        <v>4.3648732527726497E-2</v>
      </c>
      <c r="AD19" s="17"/>
      <c r="AE19" s="17">
        <v>4.4896567546444097E-2</v>
      </c>
      <c r="AF19" s="17">
        <v>5.41613138483353E-2</v>
      </c>
      <c r="AG19" s="17">
        <v>4.4671274937838401E-2</v>
      </c>
      <c r="AH19" s="17"/>
      <c r="AI19" s="17">
        <v>4.8501186337233201E-2</v>
      </c>
      <c r="AJ19" s="17">
        <v>5.4191766485396399E-2</v>
      </c>
      <c r="AK19" s="17">
        <v>5.0969420581237303E-2</v>
      </c>
      <c r="AL19" s="17">
        <v>1.63701109342918E-2</v>
      </c>
      <c r="AM19" s="17">
        <v>4.51193214396114E-2</v>
      </c>
      <c r="AN19" s="17"/>
      <c r="AO19" s="17">
        <v>4.8040102223253403E-2</v>
      </c>
      <c r="AP19" s="17">
        <v>5.1232549645208597E-2</v>
      </c>
      <c r="AQ19" s="17">
        <v>5.5696939846156597E-2</v>
      </c>
      <c r="AR19" s="17"/>
      <c r="AS19" s="17">
        <v>4.7270265854675302E-2</v>
      </c>
      <c r="AT19" s="17">
        <v>5.6280481988167701E-2</v>
      </c>
      <c r="AU19" s="17">
        <v>5.4862998382769E-2</v>
      </c>
      <c r="AV19" s="17">
        <v>7.7935465236446594E-2</v>
      </c>
      <c r="AW19" s="17">
        <v>6.1508263167667797E-2</v>
      </c>
    </row>
    <row r="20" spans="2:49" x14ac:dyDescent="0.25">
      <c r="B20" s="18" t="s">
        <v>132</v>
      </c>
      <c r="C20" s="17">
        <v>4.7254222982204198E-2</v>
      </c>
      <c r="D20" s="17">
        <v>5.51138312786838E-2</v>
      </c>
      <c r="E20" s="17">
        <v>3.99822226079155E-2</v>
      </c>
      <c r="F20" s="17"/>
      <c r="G20" s="17">
        <v>5.3609221910527499E-2</v>
      </c>
      <c r="H20" s="17">
        <v>5.1726762019550801E-2</v>
      </c>
      <c r="I20" s="17">
        <v>4.1560637143866298E-2</v>
      </c>
      <c r="J20" s="17">
        <v>4.7409640747825998E-2</v>
      </c>
      <c r="K20" s="17">
        <v>4.6310072155854899E-2</v>
      </c>
      <c r="L20" s="17">
        <v>4.4479776695908198E-2</v>
      </c>
      <c r="M20" s="17"/>
      <c r="N20" s="17">
        <v>4.4768043680745599E-2</v>
      </c>
      <c r="O20" s="17">
        <v>4.05512845590075E-2</v>
      </c>
      <c r="P20" s="17">
        <v>4.6225853365224299E-2</v>
      </c>
      <c r="Q20" s="17">
        <v>5.7667894169595398E-2</v>
      </c>
      <c r="R20" s="17"/>
      <c r="S20" s="17">
        <v>4.54254647673909E-2</v>
      </c>
      <c r="T20" s="17">
        <v>3.1823993540973997E-2</v>
      </c>
      <c r="U20" s="17">
        <v>4.7976998835469097E-2</v>
      </c>
      <c r="V20" s="17">
        <v>4.8601514489096401E-2</v>
      </c>
      <c r="W20" s="17">
        <v>4.5292375394072798E-2</v>
      </c>
      <c r="X20" s="17">
        <v>4.9543466207943497E-2</v>
      </c>
      <c r="Y20" s="17">
        <v>5.6453956773738198E-2</v>
      </c>
      <c r="Z20" s="17">
        <v>3.9122104736770899E-2</v>
      </c>
      <c r="AA20" s="17">
        <v>6.0624469229106498E-2</v>
      </c>
      <c r="AB20" s="17">
        <v>3.7116046380111602E-2</v>
      </c>
      <c r="AC20" s="17">
        <v>6.8048342429320605E-2</v>
      </c>
      <c r="AD20" s="17"/>
      <c r="AE20" s="17">
        <v>5.6669638947838101E-2</v>
      </c>
      <c r="AF20" s="17">
        <v>4.1420520193534198E-2</v>
      </c>
      <c r="AG20" s="17">
        <v>5.2511504949856E-2</v>
      </c>
      <c r="AH20" s="17"/>
      <c r="AI20" s="17">
        <v>6.2204074254334302E-2</v>
      </c>
      <c r="AJ20" s="17">
        <v>3.56998074779699E-2</v>
      </c>
      <c r="AK20" s="17">
        <v>5.2693310083829097E-2</v>
      </c>
      <c r="AL20" s="17">
        <v>2.9810474351813498E-2</v>
      </c>
      <c r="AM20" s="17">
        <v>3.8924500374933398E-2</v>
      </c>
      <c r="AN20" s="17"/>
      <c r="AO20" s="17">
        <v>6.1185757893875301E-2</v>
      </c>
      <c r="AP20" s="17">
        <v>3.6970428516077E-2</v>
      </c>
      <c r="AQ20" s="17">
        <v>6.2247764568521102E-2</v>
      </c>
      <c r="AR20" s="17"/>
      <c r="AS20" s="17">
        <v>5.9028569463629603E-2</v>
      </c>
      <c r="AT20" s="17">
        <v>3.8051675473872698E-2</v>
      </c>
      <c r="AU20" s="17">
        <v>4.89126042039967E-2</v>
      </c>
      <c r="AV20" s="17">
        <v>3.5223527278929599E-2</v>
      </c>
      <c r="AW20" s="17">
        <v>2.9007818055068399E-2</v>
      </c>
    </row>
    <row r="21" spans="2:49" ht="30" x14ac:dyDescent="0.25">
      <c r="B21" s="18" t="s">
        <v>133</v>
      </c>
      <c r="C21" s="17">
        <v>3.5697269569186597E-2</v>
      </c>
      <c r="D21" s="17">
        <v>4.8482231387386401E-2</v>
      </c>
      <c r="E21" s="17">
        <v>2.3521849916758101E-2</v>
      </c>
      <c r="F21" s="17"/>
      <c r="G21" s="17">
        <v>3.1629568727424999E-2</v>
      </c>
      <c r="H21" s="17">
        <v>5.5911869068377203E-2</v>
      </c>
      <c r="I21" s="17">
        <v>3.0274884625992E-2</v>
      </c>
      <c r="J21" s="17">
        <v>1.4972432620980599E-2</v>
      </c>
      <c r="K21" s="17">
        <v>3.0065127680738501E-2</v>
      </c>
      <c r="L21" s="17">
        <v>4.7051898120668498E-2</v>
      </c>
      <c r="M21" s="17"/>
      <c r="N21" s="17">
        <v>4.0029685958276801E-2</v>
      </c>
      <c r="O21" s="17">
        <v>3.7166637543749499E-2</v>
      </c>
      <c r="P21" s="17">
        <v>3.4746689107021902E-2</v>
      </c>
      <c r="Q21" s="17">
        <v>2.8057211306165199E-2</v>
      </c>
      <c r="R21" s="17"/>
      <c r="S21" s="17">
        <v>3.1139249154015201E-2</v>
      </c>
      <c r="T21" s="17">
        <v>2.8662913632584702E-2</v>
      </c>
      <c r="U21" s="17">
        <v>2.3804141030824E-2</v>
      </c>
      <c r="V21" s="17">
        <v>3.9229750142252703E-2</v>
      </c>
      <c r="W21" s="17">
        <v>3.41434771668577E-2</v>
      </c>
      <c r="X21" s="17">
        <v>3.9274530658112303E-2</v>
      </c>
      <c r="Y21" s="17">
        <v>5.4464553405945103E-2</v>
      </c>
      <c r="Z21" s="17">
        <v>4.3857743217012503E-2</v>
      </c>
      <c r="AA21" s="17">
        <v>3.5706059037956997E-2</v>
      </c>
      <c r="AB21" s="17">
        <v>3.8178307480241799E-2</v>
      </c>
      <c r="AC21" s="17">
        <v>3.41122877231805E-2</v>
      </c>
      <c r="AD21" s="17"/>
      <c r="AE21" s="17">
        <v>4.6830249099420899E-2</v>
      </c>
      <c r="AF21" s="17">
        <v>3.0562580213401899E-2</v>
      </c>
      <c r="AG21" s="17">
        <v>3.2627422350209198E-2</v>
      </c>
      <c r="AH21" s="17"/>
      <c r="AI21" s="17">
        <v>5.13818707130866E-2</v>
      </c>
      <c r="AJ21" s="17">
        <v>2.51793533332746E-2</v>
      </c>
      <c r="AK21" s="17">
        <v>4.6830511751559799E-2</v>
      </c>
      <c r="AL21" s="17">
        <v>6.4348155236787205E-2</v>
      </c>
      <c r="AM21" s="17">
        <v>3.01183531701123E-2</v>
      </c>
      <c r="AN21" s="17"/>
      <c r="AO21" s="17">
        <v>6.5462183899717405E-2</v>
      </c>
      <c r="AP21" s="17">
        <v>2.2970024784819399E-2</v>
      </c>
      <c r="AQ21" s="17">
        <v>2.4750015262480499E-2</v>
      </c>
      <c r="AR21" s="17"/>
      <c r="AS21" s="17">
        <v>3.5004735206660899E-2</v>
      </c>
      <c r="AT21" s="17">
        <v>2.6193377910617099E-2</v>
      </c>
      <c r="AU21" s="17">
        <v>2.98613807877386E-2</v>
      </c>
      <c r="AV21" s="17">
        <v>4.9579059790257798E-2</v>
      </c>
      <c r="AW21" s="17">
        <v>6.7168858029068496E-2</v>
      </c>
    </row>
    <row r="22" spans="2:49" x14ac:dyDescent="0.25">
      <c r="B22" s="18" t="s">
        <v>134</v>
      </c>
      <c r="C22" s="17">
        <v>3.3858269502960101E-2</v>
      </c>
      <c r="D22" s="17">
        <v>4.0905637662475E-2</v>
      </c>
      <c r="E22" s="17">
        <v>2.6726638952197599E-2</v>
      </c>
      <c r="F22" s="17"/>
      <c r="G22" s="17">
        <v>3.7668442259003197E-2</v>
      </c>
      <c r="H22" s="17">
        <v>3.7592282450164403E-2</v>
      </c>
      <c r="I22" s="17">
        <v>3.2437561876346201E-2</v>
      </c>
      <c r="J22" s="17">
        <v>2.00891101465351E-2</v>
      </c>
      <c r="K22" s="17">
        <v>3.7015282277729503E-2</v>
      </c>
      <c r="L22" s="17">
        <v>3.84849247591698E-2</v>
      </c>
      <c r="M22" s="17"/>
      <c r="N22" s="17">
        <v>2.6615591979079301E-2</v>
      </c>
      <c r="O22" s="17">
        <v>2.8745285804188201E-2</v>
      </c>
      <c r="P22" s="17">
        <v>3.7243162367523203E-2</v>
      </c>
      <c r="Q22" s="17">
        <v>4.2379827487165997E-2</v>
      </c>
      <c r="R22" s="17"/>
      <c r="S22" s="17">
        <v>3.23258287514612E-2</v>
      </c>
      <c r="T22" s="17">
        <v>3.09219005789718E-2</v>
      </c>
      <c r="U22" s="17">
        <v>2.9729336322909399E-2</v>
      </c>
      <c r="V22" s="17">
        <v>3.6858939419720002E-2</v>
      </c>
      <c r="W22" s="17">
        <v>3.02103853822655E-2</v>
      </c>
      <c r="X22" s="17">
        <v>3.8972664259205703E-2</v>
      </c>
      <c r="Y22" s="17">
        <v>2.4942222599378599E-2</v>
      </c>
      <c r="Z22" s="17">
        <v>2.36231888475332E-2</v>
      </c>
      <c r="AA22" s="17">
        <v>4.3552321867579201E-2</v>
      </c>
      <c r="AB22" s="17">
        <v>4.2467984617459001E-2</v>
      </c>
      <c r="AC22" s="17">
        <v>2.8509385462807998E-2</v>
      </c>
      <c r="AD22" s="17"/>
      <c r="AE22" s="17">
        <v>3.6428416032999303E-2</v>
      </c>
      <c r="AF22" s="17">
        <v>3.21603860197806E-2</v>
      </c>
      <c r="AG22" s="17">
        <v>4.1215030890423297E-2</v>
      </c>
      <c r="AH22" s="17"/>
      <c r="AI22" s="17">
        <v>3.4373310095781602E-2</v>
      </c>
      <c r="AJ22" s="17">
        <v>3.02777811690303E-2</v>
      </c>
      <c r="AK22" s="17">
        <v>3.4581719284593603E-2</v>
      </c>
      <c r="AL22" s="17">
        <v>8.48213632104583E-2</v>
      </c>
      <c r="AM22" s="17">
        <v>3.7239109029092797E-2</v>
      </c>
      <c r="AN22" s="17"/>
      <c r="AO22" s="17">
        <v>2.70579656430271E-2</v>
      </c>
      <c r="AP22" s="17">
        <v>3.0914721628709001E-2</v>
      </c>
      <c r="AQ22" s="17">
        <v>3.5551189404035101E-2</v>
      </c>
      <c r="AR22" s="17"/>
      <c r="AS22" s="17">
        <v>3.6997570947793199E-2</v>
      </c>
      <c r="AT22" s="17">
        <v>2.5047286623757398E-2</v>
      </c>
      <c r="AU22" s="17">
        <v>3.4547643732097101E-2</v>
      </c>
      <c r="AV22" s="17">
        <v>4.4032612914516503E-2</v>
      </c>
      <c r="AW22" s="17">
        <v>2.5304029957512499E-2</v>
      </c>
    </row>
    <row r="23" spans="2:49" ht="30" x14ac:dyDescent="0.25">
      <c r="B23" s="18" t="s">
        <v>135</v>
      </c>
      <c r="C23" s="17">
        <v>3.2531431117447197E-2</v>
      </c>
      <c r="D23" s="17">
        <v>3.4284724935265E-2</v>
      </c>
      <c r="E23" s="17">
        <v>3.0110789515166901E-2</v>
      </c>
      <c r="F23" s="17"/>
      <c r="G23" s="17">
        <v>8.1605402028624499E-2</v>
      </c>
      <c r="H23" s="17">
        <v>3.7759645956205901E-2</v>
      </c>
      <c r="I23" s="17">
        <v>3.39030847532618E-2</v>
      </c>
      <c r="J23" s="17">
        <v>2.5615729668710001E-2</v>
      </c>
      <c r="K23" s="17">
        <v>1.7514096750615799E-2</v>
      </c>
      <c r="L23" s="17">
        <v>9.7559470441456707E-3</v>
      </c>
      <c r="M23" s="17"/>
      <c r="N23" s="17">
        <v>4.6891186641513101E-2</v>
      </c>
      <c r="O23" s="17">
        <v>2.7670869438472499E-2</v>
      </c>
      <c r="P23" s="17">
        <v>2.2169182500206001E-2</v>
      </c>
      <c r="Q23" s="17">
        <v>3.0902466759691698E-2</v>
      </c>
      <c r="R23" s="17"/>
      <c r="S23" s="17">
        <v>5.6738490150145898E-2</v>
      </c>
      <c r="T23" s="17">
        <v>4.37136468790916E-2</v>
      </c>
      <c r="U23" s="17">
        <v>1.6886920640415099E-2</v>
      </c>
      <c r="V23" s="17">
        <v>1.6257832120364201E-2</v>
      </c>
      <c r="W23" s="17">
        <v>3.5447822629996101E-2</v>
      </c>
      <c r="X23" s="17">
        <v>2.3758536839945499E-2</v>
      </c>
      <c r="Y23" s="17">
        <v>4.17999459236243E-2</v>
      </c>
      <c r="Z23" s="17">
        <v>1.0450230835797001E-2</v>
      </c>
      <c r="AA23" s="17">
        <v>2.1893965225294298E-2</v>
      </c>
      <c r="AB23" s="17">
        <v>3.3201264870886198E-2</v>
      </c>
      <c r="AC23" s="17">
        <v>2.6728174755185401E-2</v>
      </c>
      <c r="AD23" s="17"/>
      <c r="AE23" s="17">
        <v>1.7833226190266199E-2</v>
      </c>
      <c r="AF23" s="17">
        <v>3.4674779058091902E-2</v>
      </c>
      <c r="AG23" s="17">
        <v>3.4778216440447901E-2</v>
      </c>
      <c r="AH23" s="17"/>
      <c r="AI23" s="17">
        <v>2.1014429994826899E-2</v>
      </c>
      <c r="AJ23" s="17">
        <v>4.2742818830191702E-2</v>
      </c>
      <c r="AK23" s="17">
        <v>2.6337385443670199E-2</v>
      </c>
      <c r="AL23" s="17">
        <v>0</v>
      </c>
      <c r="AM23" s="17">
        <v>2.3612022541432801E-2</v>
      </c>
      <c r="AN23" s="17"/>
      <c r="AO23" s="17">
        <v>2.80799202239496E-2</v>
      </c>
      <c r="AP23" s="17">
        <v>4.5970972659434499E-2</v>
      </c>
      <c r="AQ23" s="17">
        <v>3.8247115430491398E-2</v>
      </c>
      <c r="AR23" s="17"/>
      <c r="AS23" s="17">
        <v>2.0705844132224701E-2</v>
      </c>
      <c r="AT23" s="17">
        <v>3.8367388945347101E-2</v>
      </c>
      <c r="AU23" s="17">
        <v>3.8044266969860199E-2</v>
      </c>
      <c r="AV23" s="17">
        <v>5.5604513011991402E-2</v>
      </c>
      <c r="AW23" s="17">
        <v>3.6053428576957897E-2</v>
      </c>
    </row>
    <row r="24" spans="2:49" x14ac:dyDescent="0.25">
      <c r="B24" s="18" t="s">
        <v>73</v>
      </c>
      <c r="C24" s="17">
        <v>2.0643314338257101E-3</v>
      </c>
      <c r="D24" s="17">
        <v>1.44569555398093E-3</v>
      </c>
      <c r="E24" s="17">
        <v>2.6853665067854801E-3</v>
      </c>
      <c r="F24" s="17"/>
      <c r="G24" s="17">
        <v>2.1819321775117099E-3</v>
      </c>
      <c r="H24" s="17">
        <v>7.6787203872343496E-3</v>
      </c>
      <c r="I24" s="17">
        <v>0</v>
      </c>
      <c r="J24" s="17">
        <v>1.61347852374255E-3</v>
      </c>
      <c r="K24" s="17">
        <v>0</v>
      </c>
      <c r="L24" s="17">
        <v>8.5497916389665402E-4</v>
      </c>
      <c r="M24" s="17"/>
      <c r="N24" s="17">
        <v>6.64514436114891E-4</v>
      </c>
      <c r="O24" s="17">
        <v>0</v>
      </c>
      <c r="P24" s="17">
        <v>3.8960277402054198E-3</v>
      </c>
      <c r="Q24" s="17">
        <v>4.15337024233591E-3</v>
      </c>
      <c r="R24" s="17"/>
      <c r="S24" s="17">
        <v>0</v>
      </c>
      <c r="T24" s="17">
        <v>5.3373437104023399E-3</v>
      </c>
      <c r="U24" s="17">
        <v>3.31961215858848E-3</v>
      </c>
      <c r="V24" s="17">
        <v>3.06198301306427E-3</v>
      </c>
      <c r="W24" s="17">
        <v>2.47857658130445E-3</v>
      </c>
      <c r="X24" s="17">
        <v>6.6064655770384298E-3</v>
      </c>
      <c r="Y24" s="17">
        <v>0</v>
      </c>
      <c r="Z24" s="17">
        <v>0</v>
      </c>
      <c r="AA24" s="17">
        <v>0</v>
      </c>
      <c r="AB24" s="17">
        <v>0</v>
      </c>
      <c r="AC24" s="17">
        <v>0</v>
      </c>
      <c r="AD24" s="17"/>
      <c r="AE24" s="17">
        <v>1.6134792485599399E-3</v>
      </c>
      <c r="AF24" s="17">
        <v>1.50581281698117E-3</v>
      </c>
      <c r="AG24" s="17">
        <v>4.00840154622417E-3</v>
      </c>
      <c r="AH24" s="17"/>
      <c r="AI24" s="17">
        <v>8.3446825843856904E-4</v>
      </c>
      <c r="AJ24" s="17">
        <v>1.68710048868712E-3</v>
      </c>
      <c r="AK24" s="17">
        <v>3.64135995612338E-3</v>
      </c>
      <c r="AL24" s="17">
        <v>0</v>
      </c>
      <c r="AM24" s="17">
        <v>2.0424801000790199E-3</v>
      </c>
      <c r="AN24" s="17"/>
      <c r="AO24" s="17">
        <v>1.3839155373243401E-3</v>
      </c>
      <c r="AP24" s="17">
        <v>1.3803913071860001E-3</v>
      </c>
      <c r="AQ24" s="17">
        <v>3.2505069373379302E-3</v>
      </c>
      <c r="AR24" s="17"/>
      <c r="AS24" s="17">
        <v>3.2692232430541601E-3</v>
      </c>
      <c r="AT24" s="17">
        <v>2.49458020989601E-3</v>
      </c>
      <c r="AU24" s="17">
        <v>1.5141500739026001E-3</v>
      </c>
      <c r="AV24" s="17">
        <v>0</v>
      </c>
      <c r="AW24" s="17">
        <v>0</v>
      </c>
    </row>
    <row r="25" spans="2:49" x14ac:dyDescent="0.25">
      <c r="B25" s="18" t="s">
        <v>74</v>
      </c>
      <c r="C25" s="19">
        <v>6.3791665849071101E-3</v>
      </c>
      <c r="D25" s="19">
        <v>6.5771443990357299E-3</v>
      </c>
      <c r="E25" s="19">
        <v>6.2396365869591798E-3</v>
      </c>
      <c r="F25" s="19"/>
      <c r="G25" s="19">
        <v>1.8193768078842001E-2</v>
      </c>
      <c r="H25" s="19">
        <v>6.0575377316842999E-3</v>
      </c>
      <c r="I25" s="19">
        <v>5.4166936932463303E-3</v>
      </c>
      <c r="J25" s="19">
        <v>3.3151437662341898E-3</v>
      </c>
      <c r="K25" s="19">
        <v>4.8122291601575299E-3</v>
      </c>
      <c r="L25" s="19">
        <v>2.9973230680597398E-3</v>
      </c>
      <c r="M25" s="19"/>
      <c r="N25" s="19">
        <v>3.4039881580308199E-3</v>
      </c>
      <c r="O25" s="19">
        <v>6.0929101329865896E-3</v>
      </c>
      <c r="P25" s="19">
        <v>7.8719347698759795E-3</v>
      </c>
      <c r="Q25" s="19">
        <v>7.6955281122472203E-3</v>
      </c>
      <c r="R25" s="19"/>
      <c r="S25" s="19">
        <v>0</v>
      </c>
      <c r="T25" s="19">
        <v>9.6584408606348593E-3</v>
      </c>
      <c r="U25" s="19">
        <v>3.9795438054648401E-3</v>
      </c>
      <c r="V25" s="19">
        <v>5.5695329788831597E-3</v>
      </c>
      <c r="W25" s="19">
        <v>6.2477812181396001E-3</v>
      </c>
      <c r="X25" s="19">
        <v>1.5193455023451499E-2</v>
      </c>
      <c r="Y25" s="19">
        <v>1.34049910765242E-2</v>
      </c>
      <c r="Z25" s="19">
        <v>5.1594147002894499E-3</v>
      </c>
      <c r="AA25" s="19">
        <v>4.8906254189257396E-3</v>
      </c>
      <c r="AB25" s="19">
        <v>2.6988357339535001E-3</v>
      </c>
      <c r="AC25" s="19">
        <v>4.9732764975301798E-3</v>
      </c>
      <c r="AD25" s="19"/>
      <c r="AE25" s="19">
        <v>4.1000911671995903E-3</v>
      </c>
      <c r="AF25" s="19">
        <v>2.3356710739716401E-3</v>
      </c>
      <c r="AG25" s="19">
        <v>7.68518805677843E-3</v>
      </c>
      <c r="AH25" s="19"/>
      <c r="AI25" s="19">
        <v>2.54999697895197E-3</v>
      </c>
      <c r="AJ25" s="19">
        <v>2.81254075274283E-3</v>
      </c>
      <c r="AK25" s="19">
        <v>0</v>
      </c>
      <c r="AL25" s="19">
        <v>0</v>
      </c>
      <c r="AM25" s="19">
        <v>9.7370311033099493E-3</v>
      </c>
      <c r="AN25" s="19"/>
      <c r="AO25" s="19">
        <v>8.3402248266491803E-4</v>
      </c>
      <c r="AP25" s="19">
        <v>2.2751015923781199E-3</v>
      </c>
      <c r="AQ25" s="19">
        <v>0</v>
      </c>
      <c r="AR25" s="19"/>
      <c r="AS25" s="19">
        <v>5.76557888529995E-3</v>
      </c>
      <c r="AT25" s="19">
        <v>6.6656686588962002E-3</v>
      </c>
      <c r="AU25" s="19">
        <v>5.3524988400175501E-3</v>
      </c>
      <c r="AV25" s="19">
        <v>0</v>
      </c>
      <c r="AW25" s="19">
        <v>3.0743521640421299E-2</v>
      </c>
    </row>
    <row r="26" spans="2:49" x14ac:dyDescent="0.25">
      <c r="B26" s="16"/>
    </row>
    <row r="27" spans="2:49" x14ac:dyDescent="0.25">
      <c r="B27" t="s">
        <v>77</v>
      </c>
    </row>
    <row r="28" spans="2:49" x14ac:dyDescent="0.25">
      <c r="B28" t="s">
        <v>78</v>
      </c>
    </row>
    <row r="30" spans="2:49" x14ac:dyDescent="0.25">
      <c r="B30"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W3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125</v>
      </c>
      <c r="C9" s="17">
        <v>0.46484497972364902</v>
      </c>
      <c r="D9" s="17">
        <v>0.43740082794108898</v>
      </c>
      <c r="E9" s="17">
        <v>0.48965318489714699</v>
      </c>
      <c r="F9" s="17"/>
      <c r="G9" s="17">
        <v>0.36147166953513099</v>
      </c>
      <c r="H9" s="17">
        <v>0.41973314987954802</v>
      </c>
      <c r="I9" s="17">
        <v>0.44222293162953302</v>
      </c>
      <c r="J9" s="17">
        <v>0.48997550979155202</v>
      </c>
      <c r="K9" s="17">
        <v>0.51050607330182896</v>
      </c>
      <c r="L9" s="17">
        <v>0.53862838579718397</v>
      </c>
      <c r="M9" s="17"/>
      <c r="N9" s="17">
        <v>0.52672381132503598</v>
      </c>
      <c r="O9" s="17">
        <v>0.49364596498703001</v>
      </c>
      <c r="P9" s="17">
        <v>0.40671682524340103</v>
      </c>
      <c r="Q9" s="17">
        <v>0.42047721357960899</v>
      </c>
      <c r="R9" s="17"/>
      <c r="S9" s="17">
        <v>0.45178008804966302</v>
      </c>
      <c r="T9" s="17">
        <v>0.53573306156053702</v>
      </c>
      <c r="U9" s="17">
        <v>0.46504071495135402</v>
      </c>
      <c r="V9" s="17">
        <v>0.48417141603878899</v>
      </c>
      <c r="W9" s="17">
        <v>0.47450049843049402</v>
      </c>
      <c r="X9" s="17">
        <v>0.43000115456067001</v>
      </c>
      <c r="Y9" s="17">
        <v>0.425617831334417</v>
      </c>
      <c r="Z9" s="17">
        <v>0.44824459511766601</v>
      </c>
      <c r="AA9" s="17">
        <v>0.430279018664666</v>
      </c>
      <c r="AB9" s="17">
        <v>0.48351209177445997</v>
      </c>
      <c r="AC9" s="17">
        <v>0.44997104909895802</v>
      </c>
      <c r="AD9" s="17"/>
      <c r="AE9" s="17">
        <v>0.39350519563043501</v>
      </c>
      <c r="AF9" s="17">
        <v>0.55379250021098003</v>
      </c>
      <c r="AG9" s="17">
        <v>0.42556633799162003</v>
      </c>
      <c r="AH9" s="17"/>
      <c r="AI9" s="17">
        <v>0.42586148709206501</v>
      </c>
      <c r="AJ9" s="17">
        <v>0.50389374925983199</v>
      </c>
      <c r="AK9" s="17">
        <v>0.58039420668342501</v>
      </c>
      <c r="AL9" s="17">
        <v>0.30262098795286602</v>
      </c>
      <c r="AM9" s="17">
        <v>0.40262677751900799</v>
      </c>
      <c r="AN9" s="17"/>
      <c r="AO9" s="17">
        <v>0.40719978493338499</v>
      </c>
      <c r="AP9" s="17">
        <v>0.51222232513410704</v>
      </c>
      <c r="AQ9" s="17">
        <v>0.54557556015835695</v>
      </c>
      <c r="AR9" s="17"/>
      <c r="AS9" s="17">
        <v>0.41793069076897599</v>
      </c>
      <c r="AT9" s="17">
        <v>0.464201023240215</v>
      </c>
      <c r="AU9" s="17">
        <v>0.53014777665354795</v>
      </c>
      <c r="AV9" s="17">
        <v>0.47478460999837602</v>
      </c>
      <c r="AW9" s="17">
        <v>0.51137598026370001</v>
      </c>
    </row>
    <row r="10" spans="2:49" x14ac:dyDescent="0.25">
      <c r="B10" s="18" t="s">
        <v>137</v>
      </c>
      <c r="C10" s="17">
        <v>0.34369148671030098</v>
      </c>
      <c r="D10" s="17">
        <v>0.30360755048433502</v>
      </c>
      <c r="E10" s="17">
        <v>0.38123437820884598</v>
      </c>
      <c r="F10" s="17"/>
      <c r="G10" s="17">
        <v>0.45235906577922502</v>
      </c>
      <c r="H10" s="17">
        <v>0.39510301970078898</v>
      </c>
      <c r="I10" s="17">
        <v>0.35898909288183001</v>
      </c>
      <c r="J10" s="17">
        <v>0.37354975000802298</v>
      </c>
      <c r="K10" s="17">
        <v>0.28128703426719598</v>
      </c>
      <c r="L10" s="17">
        <v>0.23372206636251899</v>
      </c>
      <c r="M10" s="17"/>
      <c r="N10" s="17">
        <v>0.30895497429818702</v>
      </c>
      <c r="O10" s="17">
        <v>0.34636153008544501</v>
      </c>
      <c r="P10" s="17">
        <v>0.347911073375685</v>
      </c>
      <c r="Q10" s="17">
        <v>0.37151557068837798</v>
      </c>
      <c r="R10" s="17"/>
      <c r="S10" s="17">
        <v>0.36832884723355203</v>
      </c>
      <c r="T10" s="17">
        <v>0.30579117194009903</v>
      </c>
      <c r="U10" s="17">
        <v>0.32235836952506602</v>
      </c>
      <c r="V10" s="17">
        <v>0.356111335168039</v>
      </c>
      <c r="W10" s="17">
        <v>0.33017114176088003</v>
      </c>
      <c r="X10" s="17">
        <v>0.353562757139259</v>
      </c>
      <c r="Y10" s="17">
        <v>0.34642546784073303</v>
      </c>
      <c r="Z10" s="17">
        <v>0.31074005190258902</v>
      </c>
      <c r="AA10" s="17">
        <v>0.36512299603675702</v>
      </c>
      <c r="AB10" s="17">
        <v>0.36068226382124002</v>
      </c>
      <c r="AC10" s="17">
        <v>0.330285455803497</v>
      </c>
      <c r="AD10" s="17"/>
      <c r="AE10" s="17">
        <v>0.28314557145774599</v>
      </c>
      <c r="AF10" s="17">
        <v>0.36545099212059201</v>
      </c>
      <c r="AG10" s="17">
        <v>0.349913624660595</v>
      </c>
      <c r="AH10" s="17"/>
      <c r="AI10" s="17">
        <v>0.25558312035577002</v>
      </c>
      <c r="AJ10" s="17">
        <v>0.42107775320323698</v>
      </c>
      <c r="AK10" s="17">
        <v>0.29324411647777499</v>
      </c>
      <c r="AL10" s="17">
        <v>0.28024819706530102</v>
      </c>
      <c r="AM10" s="17">
        <v>0.37351855347031898</v>
      </c>
      <c r="AN10" s="17"/>
      <c r="AO10" s="17">
        <v>0.25566164661799601</v>
      </c>
      <c r="AP10" s="17">
        <v>0.42665309218685799</v>
      </c>
      <c r="AQ10" s="17">
        <v>0.32753427831151699</v>
      </c>
      <c r="AR10" s="17"/>
      <c r="AS10" s="17">
        <v>0.339730325419138</v>
      </c>
      <c r="AT10" s="17">
        <v>0.38095104368159899</v>
      </c>
      <c r="AU10" s="17">
        <v>0.32445332615579298</v>
      </c>
      <c r="AV10" s="17">
        <v>0.36210893389687498</v>
      </c>
      <c r="AW10" s="17">
        <v>0.41140530113170698</v>
      </c>
    </row>
    <row r="11" spans="2:49" x14ac:dyDescent="0.25">
      <c r="B11" s="18" t="s">
        <v>138</v>
      </c>
      <c r="C11" s="17">
        <v>0.31892713195457301</v>
      </c>
      <c r="D11" s="17">
        <v>0.29124205519049301</v>
      </c>
      <c r="E11" s="17">
        <v>0.344214516466404</v>
      </c>
      <c r="F11" s="17"/>
      <c r="G11" s="17">
        <v>0.30409887542561598</v>
      </c>
      <c r="H11" s="17">
        <v>0.28177425823415098</v>
      </c>
      <c r="I11" s="17">
        <v>0.33062767400827398</v>
      </c>
      <c r="J11" s="17">
        <v>0.32514982023903499</v>
      </c>
      <c r="K11" s="17">
        <v>0.30876240384162401</v>
      </c>
      <c r="L11" s="17">
        <v>0.351352899304189</v>
      </c>
      <c r="M11" s="17"/>
      <c r="N11" s="17">
        <v>0.32248350324671499</v>
      </c>
      <c r="O11" s="17">
        <v>0.319467056484593</v>
      </c>
      <c r="P11" s="17">
        <v>0.30530604135571199</v>
      </c>
      <c r="Q11" s="17">
        <v>0.32716258894530398</v>
      </c>
      <c r="R11" s="17"/>
      <c r="S11" s="17">
        <v>0.29184462337038802</v>
      </c>
      <c r="T11" s="17">
        <v>0.32268842857672397</v>
      </c>
      <c r="U11" s="17">
        <v>0.31406066427303903</v>
      </c>
      <c r="V11" s="17">
        <v>0.33403863907120901</v>
      </c>
      <c r="W11" s="17">
        <v>0.27213043199118803</v>
      </c>
      <c r="X11" s="17">
        <v>0.29812069493087701</v>
      </c>
      <c r="Y11" s="17">
        <v>0.29656166331313899</v>
      </c>
      <c r="Z11" s="17">
        <v>0.38764812556654199</v>
      </c>
      <c r="AA11" s="17">
        <v>0.33192894970387299</v>
      </c>
      <c r="AB11" s="17">
        <v>0.36420913590451798</v>
      </c>
      <c r="AC11" s="17">
        <v>0.339305682491229</v>
      </c>
      <c r="AD11" s="17"/>
      <c r="AE11" s="17">
        <v>0.29297924752773302</v>
      </c>
      <c r="AF11" s="17">
        <v>0.33544283023006899</v>
      </c>
      <c r="AG11" s="17">
        <v>0.33946067245144801</v>
      </c>
      <c r="AH11" s="17"/>
      <c r="AI11" s="17">
        <v>0.28602448182631901</v>
      </c>
      <c r="AJ11" s="17">
        <v>0.34556635416308601</v>
      </c>
      <c r="AK11" s="17">
        <v>0.32723586592908799</v>
      </c>
      <c r="AL11" s="17">
        <v>0.166864374781625</v>
      </c>
      <c r="AM11" s="17">
        <v>0.31832283600115202</v>
      </c>
      <c r="AN11" s="17"/>
      <c r="AO11" s="17">
        <v>0.27575481184219902</v>
      </c>
      <c r="AP11" s="17">
        <v>0.34942968203508901</v>
      </c>
      <c r="AQ11" s="17">
        <v>0.36684085698472801</v>
      </c>
      <c r="AR11" s="17"/>
      <c r="AS11" s="17">
        <v>0.32840876977850603</v>
      </c>
      <c r="AT11" s="17">
        <v>0.31698863522200299</v>
      </c>
      <c r="AU11" s="17">
        <v>0.32413632958493999</v>
      </c>
      <c r="AV11" s="17">
        <v>0.27249196639475198</v>
      </c>
      <c r="AW11" s="17">
        <v>0.28175678844691399</v>
      </c>
    </row>
    <row r="12" spans="2:49" ht="30" x14ac:dyDescent="0.25">
      <c r="B12" s="18" t="s">
        <v>139</v>
      </c>
      <c r="C12" s="17">
        <v>0.24002479303916399</v>
      </c>
      <c r="D12" s="17">
        <v>0.26946849573236198</v>
      </c>
      <c r="E12" s="17">
        <v>0.21182777116045601</v>
      </c>
      <c r="F12" s="17"/>
      <c r="G12" s="17">
        <v>0.14770307948124001</v>
      </c>
      <c r="H12" s="17">
        <v>0.181248690135872</v>
      </c>
      <c r="I12" s="17">
        <v>0.178339303475302</v>
      </c>
      <c r="J12" s="17">
        <v>0.21202670676631</v>
      </c>
      <c r="K12" s="17">
        <v>0.32997584143678299</v>
      </c>
      <c r="L12" s="17">
        <v>0.36277616155888298</v>
      </c>
      <c r="M12" s="17"/>
      <c r="N12" s="17">
        <v>0.28334304573393798</v>
      </c>
      <c r="O12" s="17">
        <v>0.271041555656864</v>
      </c>
      <c r="P12" s="17">
        <v>0.215453845910695</v>
      </c>
      <c r="Q12" s="17">
        <v>0.180361662603924</v>
      </c>
      <c r="R12" s="17"/>
      <c r="S12" s="17">
        <v>0.23316340943007699</v>
      </c>
      <c r="T12" s="17">
        <v>0.26233680154870098</v>
      </c>
      <c r="U12" s="17">
        <v>0.24106724263500301</v>
      </c>
      <c r="V12" s="17">
        <v>0.23868288658845399</v>
      </c>
      <c r="W12" s="17">
        <v>0.24185667916595099</v>
      </c>
      <c r="X12" s="17">
        <v>0.236064820011223</v>
      </c>
      <c r="Y12" s="17">
        <v>0.26209840198412099</v>
      </c>
      <c r="Z12" s="17">
        <v>0.23896740291752</v>
      </c>
      <c r="AA12" s="17">
        <v>0.24327085824808201</v>
      </c>
      <c r="AB12" s="17">
        <v>0.21658560964889501</v>
      </c>
      <c r="AC12" s="17">
        <v>0.20716947034889699</v>
      </c>
      <c r="AD12" s="17"/>
      <c r="AE12" s="17">
        <v>0.286117754738967</v>
      </c>
      <c r="AF12" s="17">
        <v>0.23603469274240599</v>
      </c>
      <c r="AG12" s="17">
        <v>0.18013768191438401</v>
      </c>
      <c r="AH12" s="17"/>
      <c r="AI12" s="17">
        <v>0.31502085200796798</v>
      </c>
      <c r="AJ12" s="17">
        <v>0.19823111453202599</v>
      </c>
      <c r="AK12" s="17">
        <v>0.283755139830004</v>
      </c>
      <c r="AL12" s="17">
        <v>0.18460669792106199</v>
      </c>
      <c r="AM12" s="17">
        <v>0.20742990489681901</v>
      </c>
      <c r="AN12" s="17"/>
      <c r="AO12" s="17">
        <v>0.30602026174469799</v>
      </c>
      <c r="AP12" s="17">
        <v>0.21451986133451101</v>
      </c>
      <c r="AQ12" s="17">
        <v>0.28867571779965701</v>
      </c>
      <c r="AR12" s="17"/>
      <c r="AS12" s="17">
        <v>0.21993560337839799</v>
      </c>
      <c r="AT12" s="17">
        <v>0.22041033635767501</v>
      </c>
      <c r="AU12" s="17">
        <v>0.24627549663793799</v>
      </c>
      <c r="AV12" s="17">
        <v>0.23022645774841299</v>
      </c>
      <c r="AW12" s="17">
        <v>0.254405670093303</v>
      </c>
    </row>
    <row r="13" spans="2:49" ht="30" x14ac:dyDescent="0.25">
      <c r="B13" s="18" t="s">
        <v>140</v>
      </c>
      <c r="C13" s="17">
        <v>0.22691033600234001</v>
      </c>
      <c r="D13" s="17">
        <v>0.211184329500329</v>
      </c>
      <c r="E13" s="17">
        <v>0.242682118122309</v>
      </c>
      <c r="F13" s="17"/>
      <c r="G13" s="17">
        <v>0.19169468151725599</v>
      </c>
      <c r="H13" s="17">
        <v>0.24362471606132399</v>
      </c>
      <c r="I13" s="17">
        <v>0.20916415034472799</v>
      </c>
      <c r="J13" s="17">
        <v>0.21462904274466199</v>
      </c>
      <c r="K13" s="17">
        <v>0.259950742372343</v>
      </c>
      <c r="L13" s="17">
        <v>0.239362458438037</v>
      </c>
      <c r="M13" s="17"/>
      <c r="N13" s="17">
        <v>0.217181572760898</v>
      </c>
      <c r="O13" s="17">
        <v>0.23703260391505401</v>
      </c>
      <c r="P13" s="17">
        <v>0.200056734631851</v>
      </c>
      <c r="Q13" s="17">
        <v>0.25424242393789098</v>
      </c>
      <c r="R13" s="17"/>
      <c r="S13" s="17">
        <v>0.21462773670773599</v>
      </c>
      <c r="T13" s="17">
        <v>0.255225285054822</v>
      </c>
      <c r="U13" s="17">
        <v>0.26206187558776001</v>
      </c>
      <c r="V13" s="17">
        <v>0.23591625008369699</v>
      </c>
      <c r="W13" s="17">
        <v>0.20707774935701301</v>
      </c>
      <c r="X13" s="17">
        <v>0.202463867192887</v>
      </c>
      <c r="Y13" s="17">
        <v>0.231586816674238</v>
      </c>
      <c r="Z13" s="17">
        <v>0.18388404427769001</v>
      </c>
      <c r="AA13" s="17">
        <v>0.19300195955845401</v>
      </c>
      <c r="AB13" s="17">
        <v>0.241021493557945</v>
      </c>
      <c r="AC13" s="17">
        <v>0.26303261349176499</v>
      </c>
      <c r="AD13" s="17"/>
      <c r="AE13" s="17">
        <v>0.224058605414579</v>
      </c>
      <c r="AF13" s="17">
        <v>0.232608266302049</v>
      </c>
      <c r="AG13" s="17">
        <v>0.23087484646071901</v>
      </c>
      <c r="AH13" s="17"/>
      <c r="AI13" s="17">
        <v>0.21713718656766201</v>
      </c>
      <c r="AJ13" s="17">
        <v>0.23019856488061399</v>
      </c>
      <c r="AK13" s="17">
        <v>0.273858542780402</v>
      </c>
      <c r="AL13" s="17">
        <v>0.23869312159429701</v>
      </c>
      <c r="AM13" s="17">
        <v>0.215754831246495</v>
      </c>
      <c r="AN13" s="17"/>
      <c r="AO13" s="17">
        <v>0.20804527245572199</v>
      </c>
      <c r="AP13" s="17">
        <v>0.21905687303403701</v>
      </c>
      <c r="AQ13" s="17">
        <v>0.26091314116279102</v>
      </c>
      <c r="AR13" s="17"/>
      <c r="AS13" s="17">
        <v>0.22794897242741699</v>
      </c>
      <c r="AT13" s="17">
        <v>0.21558808370485399</v>
      </c>
      <c r="AU13" s="17">
        <v>0.23151630895673</v>
      </c>
      <c r="AV13" s="17">
        <v>0.21736774467033301</v>
      </c>
      <c r="AW13" s="17">
        <v>0.22702002278147099</v>
      </c>
    </row>
    <row r="14" spans="2:49" x14ac:dyDescent="0.25">
      <c r="B14" s="18" t="s">
        <v>141</v>
      </c>
      <c r="C14" s="17">
        <v>0.196964075316964</v>
      </c>
      <c r="D14" s="17">
        <v>0.21692964539631099</v>
      </c>
      <c r="E14" s="17">
        <v>0.179138252281827</v>
      </c>
      <c r="F14" s="17"/>
      <c r="G14" s="17">
        <v>9.3756180515058907E-2</v>
      </c>
      <c r="H14" s="17">
        <v>0.12335991981435999</v>
      </c>
      <c r="I14" s="17">
        <v>0.16375130402270099</v>
      </c>
      <c r="J14" s="17">
        <v>0.21987824032205999</v>
      </c>
      <c r="K14" s="17">
        <v>0.28754782680394803</v>
      </c>
      <c r="L14" s="17">
        <v>0.27409803841567099</v>
      </c>
      <c r="M14" s="17"/>
      <c r="N14" s="17">
        <v>0.172470190966241</v>
      </c>
      <c r="O14" s="17">
        <v>0.17297515272952799</v>
      </c>
      <c r="P14" s="17">
        <v>0.23965182011615199</v>
      </c>
      <c r="Q14" s="17">
        <v>0.21266433163409501</v>
      </c>
      <c r="R14" s="17"/>
      <c r="S14" s="17">
        <v>0.14914877937312701</v>
      </c>
      <c r="T14" s="17">
        <v>0.20369774132475599</v>
      </c>
      <c r="U14" s="17">
        <v>0.234915124208537</v>
      </c>
      <c r="V14" s="17">
        <v>0.20444784656392301</v>
      </c>
      <c r="W14" s="17">
        <v>0.19284133051553201</v>
      </c>
      <c r="X14" s="17">
        <v>0.23788262083529299</v>
      </c>
      <c r="Y14" s="17">
        <v>0.21751798642900899</v>
      </c>
      <c r="Z14" s="17">
        <v>0.25490829117014002</v>
      </c>
      <c r="AA14" s="17">
        <v>0.18208087377518201</v>
      </c>
      <c r="AB14" s="17">
        <v>0.17076751202551599</v>
      </c>
      <c r="AC14" s="17">
        <v>0.17206009681895701</v>
      </c>
      <c r="AD14" s="17"/>
      <c r="AE14" s="17">
        <v>0.31745416404660898</v>
      </c>
      <c r="AF14" s="17">
        <v>0.132261626175328</v>
      </c>
      <c r="AG14" s="17">
        <v>0.143548913836684</v>
      </c>
      <c r="AH14" s="17"/>
      <c r="AI14" s="17">
        <v>0.323827696075284</v>
      </c>
      <c r="AJ14" s="17">
        <v>0.117478378770156</v>
      </c>
      <c r="AK14" s="17">
        <v>0.122291064939561</v>
      </c>
      <c r="AL14" s="17">
        <v>0.37023517628137997</v>
      </c>
      <c r="AM14" s="17">
        <v>0.14438500894213299</v>
      </c>
      <c r="AN14" s="17"/>
      <c r="AO14" s="17">
        <v>0.32197125836407903</v>
      </c>
      <c r="AP14" s="17">
        <v>0.112107758928986</v>
      </c>
      <c r="AQ14" s="17">
        <v>0.12070795387292101</v>
      </c>
      <c r="AR14" s="17"/>
      <c r="AS14" s="17">
        <v>0.24315647711566499</v>
      </c>
      <c r="AT14" s="17">
        <v>0.18731595681393101</v>
      </c>
      <c r="AU14" s="17">
        <v>0.13300508616067699</v>
      </c>
      <c r="AV14" s="17">
        <v>0.18663800159772101</v>
      </c>
      <c r="AW14" s="17">
        <v>0.190350403967394</v>
      </c>
    </row>
    <row r="15" spans="2:49" x14ac:dyDescent="0.25">
      <c r="B15" s="18" t="s">
        <v>132</v>
      </c>
      <c r="C15" s="17">
        <v>0.162755210766766</v>
      </c>
      <c r="D15" s="17">
        <v>0.16237126255072001</v>
      </c>
      <c r="E15" s="17">
        <v>0.16393425262047401</v>
      </c>
      <c r="F15" s="17"/>
      <c r="G15" s="17">
        <v>0.138400154373444</v>
      </c>
      <c r="H15" s="17">
        <v>0.10939445515651</v>
      </c>
      <c r="I15" s="17">
        <v>0.152734052373146</v>
      </c>
      <c r="J15" s="17">
        <v>0.168204663053419</v>
      </c>
      <c r="K15" s="17">
        <v>0.200356835067689</v>
      </c>
      <c r="L15" s="17">
        <v>0.201075884662199</v>
      </c>
      <c r="M15" s="17"/>
      <c r="N15" s="17">
        <v>0.15492757218120301</v>
      </c>
      <c r="O15" s="17">
        <v>0.15607135847513301</v>
      </c>
      <c r="P15" s="17">
        <v>0.17398770356698801</v>
      </c>
      <c r="Q15" s="17">
        <v>0.16953533482025199</v>
      </c>
      <c r="R15" s="17"/>
      <c r="S15" s="17">
        <v>0.13559304828089</v>
      </c>
      <c r="T15" s="17">
        <v>0.16209099371469399</v>
      </c>
      <c r="U15" s="17">
        <v>0.169426850144026</v>
      </c>
      <c r="V15" s="17">
        <v>0.142931831223129</v>
      </c>
      <c r="W15" s="17">
        <v>0.195904207069275</v>
      </c>
      <c r="X15" s="17">
        <v>0.158405033398997</v>
      </c>
      <c r="Y15" s="17">
        <v>0.17878049444892299</v>
      </c>
      <c r="Z15" s="17">
        <v>0.17387415234654699</v>
      </c>
      <c r="AA15" s="17">
        <v>0.19087170271363699</v>
      </c>
      <c r="AB15" s="17">
        <v>0.163496314051636</v>
      </c>
      <c r="AC15" s="17">
        <v>0.12932002607061899</v>
      </c>
      <c r="AD15" s="17"/>
      <c r="AE15" s="17">
        <v>0.21180615792051699</v>
      </c>
      <c r="AF15" s="17">
        <v>0.13860378225237799</v>
      </c>
      <c r="AG15" s="17">
        <v>0.14879057449678099</v>
      </c>
      <c r="AH15" s="17"/>
      <c r="AI15" s="17">
        <v>0.23008526087166001</v>
      </c>
      <c r="AJ15" s="17">
        <v>0.11981428334008901</v>
      </c>
      <c r="AK15" s="17">
        <v>0.11558327598077001</v>
      </c>
      <c r="AL15" s="17">
        <v>0.21434599656849099</v>
      </c>
      <c r="AM15" s="17">
        <v>0.146572617712244</v>
      </c>
      <c r="AN15" s="17"/>
      <c r="AO15" s="17">
        <v>0.2508225658423</v>
      </c>
      <c r="AP15" s="17">
        <v>0.13274837575345799</v>
      </c>
      <c r="AQ15" s="17">
        <v>0.11525921713081901</v>
      </c>
      <c r="AR15" s="17"/>
      <c r="AS15" s="17">
        <v>0.16598844751028299</v>
      </c>
      <c r="AT15" s="17">
        <v>0.153958839012236</v>
      </c>
      <c r="AU15" s="17">
        <v>0.15016155219451199</v>
      </c>
      <c r="AV15" s="17">
        <v>0.139730770193007</v>
      </c>
      <c r="AW15" s="17">
        <v>0.12487241793206</v>
      </c>
    </row>
    <row r="16" spans="2:49" x14ac:dyDescent="0.25">
      <c r="B16" s="18" t="s">
        <v>142</v>
      </c>
      <c r="C16" s="17">
        <v>0.150242069311399</v>
      </c>
      <c r="D16" s="17">
        <v>0.149457994426511</v>
      </c>
      <c r="E16" s="17">
        <v>0.151351034051597</v>
      </c>
      <c r="F16" s="17"/>
      <c r="G16" s="17">
        <v>0.19325985750841199</v>
      </c>
      <c r="H16" s="17">
        <v>0.189374198322175</v>
      </c>
      <c r="I16" s="17">
        <v>0.19126635648028201</v>
      </c>
      <c r="J16" s="17">
        <v>0.1494868702669</v>
      </c>
      <c r="K16" s="17">
        <v>0.101636240673721</v>
      </c>
      <c r="L16" s="17">
        <v>8.9194236627955406E-2</v>
      </c>
      <c r="M16" s="17"/>
      <c r="N16" s="17">
        <v>0.160593354368188</v>
      </c>
      <c r="O16" s="17">
        <v>0.155737102989156</v>
      </c>
      <c r="P16" s="17">
        <v>0.154555165029651</v>
      </c>
      <c r="Q16" s="17">
        <v>0.12956934560248601</v>
      </c>
      <c r="R16" s="17"/>
      <c r="S16" s="17">
        <v>0.15684246267882199</v>
      </c>
      <c r="T16" s="17">
        <v>0.12366522172474299</v>
      </c>
      <c r="U16" s="17">
        <v>0.14568491999288</v>
      </c>
      <c r="V16" s="17">
        <v>0.15103331879339299</v>
      </c>
      <c r="W16" s="17">
        <v>0.15723314396510599</v>
      </c>
      <c r="X16" s="17">
        <v>0.124872518852976</v>
      </c>
      <c r="Y16" s="17">
        <v>0.153711252873351</v>
      </c>
      <c r="Z16" s="17">
        <v>0.13318822142084399</v>
      </c>
      <c r="AA16" s="17">
        <v>0.16706855066456</v>
      </c>
      <c r="AB16" s="17">
        <v>0.15503002641348901</v>
      </c>
      <c r="AC16" s="17">
        <v>0.20487862053938899</v>
      </c>
      <c r="AD16" s="17"/>
      <c r="AE16" s="17">
        <v>0.134203538885381</v>
      </c>
      <c r="AF16" s="17">
        <v>0.13774566855086701</v>
      </c>
      <c r="AG16" s="17">
        <v>0.18191401814196101</v>
      </c>
      <c r="AH16" s="17"/>
      <c r="AI16" s="17">
        <v>0.13242124802288099</v>
      </c>
      <c r="AJ16" s="17">
        <v>0.15556941522446799</v>
      </c>
      <c r="AK16" s="17">
        <v>8.7950799561500995E-2</v>
      </c>
      <c r="AL16" s="17">
        <v>0.14801220987731101</v>
      </c>
      <c r="AM16" s="17">
        <v>0.21717566835304</v>
      </c>
      <c r="AN16" s="17"/>
      <c r="AO16" s="17">
        <v>0.13744005166282799</v>
      </c>
      <c r="AP16" s="17">
        <v>0.158623749780647</v>
      </c>
      <c r="AQ16" s="17">
        <v>0.12538817591304399</v>
      </c>
      <c r="AR16" s="17"/>
      <c r="AS16" s="17">
        <v>0.14005548502505599</v>
      </c>
      <c r="AT16" s="17">
        <v>0.15645698916675599</v>
      </c>
      <c r="AU16" s="17">
        <v>0.14737092291780601</v>
      </c>
      <c r="AV16" s="17">
        <v>0.17778161360636199</v>
      </c>
      <c r="AW16" s="17">
        <v>0.17785490512626401</v>
      </c>
    </row>
    <row r="17" spans="2:49" x14ac:dyDescent="0.25">
      <c r="B17" s="18" t="s">
        <v>143</v>
      </c>
      <c r="C17" s="17">
        <v>0.123660761212908</v>
      </c>
      <c r="D17" s="17">
        <v>0.12474795625823</v>
      </c>
      <c r="E17" s="17">
        <v>0.122067569087662</v>
      </c>
      <c r="F17" s="17"/>
      <c r="G17" s="17">
        <v>0.14013775456683999</v>
      </c>
      <c r="H17" s="17">
        <v>0.13721388566189699</v>
      </c>
      <c r="I17" s="17">
        <v>0.12690511645677099</v>
      </c>
      <c r="J17" s="17">
        <v>0.13277262829959899</v>
      </c>
      <c r="K17" s="17">
        <v>9.2832589361874898E-2</v>
      </c>
      <c r="L17" s="17">
        <v>0.112157367535289</v>
      </c>
      <c r="M17" s="17"/>
      <c r="N17" s="17">
        <v>0.108738690637249</v>
      </c>
      <c r="O17" s="17">
        <v>0.12223118283744799</v>
      </c>
      <c r="P17" s="17">
        <v>0.12686868077599001</v>
      </c>
      <c r="Q17" s="17">
        <v>0.13882616217086399</v>
      </c>
      <c r="R17" s="17"/>
      <c r="S17" s="17">
        <v>0.13038397487036499</v>
      </c>
      <c r="T17" s="17">
        <v>9.84732528316829E-2</v>
      </c>
      <c r="U17" s="17">
        <v>0.120896127807342</v>
      </c>
      <c r="V17" s="17">
        <v>0.111526421595358</v>
      </c>
      <c r="W17" s="17">
        <v>0.12176426354730301</v>
      </c>
      <c r="X17" s="17">
        <v>0.13118528818149899</v>
      </c>
      <c r="Y17" s="17">
        <v>0.138279743043941</v>
      </c>
      <c r="Z17" s="17">
        <v>0.124723281034183</v>
      </c>
      <c r="AA17" s="17">
        <v>0.13422798967029101</v>
      </c>
      <c r="AB17" s="17">
        <v>0.12919135226294401</v>
      </c>
      <c r="AC17" s="17">
        <v>0.12816107978733199</v>
      </c>
      <c r="AD17" s="17"/>
      <c r="AE17" s="17">
        <v>0.123601225969574</v>
      </c>
      <c r="AF17" s="17">
        <v>0.121298201593166</v>
      </c>
      <c r="AG17" s="17">
        <v>0.119439031985987</v>
      </c>
      <c r="AH17" s="17"/>
      <c r="AI17" s="17">
        <v>0.12815386663700901</v>
      </c>
      <c r="AJ17" s="17">
        <v>0.125719264215336</v>
      </c>
      <c r="AK17" s="17">
        <v>0.12451673491455</v>
      </c>
      <c r="AL17" s="17">
        <v>5.8334747514692101E-2</v>
      </c>
      <c r="AM17" s="17">
        <v>0.120800014626413</v>
      </c>
      <c r="AN17" s="17"/>
      <c r="AO17" s="17">
        <v>0.129225943649799</v>
      </c>
      <c r="AP17" s="17">
        <v>0.13553631071008801</v>
      </c>
      <c r="AQ17" s="17">
        <v>0.103281521090832</v>
      </c>
      <c r="AR17" s="17"/>
      <c r="AS17" s="17">
        <v>0.13834626803999001</v>
      </c>
      <c r="AT17" s="17">
        <v>0.12962077039691799</v>
      </c>
      <c r="AU17" s="17">
        <v>0.11138919687387901</v>
      </c>
      <c r="AV17" s="17">
        <v>0.11532813990515001</v>
      </c>
      <c r="AW17" s="17">
        <v>0.113530698079169</v>
      </c>
    </row>
    <row r="18" spans="2:49" ht="30" x14ac:dyDescent="0.25">
      <c r="B18" s="18" t="s">
        <v>144</v>
      </c>
      <c r="C18" s="17">
        <v>0.113913365621356</v>
      </c>
      <c r="D18" s="17">
        <v>0.11526457558159001</v>
      </c>
      <c r="E18" s="17">
        <v>0.112423746282679</v>
      </c>
      <c r="F18" s="17"/>
      <c r="G18" s="17">
        <v>0.13541905765229001</v>
      </c>
      <c r="H18" s="17">
        <v>0.117680799298294</v>
      </c>
      <c r="I18" s="17">
        <v>0.11450996934325799</v>
      </c>
      <c r="J18" s="17">
        <v>0.106794243095012</v>
      </c>
      <c r="K18" s="17">
        <v>9.2849823699289596E-2</v>
      </c>
      <c r="L18" s="17">
        <v>0.11577346261235801</v>
      </c>
      <c r="M18" s="17"/>
      <c r="N18" s="17">
        <v>0.116488364635132</v>
      </c>
      <c r="O18" s="17">
        <v>0.111151975664858</v>
      </c>
      <c r="P18" s="17">
        <v>0.13710428127163199</v>
      </c>
      <c r="Q18" s="17">
        <v>9.2952756406369699E-2</v>
      </c>
      <c r="R18" s="17"/>
      <c r="S18" s="17">
        <v>0.11914109949811499</v>
      </c>
      <c r="T18" s="17">
        <v>9.9902307487580999E-2</v>
      </c>
      <c r="U18" s="17">
        <v>0.109513346323987</v>
      </c>
      <c r="V18" s="17">
        <v>0.11196229865171101</v>
      </c>
      <c r="W18" s="17">
        <v>0.13206373605326299</v>
      </c>
      <c r="X18" s="17">
        <v>0.10820747137629599</v>
      </c>
      <c r="Y18" s="17">
        <v>0.106807433354371</v>
      </c>
      <c r="Z18" s="17">
        <v>0.12302332179391</v>
      </c>
      <c r="AA18" s="17">
        <v>0.117788571473885</v>
      </c>
      <c r="AB18" s="17">
        <v>0.12711885905652101</v>
      </c>
      <c r="AC18" s="17">
        <v>0.102945762026007</v>
      </c>
      <c r="AD18" s="17"/>
      <c r="AE18" s="17">
        <v>0.113423868673031</v>
      </c>
      <c r="AF18" s="17">
        <v>0.108633856547283</v>
      </c>
      <c r="AG18" s="17">
        <v>0.11237792919888601</v>
      </c>
      <c r="AH18" s="17"/>
      <c r="AI18" s="17">
        <v>0.108416314197483</v>
      </c>
      <c r="AJ18" s="17">
        <v>0.108583486050673</v>
      </c>
      <c r="AK18" s="17">
        <v>0.141256178738834</v>
      </c>
      <c r="AL18" s="17">
        <v>0.170927285688351</v>
      </c>
      <c r="AM18" s="17">
        <v>0.120628897025814</v>
      </c>
      <c r="AN18" s="17"/>
      <c r="AO18" s="17">
        <v>0.105777830710981</v>
      </c>
      <c r="AP18" s="17">
        <v>0.11010833055486501</v>
      </c>
      <c r="AQ18" s="17">
        <v>0.138712871476666</v>
      </c>
      <c r="AR18" s="17"/>
      <c r="AS18" s="17">
        <v>0.113436577778934</v>
      </c>
      <c r="AT18" s="17">
        <v>0.11619858184941501</v>
      </c>
      <c r="AU18" s="17">
        <v>0.121561644165743</v>
      </c>
      <c r="AV18" s="17">
        <v>0.114222759192492</v>
      </c>
      <c r="AW18" s="17">
        <v>9.3478618901483901E-2</v>
      </c>
    </row>
    <row r="19" spans="2:49" ht="30" x14ac:dyDescent="0.25">
      <c r="B19" s="18" t="s">
        <v>145</v>
      </c>
      <c r="C19" s="17">
        <v>0.113344405908056</v>
      </c>
      <c r="D19" s="17">
        <v>0.117711093381141</v>
      </c>
      <c r="E19" s="17">
        <v>0.108655003857427</v>
      </c>
      <c r="F19" s="17"/>
      <c r="G19" s="17">
        <v>0.132770177838165</v>
      </c>
      <c r="H19" s="17">
        <v>0.119969994677267</v>
      </c>
      <c r="I19" s="17">
        <v>0.123525159380809</v>
      </c>
      <c r="J19" s="17">
        <v>0.10396504860644799</v>
      </c>
      <c r="K19" s="17">
        <v>0.112929766291311</v>
      </c>
      <c r="L19" s="17">
        <v>9.4458902469466796E-2</v>
      </c>
      <c r="M19" s="17"/>
      <c r="N19" s="17">
        <v>0.14988780951674899</v>
      </c>
      <c r="O19" s="17">
        <v>0.117414276216046</v>
      </c>
      <c r="P19" s="17">
        <v>9.5075379763967502E-2</v>
      </c>
      <c r="Q19" s="17">
        <v>8.4861335465049495E-2</v>
      </c>
      <c r="R19" s="17"/>
      <c r="S19" s="17">
        <v>0.151280585551088</v>
      </c>
      <c r="T19" s="17">
        <v>0.126929708723723</v>
      </c>
      <c r="U19" s="17">
        <v>0.115665424645385</v>
      </c>
      <c r="V19" s="17">
        <v>9.0950749559161104E-2</v>
      </c>
      <c r="W19" s="17">
        <v>8.0089236273491404E-2</v>
      </c>
      <c r="X19" s="17">
        <v>9.0477718836430104E-2</v>
      </c>
      <c r="Y19" s="17">
        <v>0.12817791059342001</v>
      </c>
      <c r="Z19" s="17">
        <v>9.7999405572803205E-2</v>
      </c>
      <c r="AA19" s="17">
        <v>8.7655330654311303E-2</v>
      </c>
      <c r="AB19" s="17">
        <v>0.126262187846198</v>
      </c>
      <c r="AC19" s="17">
        <v>0.117814346050818</v>
      </c>
      <c r="AD19" s="17"/>
      <c r="AE19" s="17">
        <v>8.1189572056558704E-2</v>
      </c>
      <c r="AF19" s="17">
        <v>0.13855642745942501</v>
      </c>
      <c r="AG19" s="17">
        <v>0.110345798876304</v>
      </c>
      <c r="AH19" s="17"/>
      <c r="AI19" s="17">
        <v>8.2640635601564705E-2</v>
      </c>
      <c r="AJ19" s="17">
        <v>0.15223087395062601</v>
      </c>
      <c r="AK19" s="17">
        <v>0.13130450041567601</v>
      </c>
      <c r="AL19" s="17">
        <v>6.6155475573731096E-2</v>
      </c>
      <c r="AM19" s="17">
        <v>0.10559505974448299</v>
      </c>
      <c r="AN19" s="17"/>
      <c r="AO19" s="17">
        <v>8.2171462961027397E-2</v>
      </c>
      <c r="AP19" s="17">
        <v>0.13926019672560799</v>
      </c>
      <c r="AQ19" s="17">
        <v>0.13469693999535901</v>
      </c>
      <c r="AR19" s="17"/>
      <c r="AS19" s="17">
        <v>7.2174852374535803E-2</v>
      </c>
      <c r="AT19" s="17">
        <v>0.106433403051482</v>
      </c>
      <c r="AU19" s="17">
        <v>0.150327637027763</v>
      </c>
      <c r="AV19" s="17">
        <v>0.16051409785525</v>
      </c>
      <c r="AW19" s="17">
        <v>0.15793672656962501</v>
      </c>
    </row>
    <row r="20" spans="2:49" ht="45" x14ac:dyDescent="0.25">
      <c r="B20" s="18" t="s">
        <v>146</v>
      </c>
      <c r="C20" s="17">
        <v>8.5142568278792394E-2</v>
      </c>
      <c r="D20" s="17">
        <v>8.58799618704469E-2</v>
      </c>
      <c r="E20" s="17">
        <v>8.5139193234973501E-2</v>
      </c>
      <c r="F20" s="17"/>
      <c r="G20" s="17">
        <v>0.10408790362529299</v>
      </c>
      <c r="H20" s="17">
        <v>0.10767874255661999</v>
      </c>
      <c r="I20" s="17">
        <v>9.9915201267951906E-2</v>
      </c>
      <c r="J20" s="17">
        <v>8.4290997953623104E-2</v>
      </c>
      <c r="K20" s="17">
        <v>7.3129015436346798E-2</v>
      </c>
      <c r="L20" s="17">
        <v>5.0753795762615198E-2</v>
      </c>
      <c r="M20" s="17"/>
      <c r="N20" s="17">
        <v>6.4313816642530205E-2</v>
      </c>
      <c r="O20" s="17">
        <v>8.7294384340794104E-2</v>
      </c>
      <c r="P20" s="17">
        <v>9.7897861761722105E-2</v>
      </c>
      <c r="Q20" s="17">
        <v>9.3245084116359497E-2</v>
      </c>
      <c r="R20" s="17"/>
      <c r="S20" s="17">
        <v>0.124277851782119</v>
      </c>
      <c r="T20" s="17">
        <v>8.7710061840049702E-2</v>
      </c>
      <c r="U20" s="17">
        <v>7.3528802673573798E-2</v>
      </c>
      <c r="V20" s="17">
        <v>7.5789276094504199E-2</v>
      </c>
      <c r="W20" s="17">
        <v>9.6801569999252601E-2</v>
      </c>
      <c r="X20" s="17">
        <v>7.8557325065469502E-2</v>
      </c>
      <c r="Y20" s="17">
        <v>5.5907019707659197E-2</v>
      </c>
      <c r="Z20" s="17">
        <v>5.5912682472865599E-2</v>
      </c>
      <c r="AA20" s="17">
        <v>7.7806292286495299E-2</v>
      </c>
      <c r="AB20" s="17">
        <v>8.5184111504344795E-2</v>
      </c>
      <c r="AC20" s="17">
        <v>8.6055067565585397E-2</v>
      </c>
      <c r="AD20" s="17"/>
      <c r="AE20" s="17">
        <v>8.5415625791567307E-2</v>
      </c>
      <c r="AF20" s="17">
        <v>7.7168779376824106E-2</v>
      </c>
      <c r="AG20" s="17">
        <v>0.103880547877091</v>
      </c>
      <c r="AH20" s="17"/>
      <c r="AI20" s="17">
        <v>8.2478264888845507E-2</v>
      </c>
      <c r="AJ20" s="17">
        <v>7.3118972073447294E-2</v>
      </c>
      <c r="AK20" s="17">
        <v>8.3434516452034799E-2</v>
      </c>
      <c r="AL20" s="17">
        <v>0.14155957889676099</v>
      </c>
      <c r="AM20" s="17">
        <v>0.108105495396031</v>
      </c>
      <c r="AN20" s="17"/>
      <c r="AO20" s="17">
        <v>8.7548266432179597E-2</v>
      </c>
      <c r="AP20" s="17">
        <v>7.3153613671840895E-2</v>
      </c>
      <c r="AQ20" s="17">
        <v>8.8218658426419003E-2</v>
      </c>
      <c r="AR20" s="17"/>
      <c r="AS20" s="17">
        <v>8.9723306185035406E-2</v>
      </c>
      <c r="AT20" s="17">
        <v>8.9367725867174397E-2</v>
      </c>
      <c r="AU20" s="17">
        <v>8.4571210420797405E-2</v>
      </c>
      <c r="AV20" s="17">
        <v>0.10228847266308699</v>
      </c>
      <c r="AW20" s="17">
        <v>3.6210974132536801E-2</v>
      </c>
    </row>
    <row r="21" spans="2:49" x14ac:dyDescent="0.25">
      <c r="B21" s="18" t="s">
        <v>147</v>
      </c>
      <c r="C21" s="17">
        <v>8.3243705180377006E-2</v>
      </c>
      <c r="D21" s="17">
        <v>0.10136339665933</v>
      </c>
      <c r="E21" s="17">
        <v>6.6262544012555893E-2</v>
      </c>
      <c r="F21" s="17"/>
      <c r="G21" s="17">
        <v>6.9752689240587001E-2</v>
      </c>
      <c r="H21" s="17">
        <v>8.1954633188285095E-2</v>
      </c>
      <c r="I21" s="17">
        <v>8.3370924483325004E-2</v>
      </c>
      <c r="J21" s="17">
        <v>0.10101478653901599</v>
      </c>
      <c r="K21" s="17">
        <v>7.8283070957264694E-2</v>
      </c>
      <c r="L21" s="17">
        <v>8.2170960042944205E-2</v>
      </c>
      <c r="M21" s="17"/>
      <c r="N21" s="17">
        <v>5.9682940617827897E-2</v>
      </c>
      <c r="O21" s="17">
        <v>8.2268041531452299E-2</v>
      </c>
      <c r="P21" s="17">
        <v>8.4358742217636701E-2</v>
      </c>
      <c r="Q21" s="17">
        <v>0.110421377183643</v>
      </c>
      <c r="R21" s="17"/>
      <c r="S21" s="17">
        <v>9.66203675823466E-2</v>
      </c>
      <c r="T21" s="17">
        <v>6.5701273712182803E-2</v>
      </c>
      <c r="U21" s="17">
        <v>6.1449136041825198E-2</v>
      </c>
      <c r="V21" s="17">
        <v>8.1415383583866602E-2</v>
      </c>
      <c r="W21" s="17">
        <v>8.2690275250138695E-2</v>
      </c>
      <c r="X21" s="17">
        <v>9.603375678435E-2</v>
      </c>
      <c r="Y21" s="17">
        <v>9.3747766232746402E-2</v>
      </c>
      <c r="Z21" s="17">
        <v>8.12153982870647E-2</v>
      </c>
      <c r="AA21" s="17">
        <v>9.4224693304193405E-2</v>
      </c>
      <c r="AB21" s="17">
        <v>8.0701935388899998E-2</v>
      </c>
      <c r="AC21" s="17">
        <v>7.2512652709369907E-2</v>
      </c>
      <c r="AD21" s="17"/>
      <c r="AE21" s="17">
        <v>0.115689856671553</v>
      </c>
      <c r="AF21" s="17">
        <v>6.00843448435988E-2</v>
      </c>
      <c r="AG21" s="17">
        <v>8.9690336337639107E-2</v>
      </c>
      <c r="AH21" s="17"/>
      <c r="AI21" s="17">
        <v>0.109813497907748</v>
      </c>
      <c r="AJ21" s="17">
        <v>5.9380385273459298E-2</v>
      </c>
      <c r="AK21" s="17">
        <v>6.8520628219723601E-2</v>
      </c>
      <c r="AL21" s="17">
        <v>0.18293661986755499</v>
      </c>
      <c r="AM21" s="17">
        <v>7.9307617103515596E-2</v>
      </c>
      <c r="AN21" s="17"/>
      <c r="AO21" s="17">
        <v>0.113985493274882</v>
      </c>
      <c r="AP21" s="17">
        <v>5.5253569202545698E-2</v>
      </c>
      <c r="AQ21" s="17">
        <v>6.5091577223981595E-2</v>
      </c>
      <c r="AR21" s="17"/>
      <c r="AS21" s="17">
        <v>0.10844672175621201</v>
      </c>
      <c r="AT21" s="17">
        <v>8.0132442593694495E-2</v>
      </c>
      <c r="AU21" s="17">
        <v>6.0392746895406302E-2</v>
      </c>
      <c r="AV21" s="17">
        <v>8.8288588077817295E-2</v>
      </c>
      <c r="AW21" s="17">
        <v>5.2855108531591401E-2</v>
      </c>
    </row>
    <row r="22" spans="2:49" x14ac:dyDescent="0.25">
      <c r="B22" s="18" t="s">
        <v>148</v>
      </c>
      <c r="C22" s="17">
        <v>8.1755102058342605E-2</v>
      </c>
      <c r="D22" s="17">
        <v>9.8766424301075503E-2</v>
      </c>
      <c r="E22" s="17">
        <v>6.5303435581073599E-2</v>
      </c>
      <c r="F22" s="17"/>
      <c r="G22" s="17">
        <v>0.100142260579674</v>
      </c>
      <c r="H22" s="17">
        <v>8.8206756933436797E-2</v>
      </c>
      <c r="I22" s="17">
        <v>8.6247952703070396E-2</v>
      </c>
      <c r="J22" s="17">
        <v>6.9985839075687603E-2</v>
      </c>
      <c r="K22" s="17">
        <v>6.4051935632680093E-2</v>
      </c>
      <c r="L22" s="17">
        <v>8.1886652309184002E-2</v>
      </c>
      <c r="M22" s="17"/>
      <c r="N22" s="17">
        <v>0.114993702973808</v>
      </c>
      <c r="O22" s="17">
        <v>9.0003553819617499E-2</v>
      </c>
      <c r="P22" s="17">
        <v>6.5095418269584093E-2</v>
      </c>
      <c r="Q22" s="17">
        <v>5.2611813803781E-2</v>
      </c>
      <c r="R22" s="17"/>
      <c r="S22" s="17">
        <v>0.108827045471561</v>
      </c>
      <c r="T22" s="17">
        <v>8.2631991853495707E-2</v>
      </c>
      <c r="U22" s="17">
        <v>6.9869406708703494E-2</v>
      </c>
      <c r="V22" s="17">
        <v>7.3342454500675003E-2</v>
      </c>
      <c r="W22" s="17">
        <v>7.1865643669538307E-2</v>
      </c>
      <c r="X22" s="17">
        <v>8.0047093319264906E-2</v>
      </c>
      <c r="Y22" s="17">
        <v>7.4672083935950498E-2</v>
      </c>
      <c r="Z22" s="17">
        <v>5.8888248750186403E-2</v>
      </c>
      <c r="AA22" s="17">
        <v>8.2135290324583596E-2</v>
      </c>
      <c r="AB22" s="17">
        <v>8.8842855719389699E-2</v>
      </c>
      <c r="AC22" s="17">
        <v>7.0741452565748694E-2</v>
      </c>
      <c r="AD22" s="17"/>
      <c r="AE22" s="17">
        <v>6.2299171769488203E-2</v>
      </c>
      <c r="AF22" s="17">
        <v>0.102934658660432</v>
      </c>
      <c r="AG22" s="17">
        <v>6.9160914944412705E-2</v>
      </c>
      <c r="AH22" s="17"/>
      <c r="AI22" s="17">
        <v>7.1474624189951597E-2</v>
      </c>
      <c r="AJ22" s="17">
        <v>8.7457197580241605E-2</v>
      </c>
      <c r="AK22" s="17">
        <v>9.6728051336166507E-2</v>
      </c>
      <c r="AL22" s="17">
        <v>0.16190252517602499</v>
      </c>
      <c r="AM22" s="17">
        <v>6.5826875129568405E-2</v>
      </c>
      <c r="AN22" s="17"/>
      <c r="AO22" s="17">
        <v>7.3707997604452596E-2</v>
      </c>
      <c r="AP22" s="17">
        <v>9.2171190426185295E-2</v>
      </c>
      <c r="AQ22" s="17">
        <v>8.2711187325143806E-2</v>
      </c>
      <c r="AR22" s="17"/>
      <c r="AS22" s="17">
        <v>5.8344373306245499E-2</v>
      </c>
      <c r="AT22" s="17">
        <v>7.9775820849509696E-2</v>
      </c>
      <c r="AU22" s="17">
        <v>0.10112165630631</v>
      </c>
      <c r="AV22" s="17">
        <v>0.117350175725783</v>
      </c>
      <c r="AW22" s="17">
        <v>0.13306263872937099</v>
      </c>
    </row>
    <row r="23" spans="2:49" ht="30" x14ac:dyDescent="0.25">
      <c r="B23" s="18" t="s">
        <v>149</v>
      </c>
      <c r="C23" s="17">
        <v>6.0410124808569499E-2</v>
      </c>
      <c r="D23" s="17">
        <v>6.3413290868156794E-2</v>
      </c>
      <c r="E23" s="17">
        <v>5.7987749046727197E-2</v>
      </c>
      <c r="F23" s="17"/>
      <c r="G23" s="17">
        <v>0.104107852360453</v>
      </c>
      <c r="H23" s="17">
        <v>9.1060407420802597E-2</v>
      </c>
      <c r="I23" s="17">
        <v>6.0764677996296798E-2</v>
      </c>
      <c r="J23" s="17">
        <v>5.16972863242669E-2</v>
      </c>
      <c r="K23" s="17">
        <v>2.8352891063283502E-2</v>
      </c>
      <c r="L23" s="17">
        <v>3.43156398220874E-2</v>
      </c>
      <c r="M23" s="17"/>
      <c r="N23" s="17">
        <v>7.2892066074321096E-2</v>
      </c>
      <c r="O23" s="17">
        <v>4.03040929018008E-2</v>
      </c>
      <c r="P23" s="17">
        <v>6.9434128878586507E-2</v>
      </c>
      <c r="Q23" s="17">
        <v>5.6252142445570502E-2</v>
      </c>
      <c r="R23" s="17"/>
      <c r="S23" s="17">
        <v>8.6551683319874298E-2</v>
      </c>
      <c r="T23" s="17">
        <v>5.0203740079587902E-2</v>
      </c>
      <c r="U23" s="17">
        <v>5.1634909221314799E-2</v>
      </c>
      <c r="V23" s="17">
        <v>6.1978465305129703E-2</v>
      </c>
      <c r="W23" s="17">
        <v>5.4295984885869501E-2</v>
      </c>
      <c r="X23" s="17">
        <v>5.7677546081329002E-2</v>
      </c>
      <c r="Y23" s="17">
        <v>7.4683241301936099E-2</v>
      </c>
      <c r="Z23" s="17">
        <v>5.2170244510494998E-2</v>
      </c>
      <c r="AA23" s="17">
        <v>5.9585788857353897E-2</v>
      </c>
      <c r="AB23" s="17">
        <v>4.9837737402438798E-2</v>
      </c>
      <c r="AC23" s="17">
        <v>4.29860214310109E-2</v>
      </c>
      <c r="AD23" s="17"/>
      <c r="AE23" s="17">
        <v>4.2898543125386497E-2</v>
      </c>
      <c r="AF23" s="17">
        <v>6.7510149211755299E-2</v>
      </c>
      <c r="AG23" s="17">
        <v>6.7391761937908606E-2</v>
      </c>
      <c r="AH23" s="17"/>
      <c r="AI23" s="17">
        <v>4.6819574179354999E-2</v>
      </c>
      <c r="AJ23" s="17">
        <v>7.34776006733521E-2</v>
      </c>
      <c r="AK23" s="17">
        <v>6.5263373620488105E-2</v>
      </c>
      <c r="AL23" s="17">
        <v>1.7771735784737501E-2</v>
      </c>
      <c r="AM23" s="17">
        <v>4.6573695458908201E-2</v>
      </c>
      <c r="AN23" s="17"/>
      <c r="AO23" s="17">
        <v>6.2590578458864995E-2</v>
      </c>
      <c r="AP23" s="17">
        <v>7.6792795675874506E-2</v>
      </c>
      <c r="AQ23" s="17">
        <v>4.5988114566999597E-2</v>
      </c>
      <c r="AR23" s="17"/>
      <c r="AS23" s="17">
        <v>4.8831125447988601E-2</v>
      </c>
      <c r="AT23" s="17">
        <v>6.7562846858434694E-2</v>
      </c>
      <c r="AU23" s="17">
        <v>7.5712437770539806E-2</v>
      </c>
      <c r="AV23" s="17">
        <v>7.3067301574857094E-2</v>
      </c>
      <c r="AW23" s="17">
        <v>2.2107816471565098E-2</v>
      </c>
    </row>
    <row r="24" spans="2:49" x14ac:dyDescent="0.25">
      <c r="B24" s="18" t="s">
        <v>73</v>
      </c>
      <c r="C24" s="17">
        <v>7.4262765752035297E-3</v>
      </c>
      <c r="D24" s="17">
        <v>7.0875225999022396E-3</v>
      </c>
      <c r="E24" s="17">
        <v>7.8193024435552899E-3</v>
      </c>
      <c r="F24" s="17"/>
      <c r="G24" s="17">
        <v>5.9890516248429096E-3</v>
      </c>
      <c r="H24" s="17">
        <v>1.32594084474557E-2</v>
      </c>
      <c r="I24" s="17">
        <v>6.7652065787719498E-3</v>
      </c>
      <c r="J24" s="17">
        <v>4.4988678775143504E-3</v>
      </c>
      <c r="K24" s="17">
        <v>6.12928446249476E-3</v>
      </c>
      <c r="L24" s="17">
        <v>7.4423464571453397E-3</v>
      </c>
      <c r="M24" s="17"/>
      <c r="N24" s="17">
        <v>2.4314219968145298E-3</v>
      </c>
      <c r="O24" s="17">
        <v>4.4411290834511898E-3</v>
      </c>
      <c r="P24" s="17">
        <v>1.2703786827601799E-2</v>
      </c>
      <c r="Q24" s="17">
        <v>1.1433220120187401E-2</v>
      </c>
      <c r="R24" s="17"/>
      <c r="S24" s="17">
        <v>1.82498375816845E-3</v>
      </c>
      <c r="T24" s="17">
        <v>9.3947443377397598E-3</v>
      </c>
      <c r="U24" s="17">
        <v>8.1202400114702492E-3</v>
      </c>
      <c r="V24" s="17">
        <v>9.6042225781563292E-3</v>
      </c>
      <c r="W24" s="17">
        <v>3.6448280223841398E-3</v>
      </c>
      <c r="X24" s="17">
        <v>2.2792342222786401E-2</v>
      </c>
      <c r="Y24" s="17">
        <v>0</v>
      </c>
      <c r="Z24" s="17">
        <v>6.1214836835073796E-3</v>
      </c>
      <c r="AA24" s="17">
        <v>3.4241481317762701E-3</v>
      </c>
      <c r="AB24" s="17">
        <v>6.10487726097402E-3</v>
      </c>
      <c r="AC24" s="17">
        <v>1.4715031537117401E-2</v>
      </c>
      <c r="AD24" s="17"/>
      <c r="AE24" s="17">
        <v>9.3671743994848504E-3</v>
      </c>
      <c r="AF24" s="17">
        <v>5.3614440217566797E-3</v>
      </c>
      <c r="AG24" s="17">
        <v>7.3185783006663998E-3</v>
      </c>
      <c r="AH24" s="17"/>
      <c r="AI24" s="17">
        <v>7.33960705917488E-3</v>
      </c>
      <c r="AJ24" s="17">
        <v>5.9239718398488798E-3</v>
      </c>
      <c r="AK24" s="17">
        <v>3.64135995612338E-3</v>
      </c>
      <c r="AL24" s="17">
        <v>0</v>
      </c>
      <c r="AM24" s="17">
        <v>7.63251215374361E-3</v>
      </c>
      <c r="AN24" s="17"/>
      <c r="AO24" s="17">
        <v>5.4865053381459999E-3</v>
      </c>
      <c r="AP24" s="17">
        <v>4.8470137295174402E-3</v>
      </c>
      <c r="AQ24" s="17">
        <v>3.2505069373379302E-3</v>
      </c>
      <c r="AR24" s="17"/>
      <c r="AS24" s="17">
        <v>8.4591529900013406E-3</v>
      </c>
      <c r="AT24" s="17">
        <v>8.0359716932542E-3</v>
      </c>
      <c r="AU24" s="17">
        <v>8.1301084887163699E-3</v>
      </c>
      <c r="AV24" s="17">
        <v>0</v>
      </c>
      <c r="AW24" s="17">
        <v>0</v>
      </c>
    </row>
    <row r="25" spans="2:49" x14ac:dyDescent="0.25">
      <c r="B25" s="18" t="s">
        <v>150</v>
      </c>
      <c r="C25" s="19">
        <v>1.4958901412761801E-2</v>
      </c>
      <c r="D25" s="19">
        <v>1.69827412181527E-2</v>
      </c>
      <c r="E25" s="19">
        <v>1.31098465365559E-2</v>
      </c>
      <c r="F25" s="19"/>
      <c r="G25" s="19">
        <v>1.5299723200814399E-2</v>
      </c>
      <c r="H25" s="19">
        <v>1.5010503856092599E-2</v>
      </c>
      <c r="I25" s="19">
        <v>1.79305874964183E-2</v>
      </c>
      <c r="J25" s="19">
        <v>1.5835059818079499E-2</v>
      </c>
      <c r="K25" s="19">
        <v>1.81344750152432E-2</v>
      </c>
      <c r="L25" s="19">
        <v>9.4226855607029997E-3</v>
      </c>
      <c r="M25" s="19"/>
      <c r="N25" s="19">
        <v>7.2304573784542601E-3</v>
      </c>
      <c r="O25" s="19">
        <v>1.6731473530507499E-2</v>
      </c>
      <c r="P25" s="19">
        <v>1.38452729934726E-2</v>
      </c>
      <c r="Q25" s="19">
        <v>2.2752330864388999E-2</v>
      </c>
      <c r="R25" s="19"/>
      <c r="S25" s="19">
        <v>4.5590468585624804E-3</v>
      </c>
      <c r="T25" s="19">
        <v>1.4624356417337401E-2</v>
      </c>
      <c r="U25" s="19">
        <v>1.41062778266751E-2</v>
      </c>
      <c r="V25" s="19">
        <v>2.3030039810268702E-2</v>
      </c>
      <c r="W25" s="19">
        <v>1.9598894349114299E-2</v>
      </c>
      <c r="X25" s="19">
        <v>1.1656118944140301E-2</v>
      </c>
      <c r="Y25" s="19">
        <v>1.9511460007199499E-2</v>
      </c>
      <c r="Z25" s="19">
        <v>3.7940746048440603E-2</v>
      </c>
      <c r="AA25" s="19">
        <v>1.6581247044754499E-2</v>
      </c>
      <c r="AB25" s="19">
        <v>5.3182926371717898E-3</v>
      </c>
      <c r="AC25" s="19">
        <v>1.93910291164308E-2</v>
      </c>
      <c r="AD25" s="19"/>
      <c r="AE25" s="19">
        <v>1.2828177287659601E-2</v>
      </c>
      <c r="AF25" s="19">
        <v>1.07088778132329E-2</v>
      </c>
      <c r="AG25" s="19">
        <v>2.72406170105365E-2</v>
      </c>
      <c r="AH25" s="19"/>
      <c r="AI25" s="19">
        <v>1.0513422040826699E-2</v>
      </c>
      <c r="AJ25" s="19">
        <v>1.1053566749159501E-2</v>
      </c>
      <c r="AK25" s="19">
        <v>3.8161542147952198E-3</v>
      </c>
      <c r="AL25" s="19">
        <v>0</v>
      </c>
      <c r="AM25" s="19">
        <v>2.9479404156306701E-2</v>
      </c>
      <c r="AN25" s="19"/>
      <c r="AO25" s="19">
        <v>8.2255323927753303E-3</v>
      </c>
      <c r="AP25" s="19">
        <v>1.04921864735293E-2</v>
      </c>
      <c r="AQ25" s="19">
        <v>0</v>
      </c>
      <c r="AR25" s="19"/>
      <c r="AS25" s="19">
        <v>2.4300234905724898E-2</v>
      </c>
      <c r="AT25" s="19">
        <v>1.4151744115766E-2</v>
      </c>
      <c r="AU25" s="19">
        <v>1.1860638215623999E-2</v>
      </c>
      <c r="AV25" s="19">
        <v>2.5772116817863598E-3</v>
      </c>
      <c r="AW25" s="19">
        <v>1.3744618867890201E-2</v>
      </c>
    </row>
    <row r="26" spans="2:49" x14ac:dyDescent="0.25">
      <c r="B26" s="16"/>
    </row>
    <row r="27" spans="2:49" x14ac:dyDescent="0.25">
      <c r="B27" t="s">
        <v>77</v>
      </c>
    </row>
    <row r="28" spans="2:49" x14ac:dyDescent="0.25">
      <c r="B28" t="s">
        <v>78</v>
      </c>
    </row>
    <row r="30" spans="2:49" x14ac:dyDescent="0.25">
      <c r="B30"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161</v>
      </c>
      <c r="E2" s="26"/>
      <c r="F2" s="26"/>
      <c r="G2" s="26"/>
      <c r="H2" s="26"/>
      <c r="I2" s="26"/>
    </row>
    <row r="6" spans="2:9" ht="50.1" customHeight="1" x14ac:dyDescent="0.25">
      <c r="B6" s="20" t="s">
        <v>15</v>
      </c>
      <c r="C6" s="20" t="s">
        <v>152</v>
      </c>
      <c r="D6" s="20" t="s">
        <v>153</v>
      </c>
      <c r="E6" s="20" t="s">
        <v>154</v>
      </c>
      <c r="F6" s="20" t="s">
        <v>155</v>
      </c>
      <c r="G6" s="20" t="s">
        <v>156</v>
      </c>
      <c r="H6" s="20" t="s">
        <v>157</v>
      </c>
    </row>
    <row r="7" spans="2:9" x14ac:dyDescent="0.25">
      <c r="B7" s="18" t="s">
        <v>158</v>
      </c>
      <c r="C7" s="17">
        <v>0.38261760587017801</v>
      </c>
      <c r="D7" s="17">
        <v>0.34430902548408199</v>
      </c>
      <c r="E7" s="17">
        <v>0.30620313791076798</v>
      </c>
      <c r="F7" s="17">
        <v>0.282989739970464</v>
      </c>
      <c r="G7" s="17">
        <v>0.34070510560297701</v>
      </c>
      <c r="H7" s="17">
        <v>0.429624480127209</v>
      </c>
    </row>
    <row r="8" spans="2:9" x14ac:dyDescent="0.25">
      <c r="B8" s="18" t="s">
        <v>159</v>
      </c>
      <c r="C8" s="17">
        <v>0.19411850475612899</v>
      </c>
      <c r="D8" s="17">
        <v>0.24903722261504199</v>
      </c>
      <c r="E8" s="17">
        <v>0.198345383726171</v>
      </c>
      <c r="F8" s="17">
        <v>0.28307808350615499</v>
      </c>
      <c r="G8" s="17">
        <v>0.172271815101503</v>
      </c>
      <c r="H8" s="17">
        <v>0.16338923930789701</v>
      </c>
    </row>
    <row r="9" spans="2:9" ht="30" x14ac:dyDescent="0.25">
      <c r="B9" s="18" t="s">
        <v>160</v>
      </c>
      <c r="C9" s="17">
        <v>0.32807890210444601</v>
      </c>
      <c r="D9" s="17">
        <v>0.30871071927717703</v>
      </c>
      <c r="E9" s="17">
        <v>0.38710495797056699</v>
      </c>
      <c r="F9" s="17">
        <v>0.29249562556579001</v>
      </c>
      <c r="G9" s="17">
        <v>0.35216527094802702</v>
      </c>
      <c r="H9" s="17">
        <v>0.30780922658593302</v>
      </c>
    </row>
    <row r="10" spans="2:9" x14ac:dyDescent="0.25">
      <c r="B10" s="18" t="s">
        <v>104</v>
      </c>
      <c r="C10" s="17">
        <v>9.5184987269246804E-2</v>
      </c>
      <c r="D10" s="17">
        <v>9.7943032623699397E-2</v>
      </c>
      <c r="E10" s="17">
        <v>0.108346520392494</v>
      </c>
      <c r="F10" s="17">
        <v>0.141436550957591</v>
      </c>
      <c r="G10" s="17">
        <v>0.134857808347492</v>
      </c>
      <c r="H10" s="17">
        <v>9.9177053978960594E-2</v>
      </c>
    </row>
    <row r="11" spans="2:9" x14ac:dyDescent="0.25">
      <c r="B11" s="16"/>
      <c r="C11" s="16"/>
      <c r="D11" s="16"/>
      <c r="E11" s="16"/>
      <c r="F11" s="16"/>
      <c r="G11" s="16"/>
      <c r="H11" s="16"/>
    </row>
    <row r="12" spans="2:9" x14ac:dyDescent="0.25">
      <c r="B12" t="s">
        <v>77</v>
      </c>
    </row>
    <row r="13" spans="2:9" x14ac:dyDescent="0.25">
      <c r="B13" t="s">
        <v>78</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W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158</v>
      </c>
      <c r="C9" s="17">
        <v>0.38261760587017801</v>
      </c>
      <c r="D9" s="17">
        <v>0.39457310141358798</v>
      </c>
      <c r="E9" s="17">
        <v>0.37107618846975798</v>
      </c>
      <c r="F9" s="17"/>
      <c r="G9" s="17">
        <v>0.485707015483128</v>
      </c>
      <c r="H9" s="17">
        <v>0.45503707085643802</v>
      </c>
      <c r="I9" s="17">
        <v>0.42437062134202003</v>
      </c>
      <c r="J9" s="17">
        <v>0.38184209073623199</v>
      </c>
      <c r="K9" s="17">
        <v>0.31174267801383398</v>
      </c>
      <c r="L9" s="17">
        <v>0.26835133981002002</v>
      </c>
      <c r="M9" s="17"/>
      <c r="N9" s="17">
        <v>0.419899287306989</v>
      </c>
      <c r="O9" s="17">
        <v>0.38493118179472302</v>
      </c>
      <c r="P9" s="17">
        <v>0.35579266199207499</v>
      </c>
      <c r="Q9" s="17">
        <v>0.37034020368297799</v>
      </c>
      <c r="R9" s="17"/>
      <c r="S9" s="17">
        <v>0.40580845457083697</v>
      </c>
      <c r="T9" s="17">
        <v>0.36719236403930899</v>
      </c>
      <c r="U9" s="17">
        <v>0.29079878996078101</v>
      </c>
      <c r="V9" s="17">
        <v>0.33880675024760498</v>
      </c>
      <c r="W9" s="17">
        <v>0.353787079231836</v>
      </c>
      <c r="X9" s="17">
        <v>0.379435893102541</v>
      </c>
      <c r="Y9" s="17">
        <v>0.37915232125972698</v>
      </c>
      <c r="Z9" s="17">
        <v>0.39355863916262901</v>
      </c>
      <c r="AA9" s="17">
        <v>0.473119850643616</v>
      </c>
      <c r="AB9" s="17">
        <v>0.38560995434606099</v>
      </c>
      <c r="AC9" s="17">
        <v>0.42180505306743798</v>
      </c>
      <c r="AD9" s="17"/>
      <c r="AE9" s="17">
        <v>0.22942142936867399</v>
      </c>
      <c r="AF9" s="17">
        <v>0.52640792786030099</v>
      </c>
      <c r="AG9" s="17">
        <v>0.31868957578573098</v>
      </c>
      <c r="AH9" s="17"/>
      <c r="AI9" s="17">
        <v>0.12790801657654599</v>
      </c>
      <c r="AJ9" s="17">
        <v>0.75439699933402904</v>
      </c>
      <c r="AK9" s="17">
        <v>0.441553749149177</v>
      </c>
      <c r="AL9" s="17">
        <v>0.12927466404868501</v>
      </c>
      <c r="AM9" s="17">
        <v>0.28195069192863098</v>
      </c>
      <c r="AN9" s="17"/>
      <c r="AO9" s="17">
        <v>6.7488137491055603E-2</v>
      </c>
      <c r="AP9" s="17">
        <v>0.80250229163693398</v>
      </c>
      <c r="AQ9" s="17">
        <v>0.349732504410602</v>
      </c>
      <c r="AR9" s="17"/>
      <c r="AS9" s="17">
        <v>0.310575671440046</v>
      </c>
      <c r="AT9" s="17">
        <v>0.40803493039220901</v>
      </c>
      <c r="AU9" s="17">
        <v>0.43864746220715201</v>
      </c>
      <c r="AV9" s="17">
        <v>0.472551384718019</v>
      </c>
      <c r="AW9" s="17">
        <v>0.47770647395886201</v>
      </c>
    </row>
    <row r="10" spans="2:49" x14ac:dyDescent="0.25">
      <c r="B10" s="18" t="s">
        <v>159</v>
      </c>
      <c r="C10" s="17">
        <v>0.19411850475612899</v>
      </c>
      <c r="D10" s="17">
        <v>0.21124786489859701</v>
      </c>
      <c r="E10" s="17">
        <v>0.17802968125615101</v>
      </c>
      <c r="F10" s="17"/>
      <c r="G10" s="17">
        <v>0.117716110184789</v>
      </c>
      <c r="H10" s="17">
        <v>0.140562776327739</v>
      </c>
      <c r="I10" s="17">
        <v>0.15532960882044999</v>
      </c>
      <c r="J10" s="17">
        <v>0.16609169295229301</v>
      </c>
      <c r="K10" s="17">
        <v>0.210673497349981</v>
      </c>
      <c r="L10" s="17">
        <v>0.33247998517980898</v>
      </c>
      <c r="M10" s="17"/>
      <c r="N10" s="17">
        <v>0.23847282228768699</v>
      </c>
      <c r="O10" s="17">
        <v>0.19034522783569</v>
      </c>
      <c r="P10" s="17">
        <v>0.18069510532192601</v>
      </c>
      <c r="Q10" s="17">
        <v>0.16307709657300701</v>
      </c>
      <c r="R10" s="17"/>
      <c r="S10" s="17">
        <v>0.18249556526983099</v>
      </c>
      <c r="T10" s="17">
        <v>0.205083579455137</v>
      </c>
      <c r="U10" s="17">
        <v>0.21060749995000899</v>
      </c>
      <c r="V10" s="17">
        <v>0.22105752043093499</v>
      </c>
      <c r="W10" s="17">
        <v>0.190801397882809</v>
      </c>
      <c r="X10" s="17">
        <v>0.21357284384773401</v>
      </c>
      <c r="Y10" s="17">
        <v>0.20047554044496399</v>
      </c>
      <c r="Z10" s="17">
        <v>0.236990752272351</v>
      </c>
      <c r="AA10" s="17">
        <v>0.159306338411035</v>
      </c>
      <c r="AB10" s="17">
        <v>0.169589078434813</v>
      </c>
      <c r="AC10" s="17">
        <v>0.16933572672625</v>
      </c>
      <c r="AD10" s="17"/>
      <c r="AE10" s="17">
        <v>0.31243700577556799</v>
      </c>
      <c r="AF10" s="17">
        <v>0.149439180882906</v>
      </c>
      <c r="AG10" s="17">
        <v>0.106577985783327</v>
      </c>
      <c r="AH10" s="17"/>
      <c r="AI10" s="17">
        <v>0.46139322371285202</v>
      </c>
      <c r="AJ10" s="17">
        <v>3.3273441726353201E-2</v>
      </c>
      <c r="AK10" s="17">
        <v>0.105328808935177</v>
      </c>
      <c r="AL10" s="17">
        <v>0.165080928642065</v>
      </c>
      <c r="AM10" s="17">
        <v>7.1894582400896398E-2</v>
      </c>
      <c r="AN10" s="17"/>
      <c r="AO10" s="17">
        <v>0.69383818838019395</v>
      </c>
      <c r="AP10" s="17">
        <v>2.2810077390633E-2</v>
      </c>
      <c r="AQ10" s="17">
        <v>0.10237914540614899</v>
      </c>
      <c r="AR10" s="17"/>
      <c r="AS10" s="17">
        <v>0.214128562684437</v>
      </c>
      <c r="AT10" s="17">
        <v>0.17302266713738601</v>
      </c>
      <c r="AU10" s="17">
        <v>0.179273307866156</v>
      </c>
      <c r="AV10" s="17">
        <v>0.200997184056772</v>
      </c>
      <c r="AW10" s="17">
        <v>0.18548474511615401</v>
      </c>
    </row>
    <row r="11" spans="2:49" ht="30" x14ac:dyDescent="0.25">
      <c r="B11" s="18" t="s">
        <v>160</v>
      </c>
      <c r="C11" s="17">
        <v>0.32807890210444601</v>
      </c>
      <c r="D11" s="17">
        <v>0.32824876661910501</v>
      </c>
      <c r="E11" s="17">
        <v>0.32695442538824399</v>
      </c>
      <c r="F11" s="17"/>
      <c r="G11" s="17">
        <v>0.25452153028213098</v>
      </c>
      <c r="H11" s="17">
        <v>0.29802406365842299</v>
      </c>
      <c r="I11" s="17">
        <v>0.33047446668326902</v>
      </c>
      <c r="J11" s="17">
        <v>0.360275533740118</v>
      </c>
      <c r="K11" s="17">
        <v>0.38003936539586097</v>
      </c>
      <c r="L11" s="17">
        <v>0.33915101029295702</v>
      </c>
      <c r="M11" s="17"/>
      <c r="N11" s="17">
        <v>0.26788799904167199</v>
      </c>
      <c r="O11" s="17">
        <v>0.33871050954879101</v>
      </c>
      <c r="P11" s="17">
        <v>0.36222772838260298</v>
      </c>
      <c r="Q11" s="17">
        <v>0.34521130861781302</v>
      </c>
      <c r="R11" s="17"/>
      <c r="S11" s="17">
        <v>0.30541772451348398</v>
      </c>
      <c r="T11" s="17">
        <v>0.32840977344378902</v>
      </c>
      <c r="U11" s="17">
        <v>0.36553547015502702</v>
      </c>
      <c r="V11" s="17">
        <v>0.33947572123022302</v>
      </c>
      <c r="W11" s="17">
        <v>0.344800278958935</v>
      </c>
      <c r="X11" s="17">
        <v>0.30487997099440201</v>
      </c>
      <c r="Y11" s="17">
        <v>0.32368204707884601</v>
      </c>
      <c r="Z11" s="17">
        <v>0.28524221743053502</v>
      </c>
      <c r="AA11" s="17">
        <v>0.29867517135729299</v>
      </c>
      <c r="AB11" s="17">
        <v>0.38569238699198799</v>
      </c>
      <c r="AC11" s="17">
        <v>0.330845937124502</v>
      </c>
      <c r="AD11" s="17"/>
      <c r="AE11" s="17">
        <v>0.382588066380041</v>
      </c>
      <c r="AF11" s="17">
        <v>0.259762382984568</v>
      </c>
      <c r="AG11" s="17">
        <v>0.40900941343737002</v>
      </c>
      <c r="AH11" s="17"/>
      <c r="AI11" s="17">
        <v>0.34123077144998198</v>
      </c>
      <c r="AJ11" s="17">
        <v>0.170421705953306</v>
      </c>
      <c r="AK11" s="17">
        <v>0.33536040328686301</v>
      </c>
      <c r="AL11" s="17">
        <v>0.67488018337373801</v>
      </c>
      <c r="AM11" s="17">
        <v>0.469564481963191</v>
      </c>
      <c r="AN11" s="17"/>
      <c r="AO11" s="17">
        <v>0.19051897406540899</v>
      </c>
      <c r="AP11" s="17">
        <v>0.13664872608096301</v>
      </c>
      <c r="AQ11" s="17">
        <v>0.44251249442872898</v>
      </c>
      <c r="AR11" s="17"/>
      <c r="AS11" s="17">
        <v>0.365406022589851</v>
      </c>
      <c r="AT11" s="17">
        <v>0.30888152585323703</v>
      </c>
      <c r="AU11" s="17">
        <v>0.31394639272497998</v>
      </c>
      <c r="AV11" s="17">
        <v>0.247053814494475</v>
      </c>
      <c r="AW11" s="17">
        <v>0.20818750873514899</v>
      </c>
    </row>
    <row r="12" spans="2:49" x14ac:dyDescent="0.25">
      <c r="B12" s="18" t="s">
        <v>104</v>
      </c>
      <c r="C12" s="19">
        <v>9.5184987269246804E-2</v>
      </c>
      <c r="D12" s="19">
        <v>6.5930267068709997E-2</v>
      </c>
      <c r="E12" s="19">
        <v>0.12393970488584601</v>
      </c>
      <c r="F12" s="19"/>
      <c r="G12" s="19">
        <v>0.14205534404995199</v>
      </c>
      <c r="H12" s="19">
        <v>0.1063760891574</v>
      </c>
      <c r="I12" s="19">
        <v>8.9825303154261807E-2</v>
      </c>
      <c r="J12" s="19">
        <v>9.1790682571357599E-2</v>
      </c>
      <c r="K12" s="19">
        <v>9.7544459240323997E-2</v>
      </c>
      <c r="L12" s="19">
        <v>6.0017664717214397E-2</v>
      </c>
      <c r="M12" s="19"/>
      <c r="N12" s="19">
        <v>7.3739891363652693E-2</v>
      </c>
      <c r="O12" s="19">
        <v>8.6013080820796298E-2</v>
      </c>
      <c r="P12" s="19">
        <v>0.101284504303396</v>
      </c>
      <c r="Q12" s="19">
        <v>0.121371391126203</v>
      </c>
      <c r="R12" s="19"/>
      <c r="S12" s="19">
        <v>0.106278255645848</v>
      </c>
      <c r="T12" s="19">
        <v>9.9314283061765901E-2</v>
      </c>
      <c r="U12" s="19">
        <v>0.133058239934182</v>
      </c>
      <c r="V12" s="19">
        <v>0.100660008091237</v>
      </c>
      <c r="W12" s="19">
        <v>0.11061124392641999</v>
      </c>
      <c r="X12" s="19">
        <v>0.102111292055322</v>
      </c>
      <c r="Y12" s="19">
        <v>9.6690091216463006E-2</v>
      </c>
      <c r="Z12" s="19">
        <v>8.4208391134484098E-2</v>
      </c>
      <c r="AA12" s="19">
        <v>6.8898639588056504E-2</v>
      </c>
      <c r="AB12" s="19">
        <v>5.9108580227138698E-2</v>
      </c>
      <c r="AC12" s="19">
        <v>7.8013283081810103E-2</v>
      </c>
      <c r="AD12" s="19"/>
      <c r="AE12" s="19">
        <v>7.5553498475717296E-2</v>
      </c>
      <c r="AF12" s="19">
        <v>6.4390508272224103E-2</v>
      </c>
      <c r="AG12" s="19">
        <v>0.165723024993572</v>
      </c>
      <c r="AH12" s="19"/>
      <c r="AI12" s="19">
        <v>6.9467988260620603E-2</v>
      </c>
      <c r="AJ12" s="19">
        <v>4.1907852986311799E-2</v>
      </c>
      <c r="AK12" s="19">
        <v>0.11775703862878401</v>
      </c>
      <c r="AL12" s="19">
        <v>3.0764223935512099E-2</v>
      </c>
      <c r="AM12" s="19">
        <v>0.17659024370728199</v>
      </c>
      <c r="AN12" s="19"/>
      <c r="AO12" s="19">
        <v>4.8154700063342097E-2</v>
      </c>
      <c r="AP12" s="19">
        <v>3.8038904891470299E-2</v>
      </c>
      <c r="AQ12" s="19">
        <v>0.10537585575452101</v>
      </c>
      <c r="AR12" s="19"/>
      <c r="AS12" s="19">
        <v>0.109889743285666</v>
      </c>
      <c r="AT12" s="19">
        <v>0.110060876617168</v>
      </c>
      <c r="AU12" s="19">
        <v>6.8132837201711899E-2</v>
      </c>
      <c r="AV12" s="19">
        <v>7.93976167307342E-2</v>
      </c>
      <c r="AW12" s="19">
        <v>0.12862127218983499</v>
      </c>
    </row>
    <row r="13" spans="2:49" x14ac:dyDescent="0.25">
      <c r="B13" s="16"/>
    </row>
    <row r="14" spans="2:49" x14ac:dyDescent="0.25">
      <c r="B14" t="s">
        <v>77</v>
      </c>
    </row>
    <row r="15" spans="2:49" x14ac:dyDescent="0.25">
      <c r="B15" t="s">
        <v>78</v>
      </c>
    </row>
    <row r="17" spans="2:2" x14ac:dyDescent="0.25">
      <c r="B1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W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158</v>
      </c>
      <c r="C9" s="17">
        <v>0.34430902548408199</v>
      </c>
      <c r="D9" s="17">
        <v>0.35292049783076201</v>
      </c>
      <c r="E9" s="17">
        <v>0.33672204259883998</v>
      </c>
      <c r="F9" s="17"/>
      <c r="G9" s="17">
        <v>0.421909786763984</v>
      </c>
      <c r="H9" s="17">
        <v>0.42123864194231397</v>
      </c>
      <c r="I9" s="17">
        <v>0.38233798990942203</v>
      </c>
      <c r="J9" s="17">
        <v>0.34316111780324698</v>
      </c>
      <c r="K9" s="17">
        <v>0.29014025622280198</v>
      </c>
      <c r="L9" s="17">
        <v>0.23570168294812899</v>
      </c>
      <c r="M9" s="17"/>
      <c r="N9" s="17">
        <v>0.36869162598247701</v>
      </c>
      <c r="O9" s="17">
        <v>0.34404157088375797</v>
      </c>
      <c r="P9" s="17">
        <v>0.33096997505341702</v>
      </c>
      <c r="Q9" s="17">
        <v>0.33493591652161098</v>
      </c>
      <c r="R9" s="17"/>
      <c r="S9" s="17">
        <v>0.353175817111408</v>
      </c>
      <c r="T9" s="17">
        <v>0.31850497847845599</v>
      </c>
      <c r="U9" s="17">
        <v>0.26534881118929199</v>
      </c>
      <c r="V9" s="17">
        <v>0.28039882801735799</v>
      </c>
      <c r="W9" s="17">
        <v>0.35221293366700701</v>
      </c>
      <c r="X9" s="17">
        <v>0.33898985325640302</v>
      </c>
      <c r="Y9" s="17">
        <v>0.36826164317605797</v>
      </c>
      <c r="Z9" s="17">
        <v>0.394565593881884</v>
      </c>
      <c r="AA9" s="17">
        <v>0.41401201604209598</v>
      </c>
      <c r="AB9" s="17">
        <v>0.33888731026021002</v>
      </c>
      <c r="AC9" s="17">
        <v>0.40425495935816103</v>
      </c>
      <c r="AD9" s="17"/>
      <c r="AE9" s="17">
        <v>0.208498605982818</v>
      </c>
      <c r="AF9" s="17">
        <v>0.48480688352085599</v>
      </c>
      <c r="AG9" s="17">
        <v>0.275368772722275</v>
      </c>
      <c r="AH9" s="17"/>
      <c r="AI9" s="17">
        <v>9.0287962625249199E-2</v>
      </c>
      <c r="AJ9" s="17">
        <v>0.71602247393567797</v>
      </c>
      <c r="AK9" s="17">
        <v>0.386046339479239</v>
      </c>
      <c r="AL9" s="17">
        <v>0.13834105870743199</v>
      </c>
      <c r="AM9" s="17">
        <v>0.25763043314946998</v>
      </c>
      <c r="AN9" s="17"/>
      <c r="AO9" s="17">
        <v>4.0903767539473397E-2</v>
      </c>
      <c r="AP9" s="17">
        <v>0.74857737471427999</v>
      </c>
      <c r="AQ9" s="17">
        <v>0.30175454033732801</v>
      </c>
      <c r="AR9" s="17"/>
      <c r="AS9" s="17">
        <v>0.30520681588010601</v>
      </c>
      <c r="AT9" s="17">
        <v>0.34437842565556098</v>
      </c>
      <c r="AU9" s="17">
        <v>0.384179661621528</v>
      </c>
      <c r="AV9" s="17">
        <v>0.41750873027859098</v>
      </c>
      <c r="AW9" s="17">
        <v>0.460450521074173</v>
      </c>
    </row>
    <row r="10" spans="2:49" x14ac:dyDescent="0.25">
      <c r="B10" s="18" t="s">
        <v>159</v>
      </c>
      <c r="C10" s="17">
        <v>0.24903722261504199</v>
      </c>
      <c r="D10" s="17">
        <v>0.28898795545843797</v>
      </c>
      <c r="E10" s="17">
        <v>0.211141035146371</v>
      </c>
      <c r="F10" s="17"/>
      <c r="G10" s="17">
        <v>0.16442223643596099</v>
      </c>
      <c r="H10" s="17">
        <v>0.18065641933638801</v>
      </c>
      <c r="I10" s="17">
        <v>0.194238487147465</v>
      </c>
      <c r="J10" s="17">
        <v>0.21274088574979</v>
      </c>
      <c r="K10" s="17">
        <v>0.27618633155153699</v>
      </c>
      <c r="L10" s="17">
        <v>0.41765399826616501</v>
      </c>
      <c r="M10" s="17"/>
      <c r="N10" s="17">
        <v>0.29998214566063602</v>
      </c>
      <c r="O10" s="17">
        <v>0.264870211047741</v>
      </c>
      <c r="P10" s="17">
        <v>0.22802067317043201</v>
      </c>
      <c r="Q10" s="17">
        <v>0.19719606646752899</v>
      </c>
      <c r="R10" s="17"/>
      <c r="S10" s="17">
        <v>0.25368374684367401</v>
      </c>
      <c r="T10" s="17">
        <v>0.27348145170184102</v>
      </c>
      <c r="U10" s="17">
        <v>0.25457674573334299</v>
      </c>
      <c r="V10" s="17">
        <v>0.27224270537697698</v>
      </c>
      <c r="W10" s="17">
        <v>0.26923364330425897</v>
      </c>
      <c r="X10" s="17">
        <v>0.26099845755432499</v>
      </c>
      <c r="Y10" s="17">
        <v>0.26185883553436201</v>
      </c>
      <c r="Z10" s="17">
        <v>0.28534912273443003</v>
      </c>
      <c r="AA10" s="17">
        <v>0.19329872484326499</v>
      </c>
      <c r="AB10" s="17">
        <v>0.209381746151896</v>
      </c>
      <c r="AC10" s="17">
        <v>0.21670675825191199</v>
      </c>
      <c r="AD10" s="17"/>
      <c r="AE10" s="17">
        <v>0.37173393639424901</v>
      </c>
      <c r="AF10" s="17">
        <v>0.20369205679170899</v>
      </c>
      <c r="AG10" s="17">
        <v>0.158497925054364</v>
      </c>
      <c r="AH10" s="17"/>
      <c r="AI10" s="17">
        <v>0.56887372692525495</v>
      </c>
      <c r="AJ10" s="17">
        <v>4.77103793218095E-2</v>
      </c>
      <c r="AK10" s="17">
        <v>0.17645487036565699</v>
      </c>
      <c r="AL10" s="17">
        <v>0.21885699087126601</v>
      </c>
      <c r="AM10" s="17">
        <v>0.102153055733691</v>
      </c>
      <c r="AN10" s="17"/>
      <c r="AO10" s="17">
        <v>0.80982303047432103</v>
      </c>
      <c r="AP10" s="17">
        <v>4.9905366016286701E-2</v>
      </c>
      <c r="AQ10" s="17">
        <v>0.179377609579675</v>
      </c>
      <c r="AR10" s="17"/>
      <c r="AS10" s="17">
        <v>0.254064852036614</v>
      </c>
      <c r="AT10" s="17">
        <v>0.22045385210316501</v>
      </c>
      <c r="AU10" s="17">
        <v>0.25274943083314599</v>
      </c>
      <c r="AV10" s="17">
        <v>0.24828826042504601</v>
      </c>
      <c r="AW10" s="17">
        <v>0.28600456649323103</v>
      </c>
    </row>
    <row r="11" spans="2:49" ht="30" x14ac:dyDescent="0.25">
      <c r="B11" s="18" t="s">
        <v>160</v>
      </c>
      <c r="C11" s="17">
        <v>0.30871071927717703</v>
      </c>
      <c r="D11" s="17">
        <v>0.29422790585113401</v>
      </c>
      <c r="E11" s="17">
        <v>0.32122957503884397</v>
      </c>
      <c r="F11" s="17"/>
      <c r="G11" s="17">
        <v>0.26561308422904301</v>
      </c>
      <c r="H11" s="17">
        <v>0.28871378313907198</v>
      </c>
      <c r="I11" s="17">
        <v>0.31681431175483599</v>
      </c>
      <c r="J11" s="17">
        <v>0.33319849406239399</v>
      </c>
      <c r="K11" s="17">
        <v>0.36065287374496302</v>
      </c>
      <c r="L11" s="17">
        <v>0.29268664893337198</v>
      </c>
      <c r="M11" s="17"/>
      <c r="N11" s="17">
        <v>0.25788382716004599</v>
      </c>
      <c r="O11" s="17">
        <v>0.296302537113522</v>
      </c>
      <c r="P11" s="17">
        <v>0.34902573572255702</v>
      </c>
      <c r="Q11" s="17">
        <v>0.33493473858801198</v>
      </c>
      <c r="R11" s="17"/>
      <c r="S11" s="17">
        <v>0.28559413535508499</v>
      </c>
      <c r="T11" s="17">
        <v>0.31064020359810901</v>
      </c>
      <c r="U11" s="17">
        <v>0.35716301129967498</v>
      </c>
      <c r="V11" s="17">
        <v>0.324953220645611</v>
      </c>
      <c r="W11" s="17">
        <v>0.266181572591349</v>
      </c>
      <c r="X11" s="17">
        <v>0.30257627599803499</v>
      </c>
      <c r="Y11" s="17">
        <v>0.28353777168072403</v>
      </c>
      <c r="Z11" s="17">
        <v>0.24180200955005901</v>
      </c>
      <c r="AA11" s="17">
        <v>0.31026057677306101</v>
      </c>
      <c r="AB11" s="17">
        <v>0.38644039316574103</v>
      </c>
      <c r="AC11" s="17">
        <v>0.28259513531368002</v>
      </c>
      <c r="AD11" s="17"/>
      <c r="AE11" s="17">
        <v>0.34454175909226897</v>
      </c>
      <c r="AF11" s="17">
        <v>0.24301411855253399</v>
      </c>
      <c r="AG11" s="17">
        <v>0.39466323043004797</v>
      </c>
      <c r="AH11" s="17"/>
      <c r="AI11" s="17">
        <v>0.28516790393769897</v>
      </c>
      <c r="AJ11" s="17">
        <v>0.16979794005389101</v>
      </c>
      <c r="AK11" s="17">
        <v>0.348142096627167</v>
      </c>
      <c r="AL11" s="17">
        <v>0.57541261750793105</v>
      </c>
      <c r="AM11" s="17">
        <v>0.46447537116732401</v>
      </c>
      <c r="AN11" s="17"/>
      <c r="AO11" s="17">
        <v>0.112434686461809</v>
      </c>
      <c r="AP11" s="17">
        <v>0.148140910558272</v>
      </c>
      <c r="AQ11" s="17">
        <v>0.44248810644574399</v>
      </c>
      <c r="AR11" s="17"/>
      <c r="AS11" s="17">
        <v>0.33046842744560301</v>
      </c>
      <c r="AT11" s="17">
        <v>0.32153760519297703</v>
      </c>
      <c r="AU11" s="17">
        <v>0.28557757318598698</v>
      </c>
      <c r="AV11" s="17">
        <v>0.242634466473725</v>
      </c>
      <c r="AW11" s="17">
        <v>0.20703432863472501</v>
      </c>
    </row>
    <row r="12" spans="2:49" x14ac:dyDescent="0.25">
      <c r="B12" s="18" t="s">
        <v>104</v>
      </c>
      <c r="C12" s="19">
        <v>9.7943032623699397E-2</v>
      </c>
      <c r="D12" s="19">
        <v>6.3863640859665394E-2</v>
      </c>
      <c r="E12" s="19">
        <v>0.13090734721594399</v>
      </c>
      <c r="F12" s="19"/>
      <c r="G12" s="19">
        <v>0.14805489257101301</v>
      </c>
      <c r="H12" s="19">
        <v>0.10939115558222499</v>
      </c>
      <c r="I12" s="19">
        <v>0.106609211188277</v>
      </c>
      <c r="J12" s="19">
        <v>0.110899502384569</v>
      </c>
      <c r="K12" s="19">
        <v>7.3020538480697797E-2</v>
      </c>
      <c r="L12" s="19">
        <v>5.3957669852333801E-2</v>
      </c>
      <c r="M12" s="19"/>
      <c r="N12" s="19">
        <v>7.3442401196840604E-2</v>
      </c>
      <c r="O12" s="19">
        <v>9.4785680954978302E-2</v>
      </c>
      <c r="P12" s="19">
        <v>9.1983616053594702E-2</v>
      </c>
      <c r="Q12" s="19">
        <v>0.13293327842284799</v>
      </c>
      <c r="R12" s="19"/>
      <c r="S12" s="19">
        <v>0.10754630068983401</v>
      </c>
      <c r="T12" s="19">
        <v>9.7373366221594607E-2</v>
      </c>
      <c r="U12" s="19">
        <v>0.12291143177769</v>
      </c>
      <c r="V12" s="19">
        <v>0.122405245960054</v>
      </c>
      <c r="W12" s="19">
        <v>0.112371850437385</v>
      </c>
      <c r="X12" s="19">
        <v>9.7435413191236594E-2</v>
      </c>
      <c r="Y12" s="19">
        <v>8.6341749608856197E-2</v>
      </c>
      <c r="Z12" s="19">
        <v>7.8283273833626696E-2</v>
      </c>
      <c r="AA12" s="19">
        <v>8.2428682341577603E-2</v>
      </c>
      <c r="AB12" s="19">
        <v>6.5290550422153495E-2</v>
      </c>
      <c r="AC12" s="19">
        <v>9.6443147076246502E-2</v>
      </c>
      <c r="AD12" s="19"/>
      <c r="AE12" s="19">
        <v>7.5225698530665297E-2</v>
      </c>
      <c r="AF12" s="19">
        <v>6.8486941134900794E-2</v>
      </c>
      <c r="AG12" s="19">
        <v>0.171470071793314</v>
      </c>
      <c r="AH12" s="19"/>
      <c r="AI12" s="19">
        <v>5.5670406511796298E-2</v>
      </c>
      <c r="AJ12" s="19">
        <v>6.6469206688621399E-2</v>
      </c>
      <c r="AK12" s="19">
        <v>8.9356693527936307E-2</v>
      </c>
      <c r="AL12" s="19">
        <v>6.7389332913371403E-2</v>
      </c>
      <c r="AM12" s="19">
        <v>0.17574113994951401</v>
      </c>
      <c r="AN12" s="19"/>
      <c r="AO12" s="19">
        <v>3.6838515524396501E-2</v>
      </c>
      <c r="AP12" s="19">
        <v>5.3376348711160898E-2</v>
      </c>
      <c r="AQ12" s="19">
        <v>7.6379743637252903E-2</v>
      </c>
      <c r="AR12" s="19"/>
      <c r="AS12" s="19">
        <v>0.110259904637676</v>
      </c>
      <c r="AT12" s="19">
        <v>0.11363011704829699</v>
      </c>
      <c r="AU12" s="19">
        <v>7.7493334359339694E-2</v>
      </c>
      <c r="AV12" s="19">
        <v>9.1568542822638099E-2</v>
      </c>
      <c r="AW12" s="19">
        <v>4.6510583797871097E-2</v>
      </c>
    </row>
    <row r="13" spans="2:49" x14ac:dyDescent="0.25">
      <c r="B13" s="16"/>
    </row>
    <row r="14" spans="2:49" x14ac:dyDescent="0.25">
      <c r="B14" t="s">
        <v>77</v>
      </c>
    </row>
    <row r="15" spans="2:49" x14ac:dyDescent="0.25">
      <c r="B15" t="s">
        <v>78</v>
      </c>
    </row>
    <row r="17" spans="2:2" x14ac:dyDescent="0.25">
      <c r="B1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W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158</v>
      </c>
      <c r="C9" s="17">
        <v>0.30620313791076798</v>
      </c>
      <c r="D9" s="17">
        <v>0.30354369458507602</v>
      </c>
      <c r="E9" s="17">
        <v>0.30820768856681202</v>
      </c>
      <c r="F9" s="17"/>
      <c r="G9" s="17">
        <v>0.41206909812918002</v>
      </c>
      <c r="H9" s="17">
        <v>0.36698984389294298</v>
      </c>
      <c r="I9" s="17">
        <v>0.33366856099922698</v>
      </c>
      <c r="J9" s="17">
        <v>0.30360000960455602</v>
      </c>
      <c r="K9" s="17">
        <v>0.24774283022919999</v>
      </c>
      <c r="L9" s="17">
        <v>0.20432387318065001</v>
      </c>
      <c r="M9" s="17"/>
      <c r="N9" s="17">
        <v>0.34970659820071998</v>
      </c>
      <c r="O9" s="17">
        <v>0.31345499864208798</v>
      </c>
      <c r="P9" s="17">
        <v>0.27353517622561502</v>
      </c>
      <c r="Q9" s="17">
        <v>0.28351117002790199</v>
      </c>
      <c r="R9" s="17"/>
      <c r="S9" s="17">
        <v>0.354841414220397</v>
      </c>
      <c r="T9" s="17">
        <v>0.29529176339512597</v>
      </c>
      <c r="U9" s="17">
        <v>0.237863136900683</v>
      </c>
      <c r="V9" s="17">
        <v>0.23492348550277201</v>
      </c>
      <c r="W9" s="17">
        <v>0.31032785806422297</v>
      </c>
      <c r="X9" s="17">
        <v>0.26777622564874598</v>
      </c>
      <c r="Y9" s="17">
        <v>0.31144126849070197</v>
      </c>
      <c r="Z9" s="17">
        <v>0.31337873311332898</v>
      </c>
      <c r="AA9" s="17">
        <v>0.369532910445318</v>
      </c>
      <c r="AB9" s="17">
        <v>0.29549558458028302</v>
      </c>
      <c r="AC9" s="17">
        <v>0.36508181220379798</v>
      </c>
      <c r="AD9" s="17"/>
      <c r="AE9" s="17">
        <v>0.174853519383318</v>
      </c>
      <c r="AF9" s="17">
        <v>0.43913361706130899</v>
      </c>
      <c r="AG9" s="17">
        <v>0.218350717480224</v>
      </c>
      <c r="AH9" s="17"/>
      <c r="AI9" s="17">
        <v>9.1598837016574106E-2</v>
      </c>
      <c r="AJ9" s="17">
        <v>0.64333957409373599</v>
      </c>
      <c r="AK9" s="17">
        <v>0.31377950518504599</v>
      </c>
      <c r="AL9" s="17">
        <v>9.8125552773428604E-2</v>
      </c>
      <c r="AM9" s="17">
        <v>0.19353571668139799</v>
      </c>
      <c r="AN9" s="17"/>
      <c r="AO9" s="17">
        <v>4.7663806737085403E-2</v>
      </c>
      <c r="AP9" s="17">
        <v>0.66124047869967495</v>
      </c>
      <c r="AQ9" s="17">
        <v>0.253924221536168</v>
      </c>
      <c r="AR9" s="17"/>
      <c r="AS9" s="17">
        <v>0.263193313617754</v>
      </c>
      <c r="AT9" s="17">
        <v>0.30887546155885998</v>
      </c>
      <c r="AU9" s="17">
        <v>0.34403369139169399</v>
      </c>
      <c r="AV9" s="17">
        <v>0.41468383681680698</v>
      </c>
      <c r="AW9" s="17">
        <v>0.38096896418544102</v>
      </c>
    </row>
    <row r="10" spans="2:49" x14ac:dyDescent="0.25">
      <c r="B10" s="18" t="s">
        <v>159</v>
      </c>
      <c r="C10" s="17">
        <v>0.198345383726171</v>
      </c>
      <c r="D10" s="17">
        <v>0.23166525454407</v>
      </c>
      <c r="E10" s="17">
        <v>0.16649325851398</v>
      </c>
      <c r="F10" s="17"/>
      <c r="G10" s="17">
        <v>0.196022805877971</v>
      </c>
      <c r="H10" s="17">
        <v>0.17756308646928301</v>
      </c>
      <c r="I10" s="17">
        <v>0.180994417447918</v>
      </c>
      <c r="J10" s="17">
        <v>0.174279535632229</v>
      </c>
      <c r="K10" s="17">
        <v>0.18701369519577099</v>
      </c>
      <c r="L10" s="17">
        <v>0.25810946260405399</v>
      </c>
      <c r="M10" s="17"/>
      <c r="N10" s="17">
        <v>0.23209020548530501</v>
      </c>
      <c r="O10" s="17">
        <v>0.19271223204976101</v>
      </c>
      <c r="P10" s="17">
        <v>0.198986273883101</v>
      </c>
      <c r="Q10" s="17">
        <v>0.16632270446047101</v>
      </c>
      <c r="R10" s="17"/>
      <c r="S10" s="17">
        <v>0.210132651515054</v>
      </c>
      <c r="T10" s="17">
        <v>0.195323712651989</v>
      </c>
      <c r="U10" s="17">
        <v>0.16460879125467001</v>
      </c>
      <c r="V10" s="17">
        <v>0.230424105672107</v>
      </c>
      <c r="W10" s="17">
        <v>0.17606045412329599</v>
      </c>
      <c r="X10" s="17">
        <v>0.246239143476121</v>
      </c>
      <c r="Y10" s="17">
        <v>0.20502755154420599</v>
      </c>
      <c r="Z10" s="17">
        <v>0.19475095793955599</v>
      </c>
      <c r="AA10" s="17">
        <v>0.18554902004226001</v>
      </c>
      <c r="AB10" s="17">
        <v>0.17444719868258499</v>
      </c>
      <c r="AC10" s="17">
        <v>0.177811387069928</v>
      </c>
      <c r="AD10" s="17"/>
      <c r="AE10" s="17">
        <v>0.28868887482620897</v>
      </c>
      <c r="AF10" s="17">
        <v>0.151368348176632</v>
      </c>
      <c r="AG10" s="17">
        <v>0.14598033479464501</v>
      </c>
      <c r="AH10" s="17"/>
      <c r="AI10" s="17">
        <v>0.412245874332058</v>
      </c>
      <c r="AJ10" s="17">
        <v>5.9511636456419902E-2</v>
      </c>
      <c r="AK10" s="17">
        <v>0.12855340113604499</v>
      </c>
      <c r="AL10" s="17">
        <v>0.148500163658287</v>
      </c>
      <c r="AM10" s="17">
        <v>0.10802457428209999</v>
      </c>
      <c r="AN10" s="17"/>
      <c r="AO10" s="17">
        <v>0.623357955274635</v>
      </c>
      <c r="AP10" s="17">
        <v>6.1138441389340999E-2</v>
      </c>
      <c r="AQ10" s="17">
        <v>0.142566250505053</v>
      </c>
      <c r="AR10" s="17"/>
      <c r="AS10" s="17">
        <v>0.192090381633092</v>
      </c>
      <c r="AT10" s="17">
        <v>0.19200052592133701</v>
      </c>
      <c r="AU10" s="17">
        <v>0.196011094406737</v>
      </c>
      <c r="AV10" s="17">
        <v>0.223751870566268</v>
      </c>
      <c r="AW10" s="17">
        <v>0.23729153623678201</v>
      </c>
    </row>
    <row r="11" spans="2:49" ht="30" x14ac:dyDescent="0.25">
      <c r="B11" s="18" t="s">
        <v>160</v>
      </c>
      <c r="C11" s="17">
        <v>0.38710495797056699</v>
      </c>
      <c r="D11" s="17">
        <v>0.38944018052733098</v>
      </c>
      <c r="E11" s="17">
        <v>0.38443667066576898</v>
      </c>
      <c r="F11" s="17"/>
      <c r="G11" s="17">
        <v>0.24524796595694601</v>
      </c>
      <c r="H11" s="17">
        <v>0.33428387220678502</v>
      </c>
      <c r="I11" s="17">
        <v>0.364406205920208</v>
      </c>
      <c r="J11" s="17">
        <v>0.40652228257046602</v>
      </c>
      <c r="K11" s="17">
        <v>0.47895808304505899</v>
      </c>
      <c r="L11" s="17">
        <v>0.46683575740146399</v>
      </c>
      <c r="M11" s="17"/>
      <c r="N11" s="17">
        <v>0.32936183856598999</v>
      </c>
      <c r="O11" s="17">
        <v>0.39569291064840201</v>
      </c>
      <c r="P11" s="17">
        <v>0.42119774831080498</v>
      </c>
      <c r="Q11" s="17">
        <v>0.40811880534526901</v>
      </c>
      <c r="R11" s="17"/>
      <c r="S11" s="17">
        <v>0.33140456057460299</v>
      </c>
      <c r="T11" s="17">
        <v>0.387802040957266</v>
      </c>
      <c r="U11" s="17">
        <v>0.46772975263095301</v>
      </c>
      <c r="V11" s="17">
        <v>0.40936843046465399</v>
      </c>
      <c r="W11" s="17">
        <v>0.38313233695189303</v>
      </c>
      <c r="X11" s="17">
        <v>0.38102004842043502</v>
      </c>
      <c r="Y11" s="17">
        <v>0.39235575214159502</v>
      </c>
      <c r="Z11" s="17">
        <v>0.37531601393834002</v>
      </c>
      <c r="AA11" s="17">
        <v>0.36438309008037101</v>
      </c>
      <c r="AB11" s="17">
        <v>0.416669796148393</v>
      </c>
      <c r="AC11" s="17">
        <v>0.38645742731836702</v>
      </c>
      <c r="AD11" s="17"/>
      <c r="AE11" s="17">
        <v>0.45320303642149601</v>
      </c>
      <c r="AF11" s="17">
        <v>0.32807912204808298</v>
      </c>
      <c r="AG11" s="17">
        <v>0.44741697497987398</v>
      </c>
      <c r="AH11" s="17"/>
      <c r="AI11" s="17">
        <v>0.43085578953178</v>
      </c>
      <c r="AJ11" s="17">
        <v>0.224985311384129</v>
      </c>
      <c r="AK11" s="17">
        <v>0.43411806655563001</v>
      </c>
      <c r="AL11" s="17">
        <v>0.72261005963277203</v>
      </c>
      <c r="AM11" s="17">
        <v>0.49124827298819601</v>
      </c>
      <c r="AN11" s="17"/>
      <c r="AO11" s="17">
        <v>0.27079477051815498</v>
      </c>
      <c r="AP11" s="17">
        <v>0.20425612253971501</v>
      </c>
      <c r="AQ11" s="17">
        <v>0.50746239636776702</v>
      </c>
      <c r="AR11" s="17"/>
      <c r="AS11" s="17">
        <v>0.42780395333596499</v>
      </c>
      <c r="AT11" s="17">
        <v>0.37574719813533197</v>
      </c>
      <c r="AU11" s="17">
        <v>0.36324160401521099</v>
      </c>
      <c r="AV11" s="17">
        <v>0.28275818825423299</v>
      </c>
      <c r="AW11" s="17">
        <v>0.29713718704832798</v>
      </c>
    </row>
    <row r="12" spans="2:49" x14ac:dyDescent="0.25">
      <c r="B12" s="18" t="s">
        <v>104</v>
      </c>
      <c r="C12" s="19">
        <v>0.108346520392494</v>
      </c>
      <c r="D12" s="19">
        <v>7.53508703435226E-2</v>
      </c>
      <c r="E12" s="19">
        <v>0.140862382253439</v>
      </c>
      <c r="F12" s="19"/>
      <c r="G12" s="19">
        <v>0.146660130035904</v>
      </c>
      <c r="H12" s="19">
        <v>0.12116319743098899</v>
      </c>
      <c r="I12" s="19">
        <v>0.120930815632647</v>
      </c>
      <c r="J12" s="19">
        <v>0.115598172192749</v>
      </c>
      <c r="K12" s="19">
        <v>8.6285391529969696E-2</v>
      </c>
      <c r="L12" s="19">
        <v>7.0730906813831901E-2</v>
      </c>
      <c r="M12" s="19"/>
      <c r="N12" s="19">
        <v>8.8841357747985003E-2</v>
      </c>
      <c r="O12" s="19">
        <v>9.8139858659748794E-2</v>
      </c>
      <c r="P12" s="19">
        <v>0.10628080158047901</v>
      </c>
      <c r="Q12" s="19">
        <v>0.14204732016635799</v>
      </c>
      <c r="R12" s="19"/>
      <c r="S12" s="19">
        <v>0.10362137368994601</v>
      </c>
      <c r="T12" s="19">
        <v>0.121582482995619</v>
      </c>
      <c r="U12" s="19">
        <v>0.129798319213694</v>
      </c>
      <c r="V12" s="19">
        <v>0.12528397836046701</v>
      </c>
      <c r="W12" s="19">
        <v>0.13047935086058801</v>
      </c>
      <c r="X12" s="19">
        <v>0.104964582454698</v>
      </c>
      <c r="Y12" s="19">
        <v>9.1175427823497704E-2</v>
      </c>
      <c r="Z12" s="19">
        <v>0.116554295008776</v>
      </c>
      <c r="AA12" s="19">
        <v>8.0534979432050499E-2</v>
      </c>
      <c r="AB12" s="19">
        <v>0.11338742058874</v>
      </c>
      <c r="AC12" s="19">
        <v>7.0649373407907001E-2</v>
      </c>
      <c r="AD12" s="19"/>
      <c r="AE12" s="19">
        <v>8.3254569368976405E-2</v>
      </c>
      <c r="AF12" s="19">
        <v>8.1418912713975999E-2</v>
      </c>
      <c r="AG12" s="19">
        <v>0.18825197274525601</v>
      </c>
      <c r="AH12" s="19"/>
      <c r="AI12" s="19">
        <v>6.5299499119587795E-2</v>
      </c>
      <c r="AJ12" s="19">
        <v>7.2163478065715506E-2</v>
      </c>
      <c r="AK12" s="19">
        <v>0.123549027123279</v>
      </c>
      <c r="AL12" s="19">
        <v>3.0764223935512099E-2</v>
      </c>
      <c r="AM12" s="19">
        <v>0.207191436048306</v>
      </c>
      <c r="AN12" s="19"/>
      <c r="AO12" s="19">
        <v>5.8183467470124303E-2</v>
      </c>
      <c r="AP12" s="19">
        <v>7.3364957371268705E-2</v>
      </c>
      <c r="AQ12" s="19">
        <v>9.6047131591012094E-2</v>
      </c>
      <c r="AR12" s="19"/>
      <c r="AS12" s="19">
        <v>0.11691235141318899</v>
      </c>
      <c r="AT12" s="19">
        <v>0.12337681438447</v>
      </c>
      <c r="AU12" s="19">
        <v>9.6713610186358406E-2</v>
      </c>
      <c r="AV12" s="19">
        <v>7.8806104362691906E-2</v>
      </c>
      <c r="AW12" s="19">
        <v>8.4602312529448803E-2</v>
      </c>
    </row>
    <row r="13" spans="2:49" x14ac:dyDescent="0.25">
      <c r="B13" s="16"/>
    </row>
    <row r="14" spans="2:49" x14ac:dyDescent="0.25">
      <c r="B14" t="s">
        <v>77</v>
      </c>
    </row>
    <row r="15" spans="2:49" x14ac:dyDescent="0.25">
      <c r="B15" t="s">
        <v>78</v>
      </c>
    </row>
    <row r="17" spans="2:2" x14ac:dyDescent="0.25">
      <c r="B1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W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158</v>
      </c>
      <c r="C9" s="17">
        <v>0.282989739970464</v>
      </c>
      <c r="D9" s="17">
        <v>0.28445232285933297</v>
      </c>
      <c r="E9" s="17">
        <v>0.281920901612564</v>
      </c>
      <c r="F9" s="17"/>
      <c r="G9" s="17">
        <v>0.352051188343045</v>
      </c>
      <c r="H9" s="17">
        <v>0.36276123611620698</v>
      </c>
      <c r="I9" s="17">
        <v>0.31932491110646199</v>
      </c>
      <c r="J9" s="17">
        <v>0.29078015776524802</v>
      </c>
      <c r="K9" s="17">
        <v>0.22909458098783</v>
      </c>
      <c r="L9" s="17">
        <v>0.17176431114620899</v>
      </c>
      <c r="M9" s="17"/>
      <c r="N9" s="17">
        <v>0.29491695863020501</v>
      </c>
      <c r="O9" s="17">
        <v>0.28949843835732703</v>
      </c>
      <c r="P9" s="17">
        <v>0.274783648109096</v>
      </c>
      <c r="Q9" s="17">
        <v>0.27536816475575099</v>
      </c>
      <c r="R9" s="17"/>
      <c r="S9" s="17">
        <v>0.31209820124161097</v>
      </c>
      <c r="T9" s="17">
        <v>0.24250341463650099</v>
      </c>
      <c r="U9" s="17">
        <v>0.23557373768659801</v>
      </c>
      <c r="V9" s="17">
        <v>0.20120520042657</v>
      </c>
      <c r="W9" s="17">
        <v>0.27929884659799098</v>
      </c>
      <c r="X9" s="17">
        <v>0.26920039649217198</v>
      </c>
      <c r="Y9" s="17">
        <v>0.31509417597344003</v>
      </c>
      <c r="Z9" s="17">
        <v>0.31320375451809901</v>
      </c>
      <c r="AA9" s="17">
        <v>0.357924548471308</v>
      </c>
      <c r="AB9" s="17">
        <v>0.26537720623081701</v>
      </c>
      <c r="AC9" s="17">
        <v>0.35084932515512002</v>
      </c>
      <c r="AD9" s="17"/>
      <c r="AE9" s="17">
        <v>0.17294719586932999</v>
      </c>
      <c r="AF9" s="17">
        <v>0.40324086484921801</v>
      </c>
      <c r="AG9" s="17">
        <v>0.218216474356556</v>
      </c>
      <c r="AH9" s="17"/>
      <c r="AI9" s="17">
        <v>8.3459641608381693E-2</v>
      </c>
      <c r="AJ9" s="17">
        <v>0.61433911541924802</v>
      </c>
      <c r="AK9" s="17">
        <v>0.26491917673558601</v>
      </c>
      <c r="AL9" s="17">
        <v>0.10199564643209399</v>
      </c>
      <c r="AM9" s="17">
        <v>0.177616541392879</v>
      </c>
      <c r="AN9" s="17"/>
      <c r="AO9" s="17">
        <v>4.6085842770243302E-2</v>
      </c>
      <c r="AP9" s="17">
        <v>0.63088243445899805</v>
      </c>
      <c r="AQ9" s="17">
        <v>0.205474642812876</v>
      </c>
      <c r="AR9" s="17"/>
      <c r="AS9" s="17">
        <v>0.25114662865144</v>
      </c>
      <c r="AT9" s="17">
        <v>0.28539308907398597</v>
      </c>
      <c r="AU9" s="17">
        <v>0.31863266937992901</v>
      </c>
      <c r="AV9" s="17">
        <v>0.361666453920923</v>
      </c>
      <c r="AW9" s="17">
        <v>0.30105270443044002</v>
      </c>
    </row>
    <row r="10" spans="2:49" x14ac:dyDescent="0.25">
      <c r="B10" s="18" t="s">
        <v>159</v>
      </c>
      <c r="C10" s="17">
        <v>0.28307808350615499</v>
      </c>
      <c r="D10" s="17">
        <v>0.33884192789174</v>
      </c>
      <c r="E10" s="17">
        <v>0.22953232082450101</v>
      </c>
      <c r="F10" s="17"/>
      <c r="G10" s="17">
        <v>0.204972694367408</v>
      </c>
      <c r="H10" s="17">
        <v>0.19852812842730799</v>
      </c>
      <c r="I10" s="17">
        <v>0.22402255669769999</v>
      </c>
      <c r="J10" s="17">
        <v>0.23901334102612701</v>
      </c>
      <c r="K10" s="17">
        <v>0.32639032435520499</v>
      </c>
      <c r="L10" s="17">
        <v>0.45938963925231802</v>
      </c>
      <c r="M10" s="17"/>
      <c r="N10" s="17">
        <v>0.355461511796547</v>
      </c>
      <c r="O10" s="17">
        <v>0.28342568540632201</v>
      </c>
      <c r="P10" s="17">
        <v>0.26260516821887497</v>
      </c>
      <c r="Q10" s="17">
        <v>0.22134447464294599</v>
      </c>
      <c r="R10" s="17"/>
      <c r="S10" s="17">
        <v>0.28943790952968401</v>
      </c>
      <c r="T10" s="17">
        <v>0.32510329279905698</v>
      </c>
      <c r="U10" s="17">
        <v>0.29321415999869099</v>
      </c>
      <c r="V10" s="17">
        <v>0.33007934093514102</v>
      </c>
      <c r="W10" s="17">
        <v>0.27724751031795097</v>
      </c>
      <c r="X10" s="17">
        <v>0.27418165382908499</v>
      </c>
      <c r="Y10" s="17">
        <v>0.29228944637389798</v>
      </c>
      <c r="Z10" s="17">
        <v>0.27257279815659902</v>
      </c>
      <c r="AA10" s="17">
        <v>0.24140118639215299</v>
      </c>
      <c r="AB10" s="17">
        <v>0.26230925354835299</v>
      </c>
      <c r="AC10" s="17">
        <v>0.202297758881512</v>
      </c>
      <c r="AD10" s="17"/>
      <c r="AE10" s="17">
        <v>0.40592865139318901</v>
      </c>
      <c r="AF10" s="17">
        <v>0.23524211916853699</v>
      </c>
      <c r="AG10" s="17">
        <v>0.18093885594303799</v>
      </c>
      <c r="AH10" s="17"/>
      <c r="AI10" s="17">
        <v>0.58674723722411304</v>
      </c>
      <c r="AJ10" s="17">
        <v>7.2756605605191704E-2</v>
      </c>
      <c r="AK10" s="17">
        <v>0.24625659806984199</v>
      </c>
      <c r="AL10" s="17">
        <v>0.27617668333593598</v>
      </c>
      <c r="AM10" s="17">
        <v>0.14969002454865399</v>
      </c>
      <c r="AN10" s="17"/>
      <c r="AO10" s="17">
        <v>0.78871930039038096</v>
      </c>
      <c r="AP10" s="17">
        <v>9.0148213631503396E-2</v>
      </c>
      <c r="AQ10" s="17">
        <v>0.30933223252271702</v>
      </c>
      <c r="AR10" s="17"/>
      <c r="AS10" s="17">
        <v>0.27659430187331802</v>
      </c>
      <c r="AT10" s="17">
        <v>0.26065668694298899</v>
      </c>
      <c r="AU10" s="17">
        <v>0.289434086942508</v>
      </c>
      <c r="AV10" s="17">
        <v>0.27245294958834099</v>
      </c>
      <c r="AW10" s="17">
        <v>0.35531271530352598</v>
      </c>
    </row>
    <row r="11" spans="2:49" ht="30" x14ac:dyDescent="0.25">
      <c r="B11" s="18" t="s">
        <v>160</v>
      </c>
      <c r="C11" s="17">
        <v>0.29249562556579001</v>
      </c>
      <c r="D11" s="17">
        <v>0.28154832650552503</v>
      </c>
      <c r="E11" s="17">
        <v>0.30135388041940597</v>
      </c>
      <c r="F11" s="17"/>
      <c r="G11" s="17">
        <v>0.249905923685703</v>
      </c>
      <c r="H11" s="17">
        <v>0.28209869644552499</v>
      </c>
      <c r="I11" s="17">
        <v>0.30735822149501502</v>
      </c>
      <c r="J11" s="17">
        <v>0.32865681175126898</v>
      </c>
      <c r="K11" s="17">
        <v>0.31280398576018997</v>
      </c>
      <c r="L11" s="17">
        <v>0.27454668449387798</v>
      </c>
      <c r="M11" s="17"/>
      <c r="N11" s="17">
        <v>0.234941074565687</v>
      </c>
      <c r="O11" s="17">
        <v>0.28996766090838999</v>
      </c>
      <c r="P11" s="17">
        <v>0.32577704581719702</v>
      </c>
      <c r="Q11" s="17">
        <v>0.325620704032964</v>
      </c>
      <c r="R11" s="17"/>
      <c r="S11" s="17">
        <v>0.25478116192528</v>
      </c>
      <c r="T11" s="17">
        <v>0.28418111421051101</v>
      </c>
      <c r="U11" s="17">
        <v>0.33038521369581503</v>
      </c>
      <c r="V11" s="17">
        <v>0.32138573112844399</v>
      </c>
      <c r="W11" s="17">
        <v>0.28860674454539598</v>
      </c>
      <c r="X11" s="17">
        <v>0.29555442239744201</v>
      </c>
      <c r="Y11" s="17">
        <v>0.27488041113425099</v>
      </c>
      <c r="Z11" s="17">
        <v>0.28815622408237801</v>
      </c>
      <c r="AA11" s="17">
        <v>0.28651140605564701</v>
      </c>
      <c r="AB11" s="17">
        <v>0.33290397207636702</v>
      </c>
      <c r="AC11" s="17">
        <v>0.27914550669697402</v>
      </c>
      <c r="AD11" s="17"/>
      <c r="AE11" s="17">
        <v>0.31371767636523001</v>
      </c>
      <c r="AF11" s="17">
        <v>0.24360898060380701</v>
      </c>
      <c r="AG11" s="17">
        <v>0.39325182245314499</v>
      </c>
      <c r="AH11" s="17"/>
      <c r="AI11" s="17">
        <v>0.25234168982559202</v>
      </c>
      <c r="AJ11" s="17">
        <v>0.18437371227678001</v>
      </c>
      <c r="AK11" s="17">
        <v>0.33644847447673298</v>
      </c>
      <c r="AL11" s="17">
        <v>0.55325016617484601</v>
      </c>
      <c r="AM11" s="17">
        <v>0.44146797679383598</v>
      </c>
      <c r="AN11" s="17"/>
      <c r="AO11" s="17">
        <v>0.11540205822986301</v>
      </c>
      <c r="AP11" s="17">
        <v>0.15549836662015001</v>
      </c>
      <c r="AQ11" s="17">
        <v>0.37736684763782302</v>
      </c>
      <c r="AR11" s="17"/>
      <c r="AS11" s="17">
        <v>0.31458360749577102</v>
      </c>
      <c r="AT11" s="17">
        <v>0.29098832559412902</v>
      </c>
      <c r="AU11" s="17">
        <v>0.26924105909280099</v>
      </c>
      <c r="AV11" s="17">
        <v>0.25343908808012999</v>
      </c>
      <c r="AW11" s="17">
        <v>0.19875094753054501</v>
      </c>
    </row>
    <row r="12" spans="2:49" x14ac:dyDescent="0.25">
      <c r="B12" s="18" t="s">
        <v>104</v>
      </c>
      <c r="C12" s="19">
        <v>0.141436550957591</v>
      </c>
      <c r="D12" s="19">
        <v>9.5157422743401998E-2</v>
      </c>
      <c r="E12" s="19">
        <v>0.18719289714352799</v>
      </c>
      <c r="F12" s="19"/>
      <c r="G12" s="19">
        <v>0.193070193603844</v>
      </c>
      <c r="H12" s="19">
        <v>0.15661193901095999</v>
      </c>
      <c r="I12" s="19">
        <v>0.149294310700823</v>
      </c>
      <c r="J12" s="19">
        <v>0.14154968945735699</v>
      </c>
      <c r="K12" s="19">
        <v>0.13171110889677501</v>
      </c>
      <c r="L12" s="19">
        <v>9.4299365107595498E-2</v>
      </c>
      <c r="M12" s="19"/>
      <c r="N12" s="19">
        <v>0.11468045500756199</v>
      </c>
      <c r="O12" s="19">
        <v>0.13710821532796</v>
      </c>
      <c r="P12" s="19">
        <v>0.13683413785483201</v>
      </c>
      <c r="Q12" s="19">
        <v>0.17766665656833899</v>
      </c>
      <c r="R12" s="19"/>
      <c r="S12" s="19">
        <v>0.14368272730342499</v>
      </c>
      <c r="T12" s="19">
        <v>0.148212178353931</v>
      </c>
      <c r="U12" s="19">
        <v>0.140826888618896</v>
      </c>
      <c r="V12" s="19">
        <v>0.14732972750984599</v>
      </c>
      <c r="W12" s="19">
        <v>0.15484689853866199</v>
      </c>
      <c r="X12" s="19">
        <v>0.16106352728130199</v>
      </c>
      <c r="Y12" s="19">
        <v>0.11773596651841101</v>
      </c>
      <c r="Z12" s="19">
        <v>0.12606722324292299</v>
      </c>
      <c r="AA12" s="19">
        <v>0.11416285908089201</v>
      </c>
      <c r="AB12" s="19">
        <v>0.13940956814446301</v>
      </c>
      <c r="AC12" s="19">
        <v>0.16770740926639399</v>
      </c>
      <c r="AD12" s="19"/>
      <c r="AE12" s="19">
        <v>0.10740647637225099</v>
      </c>
      <c r="AF12" s="19">
        <v>0.117908035378438</v>
      </c>
      <c r="AG12" s="19">
        <v>0.20759284724726099</v>
      </c>
      <c r="AH12" s="19"/>
      <c r="AI12" s="19">
        <v>7.7451431341913402E-2</v>
      </c>
      <c r="AJ12" s="19">
        <v>0.12853056669877999</v>
      </c>
      <c r="AK12" s="19">
        <v>0.15237575071783999</v>
      </c>
      <c r="AL12" s="19">
        <v>6.8577504057123997E-2</v>
      </c>
      <c r="AM12" s="19">
        <v>0.23122545726463101</v>
      </c>
      <c r="AN12" s="19"/>
      <c r="AO12" s="19">
        <v>4.9792798609512502E-2</v>
      </c>
      <c r="AP12" s="19">
        <v>0.123470985289348</v>
      </c>
      <c r="AQ12" s="19">
        <v>0.107826277026583</v>
      </c>
      <c r="AR12" s="19"/>
      <c r="AS12" s="19">
        <v>0.15767546197947099</v>
      </c>
      <c r="AT12" s="19">
        <v>0.16296189838889699</v>
      </c>
      <c r="AU12" s="19">
        <v>0.122692184584761</v>
      </c>
      <c r="AV12" s="19">
        <v>0.112441508410606</v>
      </c>
      <c r="AW12" s="19">
        <v>0.14488363273548899</v>
      </c>
    </row>
    <row r="13" spans="2:49" x14ac:dyDescent="0.25">
      <c r="B13" s="16"/>
    </row>
    <row r="14" spans="2:49" x14ac:dyDescent="0.25">
      <c r="B14" t="s">
        <v>77</v>
      </c>
    </row>
    <row r="15" spans="2:49" x14ac:dyDescent="0.25">
      <c r="B15" t="s">
        <v>78</v>
      </c>
    </row>
    <row r="17" spans="2:2" x14ac:dyDescent="0.25">
      <c r="B1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W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158</v>
      </c>
      <c r="C9" s="17">
        <v>0.34070510560297701</v>
      </c>
      <c r="D9" s="17">
        <v>0.36864681034475699</v>
      </c>
      <c r="E9" s="17">
        <v>0.31319695545691101</v>
      </c>
      <c r="F9" s="17"/>
      <c r="G9" s="17">
        <v>0.44000125405151203</v>
      </c>
      <c r="H9" s="17">
        <v>0.42738589168555402</v>
      </c>
      <c r="I9" s="17">
        <v>0.356272930547477</v>
      </c>
      <c r="J9" s="17">
        <v>0.32240959987985901</v>
      </c>
      <c r="K9" s="17">
        <v>0.27688979439223899</v>
      </c>
      <c r="L9" s="17">
        <v>0.24825314023842199</v>
      </c>
      <c r="M9" s="17"/>
      <c r="N9" s="17">
        <v>0.37424108689156699</v>
      </c>
      <c r="O9" s="17">
        <v>0.34670869432278001</v>
      </c>
      <c r="P9" s="17">
        <v>0.315695912699551</v>
      </c>
      <c r="Q9" s="17">
        <v>0.32298064017072797</v>
      </c>
      <c r="R9" s="17"/>
      <c r="S9" s="17">
        <v>0.38840404497951903</v>
      </c>
      <c r="T9" s="17">
        <v>0.32720592745968302</v>
      </c>
      <c r="U9" s="17">
        <v>0.28556825302814898</v>
      </c>
      <c r="V9" s="17">
        <v>0.25683220788497901</v>
      </c>
      <c r="W9" s="17">
        <v>0.32133884946311297</v>
      </c>
      <c r="X9" s="17">
        <v>0.30792461079031302</v>
      </c>
      <c r="Y9" s="17">
        <v>0.37264283836593698</v>
      </c>
      <c r="Z9" s="17">
        <v>0.35210640248546898</v>
      </c>
      <c r="AA9" s="17">
        <v>0.39156874228193</v>
      </c>
      <c r="AB9" s="17">
        <v>0.35382006045491698</v>
      </c>
      <c r="AC9" s="17">
        <v>0.37162333351994298</v>
      </c>
      <c r="AD9" s="17"/>
      <c r="AE9" s="17">
        <v>0.21306688045487199</v>
      </c>
      <c r="AF9" s="17">
        <v>0.46860176066152798</v>
      </c>
      <c r="AG9" s="17">
        <v>0.26389843693499598</v>
      </c>
      <c r="AH9" s="17"/>
      <c r="AI9" s="17">
        <v>0.12084678660407699</v>
      </c>
      <c r="AJ9" s="17">
        <v>0.66920666797814499</v>
      </c>
      <c r="AK9" s="17">
        <v>0.39756804462207201</v>
      </c>
      <c r="AL9" s="17">
        <v>0.12912684319603501</v>
      </c>
      <c r="AM9" s="17">
        <v>0.23316468826331799</v>
      </c>
      <c r="AN9" s="17"/>
      <c r="AO9" s="17">
        <v>7.2765703545687399E-2</v>
      </c>
      <c r="AP9" s="17">
        <v>0.71477890191709903</v>
      </c>
      <c r="AQ9" s="17">
        <v>0.31081516064930098</v>
      </c>
      <c r="AR9" s="17"/>
      <c r="AS9" s="17">
        <v>0.27307324264774402</v>
      </c>
      <c r="AT9" s="17">
        <v>0.358155959482026</v>
      </c>
      <c r="AU9" s="17">
        <v>0.38925828415279401</v>
      </c>
      <c r="AV9" s="17">
        <v>0.43973735875011999</v>
      </c>
      <c r="AW9" s="17">
        <v>0.48156031782436598</v>
      </c>
    </row>
    <row r="10" spans="2:49" x14ac:dyDescent="0.25">
      <c r="B10" s="18" t="s">
        <v>159</v>
      </c>
      <c r="C10" s="17">
        <v>0.172271815101503</v>
      </c>
      <c r="D10" s="17">
        <v>0.188021859268657</v>
      </c>
      <c r="E10" s="17">
        <v>0.15788471819251401</v>
      </c>
      <c r="F10" s="17"/>
      <c r="G10" s="17">
        <v>0.134772597149632</v>
      </c>
      <c r="H10" s="17">
        <v>0.119160268677053</v>
      </c>
      <c r="I10" s="17">
        <v>0.170855560319748</v>
      </c>
      <c r="J10" s="17">
        <v>0.139781393303471</v>
      </c>
      <c r="K10" s="17">
        <v>0.178315333032256</v>
      </c>
      <c r="L10" s="17">
        <v>0.26424762508842298</v>
      </c>
      <c r="M10" s="17"/>
      <c r="N10" s="17">
        <v>0.204965215428733</v>
      </c>
      <c r="O10" s="17">
        <v>0.168912371653514</v>
      </c>
      <c r="P10" s="17">
        <v>0.16542114337056499</v>
      </c>
      <c r="Q10" s="17">
        <v>0.14990529893761501</v>
      </c>
      <c r="R10" s="17"/>
      <c r="S10" s="17">
        <v>0.159539455507162</v>
      </c>
      <c r="T10" s="17">
        <v>0.17592590537313399</v>
      </c>
      <c r="U10" s="17">
        <v>0.17423129902562901</v>
      </c>
      <c r="V10" s="17">
        <v>0.21498124989155101</v>
      </c>
      <c r="W10" s="17">
        <v>0.186745308577806</v>
      </c>
      <c r="X10" s="17">
        <v>0.194547641043227</v>
      </c>
      <c r="Y10" s="17">
        <v>0.16455714796822299</v>
      </c>
      <c r="Z10" s="17">
        <v>0.19542651256481799</v>
      </c>
      <c r="AA10" s="17">
        <v>0.149330916837209</v>
      </c>
      <c r="AB10" s="17">
        <v>0.159249154223013</v>
      </c>
      <c r="AC10" s="17">
        <v>0.12598700149759601</v>
      </c>
      <c r="AD10" s="17"/>
      <c r="AE10" s="17">
        <v>0.26171857670494703</v>
      </c>
      <c r="AF10" s="17">
        <v>0.13716724623308901</v>
      </c>
      <c r="AG10" s="17">
        <v>0.109950412898213</v>
      </c>
      <c r="AH10" s="17"/>
      <c r="AI10" s="17">
        <v>0.39230984098633698</v>
      </c>
      <c r="AJ10" s="17">
        <v>4.2974582248955097E-2</v>
      </c>
      <c r="AK10" s="17">
        <v>7.8400374795024694E-2</v>
      </c>
      <c r="AL10" s="17">
        <v>0.11635092714985799</v>
      </c>
      <c r="AM10" s="17">
        <v>7.6001484662552604E-2</v>
      </c>
      <c r="AN10" s="17"/>
      <c r="AO10" s="17">
        <v>0.59598997799628395</v>
      </c>
      <c r="AP10" s="17">
        <v>4.1895505926796403E-2</v>
      </c>
      <c r="AQ10" s="17">
        <v>8.6653467921319297E-2</v>
      </c>
      <c r="AR10" s="17"/>
      <c r="AS10" s="17">
        <v>0.19371492521912201</v>
      </c>
      <c r="AT10" s="17">
        <v>0.14736174799138199</v>
      </c>
      <c r="AU10" s="17">
        <v>0.17260639480017401</v>
      </c>
      <c r="AV10" s="17">
        <v>0.17464011775714999</v>
      </c>
      <c r="AW10" s="17">
        <v>0.17128656149781199</v>
      </c>
    </row>
    <row r="11" spans="2:49" ht="30" x14ac:dyDescent="0.25">
      <c r="B11" s="18" t="s">
        <v>160</v>
      </c>
      <c r="C11" s="17">
        <v>0.35216527094802702</v>
      </c>
      <c r="D11" s="17">
        <v>0.34743848103601999</v>
      </c>
      <c r="E11" s="17">
        <v>0.35544331402771501</v>
      </c>
      <c r="F11" s="17"/>
      <c r="G11" s="17">
        <v>0.267461559714258</v>
      </c>
      <c r="H11" s="17">
        <v>0.31571570160863999</v>
      </c>
      <c r="I11" s="17">
        <v>0.33919451184263599</v>
      </c>
      <c r="J11" s="17">
        <v>0.40330366960992697</v>
      </c>
      <c r="K11" s="17">
        <v>0.40970751317169002</v>
      </c>
      <c r="L11" s="17">
        <v>0.36933900652986401</v>
      </c>
      <c r="M11" s="17"/>
      <c r="N11" s="17">
        <v>0.32104714526705602</v>
      </c>
      <c r="O11" s="17">
        <v>0.34860921957416702</v>
      </c>
      <c r="P11" s="17">
        <v>0.37513071604292503</v>
      </c>
      <c r="Q11" s="17">
        <v>0.36238555572604703</v>
      </c>
      <c r="R11" s="17"/>
      <c r="S11" s="17">
        <v>0.32896463517671098</v>
      </c>
      <c r="T11" s="17">
        <v>0.36737806751555102</v>
      </c>
      <c r="U11" s="17">
        <v>0.38008708881358699</v>
      </c>
      <c r="V11" s="17">
        <v>0.37070392268555302</v>
      </c>
      <c r="W11" s="17">
        <v>0.35043545326300801</v>
      </c>
      <c r="X11" s="17">
        <v>0.34651774225836102</v>
      </c>
      <c r="Y11" s="17">
        <v>0.34672153384479298</v>
      </c>
      <c r="Z11" s="17">
        <v>0.30570524999724102</v>
      </c>
      <c r="AA11" s="17">
        <v>0.340736047381895</v>
      </c>
      <c r="AB11" s="17">
        <v>0.38869518958871002</v>
      </c>
      <c r="AC11" s="17">
        <v>0.31740740102069298</v>
      </c>
      <c r="AD11" s="17"/>
      <c r="AE11" s="17">
        <v>0.40628736165732898</v>
      </c>
      <c r="AF11" s="17">
        <v>0.29172214141659902</v>
      </c>
      <c r="AG11" s="17">
        <v>0.426871507093675</v>
      </c>
      <c r="AH11" s="17"/>
      <c r="AI11" s="17">
        <v>0.369956639634549</v>
      </c>
      <c r="AJ11" s="17">
        <v>0.201974265292236</v>
      </c>
      <c r="AK11" s="17">
        <v>0.38250512202819698</v>
      </c>
      <c r="AL11" s="17">
        <v>0.65708793671571697</v>
      </c>
      <c r="AM11" s="17">
        <v>0.48395431024680102</v>
      </c>
      <c r="AN11" s="17"/>
      <c r="AO11" s="17">
        <v>0.23137854362602001</v>
      </c>
      <c r="AP11" s="17">
        <v>0.162698884276953</v>
      </c>
      <c r="AQ11" s="17">
        <v>0.49163039992589802</v>
      </c>
      <c r="AR11" s="17"/>
      <c r="AS11" s="17">
        <v>0.37045994224801398</v>
      </c>
      <c r="AT11" s="17">
        <v>0.34638076909816101</v>
      </c>
      <c r="AU11" s="17">
        <v>0.33215622252673999</v>
      </c>
      <c r="AV11" s="17">
        <v>0.281321845596534</v>
      </c>
      <c r="AW11" s="17">
        <v>0.255987923255517</v>
      </c>
    </row>
    <row r="12" spans="2:49" x14ac:dyDescent="0.25">
      <c r="B12" s="18" t="s">
        <v>104</v>
      </c>
      <c r="C12" s="19">
        <v>0.134857808347492</v>
      </c>
      <c r="D12" s="19">
        <v>9.5892849350565995E-2</v>
      </c>
      <c r="E12" s="19">
        <v>0.17347501232286</v>
      </c>
      <c r="F12" s="19"/>
      <c r="G12" s="19">
        <v>0.15776458908459801</v>
      </c>
      <c r="H12" s="19">
        <v>0.13773813802875301</v>
      </c>
      <c r="I12" s="19">
        <v>0.13367699729013799</v>
      </c>
      <c r="J12" s="19">
        <v>0.13450533720674299</v>
      </c>
      <c r="K12" s="19">
        <v>0.135087359403815</v>
      </c>
      <c r="L12" s="19">
        <v>0.118160228143292</v>
      </c>
      <c r="M12" s="19"/>
      <c r="N12" s="19">
        <v>9.9746552412643394E-2</v>
      </c>
      <c r="O12" s="19">
        <v>0.13576971444954</v>
      </c>
      <c r="P12" s="19">
        <v>0.14375222788695799</v>
      </c>
      <c r="Q12" s="19">
        <v>0.16472850516561</v>
      </c>
      <c r="R12" s="19"/>
      <c r="S12" s="19">
        <v>0.123091864336608</v>
      </c>
      <c r="T12" s="19">
        <v>0.129490099651632</v>
      </c>
      <c r="U12" s="19">
        <v>0.160113359132635</v>
      </c>
      <c r="V12" s="19">
        <v>0.15748261953791601</v>
      </c>
      <c r="W12" s="19">
        <v>0.14148038869607299</v>
      </c>
      <c r="X12" s="19">
        <v>0.15101000590809899</v>
      </c>
      <c r="Y12" s="19">
        <v>0.11607847982104701</v>
      </c>
      <c r="Z12" s="19">
        <v>0.146761834952471</v>
      </c>
      <c r="AA12" s="19">
        <v>0.118364293498966</v>
      </c>
      <c r="AB12" s="19">
        <v>9.82355957333607E-2</v>
      </c>
      <c r="AC12" s="19">
        <v>0.18498226396176801</v>
      </c>
      <c r="AD12" s="19"/>
      <c r="AE12" s="19">
        <v>0.118927181182852</v>
      </c>
      <c r="AF12" s="19">
        <v>0.102508851688783</v>
      </c>
      <c r="AG12" s="19">
        <v>0.19927964307311699</v>
      </c>
      <c r="AH12" s="19"/>
      <c r="AI12" s="19">
        <v>0.116886732775037</v>
      </c>
      <c r="AJ12" s="19">
        <v>8.5844484480664396E-2</v>
      </c>
      <c r="AK12" s="19">
        <v>0.141526458554707</v>
      </c>
      <c r="AL12" s="19">
        <v>9.7434292938390205E-2</v>
      </c>
      <c r="AM12" s="19">
        <v>0.206879516827328</v>
      </c>
      <c r="AN12" s="19"/>
      <c r="AO12" s="19">
        <v>9.9865774832009202E-2</v>
      </c>
      <c r="AP12" s="19">
        <v>8.0626707879151202E-2</v>
      </c>
      <c r="AQ12" s="19">
        <v>0.11090097150348199</v>
      </c>
      <c r="AR12" s="19"/>
      <c r="AS12" s="19">
        <v>0.16275188988511999</v>
      </c>
      <c r="AT12" s="19">
        <v>0.148101523428432</v>
      </c>
      <c r="AU12" s="19">
        <v>0.105979098520292</v>
      </c>
      <c r="AV12" s="19">
        <v>0.104300677896196</v>
      </c>
      <c r="AW12" s="19">
        <v>9.1165197422305402E-2</v>
      </c>
    </row>
    <row r="13" spans="2:49" x14ac:dyDescent="0.25">
      <c r="B13" s="16"/>
    </row>
    <row r="14" spans="2:49" x14ac:dyDescent="0.25">
      <c r="B14" t="s">
        <v>77</v>
      </c>
    </row>
    <row r="15" spans="2:49" x14ac:dyDescent="0.25">
      <c r="B15" t="s">
        <v>78</v>
      </c>
    </row>
    <row r="17" spans="2:2" x14ac:dyDescent="0.25">
      <c r="B1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W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158</v>
      </c>
      <c r="C9" s="17">
        <v>0.429624480127209</v>
      </c>
      <c r="D9" s="17">
        <v>0.44555300924123398</v>
      </c>
      <c r="E9" s="17">
        <v>0.41311436533734802</v>
      </c>
      <c r="F9" s="17"/>
      <c r="G9" s="17">
        <v>0.50618675172217997</v>
      </c>
      <c r="H9" s="17">
        <v>0.49092580403423602</v>
      </c>
      <c r="I9" s="17">
        <v>0.45120182889652899</v>
      </c>
      <c r="J9" s="17">
        <v>0.43271360049219498</v>
      </c>
      <c r="K9" s="17">
        <v>0.38608624805319303</v>
      </c>
      <c r="L9" s="17">
        <v>0.33725655459058301</v>
      </c>
      <c r="M9" s="17"/>
      <c r="N9" s="17">
        <v>0.48322452198323401</v>
      </c>
      <c r="O9" s="17">
        <v>0.43568875377284599</v>
      </c>
      <c r="P9" s="17">
        <v>0.396987806805844</v>
      </c>
      <c r="Q9" s="17">
        <v>0.400044137037734</v>
      </c>
      <c r="R9" s="17"/>
      <c r="S9" s="17">
        <v>0.46475471538052299</v>
      </c>
      <c r="T9" s="17">
        <v>0.418121578504558</v>
      </c>
      <c r="U9" s="17">
        <v>0.36468026343482901</v>
      </c>
      <c r="V9" s="17">
        <v>0.374957330493014</v>
      </c>
      <c r="W9" s="17">
        <v>0.41261813422635901</v>
      </c>
      <c r="X9" s="17">
        <v>0.37924493248338897</v>
      </c>
      <c r="Y9" s="17">
        <v>0.43178163378560502</v>
      </c>
      <c r="Z9" s="17">
        <v>0.43654900160764798</v>
      </c>
      <c r="AA9" s="17">
        <v>0.51953458676402198</v>
      </c>
      <c r="AB9" s="17">
        <v>0.42497442279137598</v>
      </c>
      <c r="AC9" s="17">
        <v>0.47933450109646503</v>
      </c>
      <c r="AD9" s="17"/>
      <c r="AE9" s="17">
        <v>0.29010900261282102</v>
      </c>
      <c r="AF9" s="17">
        <v>0.57212175436822899</v>
      </c>
      <c r="AG9" s="17">
        <v>0.351868825562206</v>
      </c>
      <c r="AH9" s="17"/>
      <c r="AI9" s="17">
        <v>0.17387348977421299</v>
      </c>
      <c r="AJ9" s="17">
        <v>0.79296028449910605</v>
      </c>
      <c r="AK9" s="17">
        <v>0.52374162227552101</v>
      </c>
      <c r="AL9" s="17">
        <v>0.20312960983608799</v>
      </c>
      <c r="AM9" s="17">
        <v>0.31491610175892898</v>
      </c>
      <c r="AN9" s="17"/>
      <c r="AO9" s="17">
        <v>9.5829913607831996E-2</v>
      </c>
      <c r="AP9" s="17">
        <v>0.84625684597984596</v>
      </c>
      <c r="AQ9" s="17">
        <v>0.43585409350203802</v>
      </c>
      <c r="AR9" s="17"/>
      <c r="AS9" s="17">
        <v>0.37454693274958201</v>
      </c>
      <c r="AT9" s="17">
        <v>0.44126069741413698</v>
      </c>
      <c r="AU9" s="17">
        <v>0.46902246841616102</v>
      </c>
      <c r="AV9" s="17">
        <v>0.52725696288136004</v>
      </c>
      <c r="AW9" s="17">
        <v>0.60077547748314697</v>
      </c>
    </row>
    <row r="10" spans="2:49" x14ac:dyDescent="0.25">
      <c r="B10" s="18" t="s">
        <v>159</v>
      </c>
      <c r="C10" s="17">
        <v>0.16338923930789701</v>
      </c>
      <c r="D10" s="17">
        <v>0.185324595044598</v>
      </c>
      <c r="E10" s="17">
        <v>0.142352198338767</v>
      </c>
      <c r="F10" s="17"/>
      <c r="G10" s="17">
        <v>0.146966528088982</v>
      </c>
      <c r="H10" s="17">
        <v>0.115263100618372</v>
      </c>
      <c r="I10" s="17">
        <v>0.148271758956594</v>
      </c>
      <c r="J10" s="17">
        <v>0.13778768772661801</v>
      </c>
      <c r="K10" s="17">
        <v>0.159929026728174</v>
      </c>
      <c r="L10" s="17">
        <v>0.24903906999240499</v>
      </c>
      <c r="M10" s="17"/>
      <c r="N10" s="17">
        <v>0.19478348670132201</v>
      </c>
      <c r="O10" s="17">
        <v>0.147902025736906</v>
      </c>
      <c r="P10" s="17">
        <v>0.16494401222878899</v>
      </c>
      <c r="Q10" s="17">
        <v>0.14645598214810801</v>
      </c>
      <c r="R10" s="17"/>
      <c r="S10" s="17">
        <v>0.154953709837681</v>
      </c>
      <c r="T10" s="17">
        <v>0.157989687412007</v>
      </c>
      <c r="U10" s="17">
        <v>0.161963633410076</v>
      </c>
      <c r="V10" s="17">
        <v>0.19825817565183301</v>
      </c>
      <c r="W10" s="17">
        <v>0.17930337806018101</v>
      </c>
      <c r="X10" s="17">
        <v>0.185608108738095</v>
      </c>
      <c r="Y10" s="17">
        <v>0.151653649054006</v>
      </c>
      <c r="Z10" s="17">
        <v>0.18665969743550401</v>
      </c>
      <c r="AA10" s="17">
        <v>0.13815026579023401</v>
      </c>
      <c r="AB10" s="17">
        <v>0.15407101160654199</v>
      </c>
      <c r="AC10" s="17">
        <v>0.15089885059337499</v>
      </c>
      <c r="AD10" s="17"/>
      <c r="AE10" s="17">
        <v>0.23285626263621501</v>
      </c>
      <c r="AF10" s="17">
        <v>0.13920151604707001</v>
      </c>
      <c r="AG10" s="17">
        <v>0.109974783707222</v>
      </c>
      <c r="AH10" s="17"/>
      <c r="AI10" s="17">
        <v>0.37470498751154702</v>
      </c>
      <c r="AJ10" s="17">
        <v>3.35541902075875E-2</v>
      </c>
      <c r="AK10" s="17">
        <v>9.2467503492073097E-2</v>
      </c>
      <c r="AL10" s="17">
        <v>0.117617831585803</v>
      </c>
      <c r="AM10" s="17">
        <v>6.8355668203108302E-2</v>
      </c>
      <c r="AN10" s="17"/>
      <c r="AO10" s="17">
        <v>0.59826705852995798</v>
      </c>
      <c r="AP10" s="17">
        <v>1.8048436787240899E-2</v>
      </c>
      <c r="AQ10" s="17">
        <v>9.8172801684903305E-2</v>
      </c>
      <c r="AR10" s="17"/>
      <c r="AS10" s="17">
        <v>0.16516138146960299</v>
      </c>
      <c r="AT10" s="17">
        <v>0.148211041045544</v>
      </c>
      <c r="AU10" s="17">
        <v>0.15560176171449</v>
      </c>
      <c r="AV10" s="17">
        <v>0.17883423882504301</v>
      </c>
      <c r="AW10" s="17">
        <v>0.12731950458010999</v>
      </c>
    </row>
    <row r="11" spans="2:49" ht="30" x14ac:dyDescent="0.25">
      <c r="B11" s="18" t="s">
        <v>160</v>
      </c>
      <c r="C11" s="17">
        <v>0.30780922658593302</v>
      </c>
      <c r="D11" s="17">
        <v>0.29860870671473</v>
      </c>
      <c r="E11" s="17">
        <v>0.31757779411951598</v>
      </c>
      <c r="F11" s="17"/>
      <c r="G11" s="17">
        <v>0.209710817507721</v>
      </c>
      <c r="H11" s="17">
        <v>0.28563474217039497</v>
      </c>
      <c r="I11" s="17">
        <v>0.30857773128784399</v>
      </c>
      <c r="J11" s="17">
        <v>0.32080167840542001</v>
      </c>
      <c r="K11" s="17">
        <v>0.37411438890304199</v>
      </c>
      <c r="L11" s="17">
        <v>0.336342742471539</v>
      </c>
      <c r="M11" s="17"/>
      <c r="N11" s="17">
        <v>0.250582448565631</v>
      </c>
      <c r="O11" s="17">
        <v>0.32193600878899598</v>
      </c>
      <c r="P11" s="17">
        <v>0.335393022486416</v>
      </c>
      <c r="Q11" s="17">
        <v>0.32683878048311199</v>
      </c>
      <c r="R11" s="17"/>
      <c r="S11" s="17">
        <v>0.27899726813293901</v>
      </c>
      <c r="T11" s="17">
        <v>0.31616101623718301</v>
      </c>
      <c r="U11" s="17">
        <v>0.35220646939855399</v>
      </c>
      <c r="V11" s="17">
        <v>0.31875600347659899</v>
      </c>
      <c r="W11" s="17">
        <v>0.29732129146427899</v>
      </c>
      <c r="X11" s="17">
        <v>0.31258836211371699</v>
      </c>
      <c r="Y11" s="17">
        <v>0.34197886403209099</v>
      </c>
      <c r="Z11" s="17">
        <v>0.26051116437926503</v>
      </c>
      <c r="AA11" s="17">
        <v>0.26501825587170502</v>
      </c>
      <c r="AB11" s="17">
        <v>0.35159632216221598</v>
      </c>
      <c r="AC11" s="17">
        <v>0.28055241497845501</v>
      </c>
      <c r="AD11" s="17"/>
      <c r="AE11" s="17">
        <v>0.38056468904177898</v>
      </c>
      <c r="AF11" s="17">
        <v>0.23502463320658101</v>
      </c>
      <c r="AG11" s="17">
        <v>0.36322843212860201</v>
      </c>
      <c r="AH11" s="17"/>
      <c r="AI11" s="17">
        <v>0.36605881699885801</v>
      </c>
      <c r="AJ11" s="17">
        <v>0.13114356533719501</v>
      </c>
      <c r="AK11" s="17">
        <v>0.30221373837190901</v>
      </c>
      <c r="AL11" s="17">
        <v>0.64256813355128495</v>
      </c>
      <c r="AM11" s="17">
        <v>0.43947354230588798</v>
      </c>
      <c r="AN11" s="17"/>
      <c r="AO11" s="17">
        <v>0.23096454454735199</v>
      </c>
      <c r="AP11" s="17">
        <v>9.5531735102271295E-2</v>
      </c>
      <c r="AQ11" s="17">
        <v>0.39476511006159298</v>
      </c>
      <c r="AR11" s="17"/>
      <c r="AS11" s="17">
        <v>0.337618030314773</v>
      </c>
      <c r="AT11" s="17">
        <v>0.28888986287388801</v>
      </c>
      <c r="AU11" s="17">
        <v>0.30664358222433302</v>
      </c>
      <c r="AV11" s="17">
        <v>0.23209744462729501</v>
      </c>
      <c r="AW11" s="17">
        <v>0.21020203830864001</v>
      </c>
    </row>
    <row r="12" spans="2:49" x14ac:dyDescent="0.25">
      <c r="B12" s="18" t="s">
        <v>104</v>
      </c>
      <c r="C12" s="19">
        <v>9.9177053978960594E-2</v>
      </c>
      <c r="D12" s="19">
        <v>7.0513688999437801E-2</v>
      </c>
      <c r="E12" s="19">
        <v>0.126955642204369</v>
      </c>
      <c r="F12" s="19"/>
      <c r="G12" s="19">
        <v>0.137135902681117</v>
      </c>
      <c r="H12" s="19">
        <v>0.108176353176997</v>
      </c>
      <c r="I12" s="19">
        <v>9.1948680859033002E-2</v>
      </c>
      <c r="J12" s="19">
        <v>0.108697033375767</v>
      </c>
      <c r="K12" s="19">
        <v>7.9870336315591303E-2</v>
      </c>
      <c r="L12" s="19">
        <v>7.7361632945472894E-2</v>
      </c>
      <c r="M12" s="19"/>
      <c r="N12" s="19">
        <v>7.1409542749812899E-2</v>
      </c>
      <c r="O12" s="19">
        <v>9.4473211701252502E-2</v>
      </c>
      <c r="P12" s="19">
        <v>0.10267515847895201</v>
      </c>
      <c r="Q12" s="19">
        <v>0.12666110033104699</v>
      </c>
      <c r="R12" s="19"/>
      <c r="S12" s="19">
        <v>0.101294306648857</v>
      </c>
      <c r="T12" s="19">
        <v>0.107727717846252</v>
      </c>
      <c r="U12" s="19">
        <v>0.121149633756542</v>
      </c>
      <c r="V12" s="19">
        <v>0.108028490378554</v>
      </c>
      <c r="W12" s="19">
        <v>0.110757196249181</v>
      </c>
      <c r="X12" s="19">
        <v>0.122558596664798</v>
      </c>
      <c r="Y12" s="19">
        <v>7.4585853128298102E-2</v>
      </c>
      <c r="Z12" s="19">
        <v>0.116280136577583</v>
      </c>
      <c r="AA12" s="19">
        <v>7.7296891574039794E-2</v>
      </c>
      <c r="AB12" s="19">
        <v>6.9358243439866296E-2</v>
      </c>
      <c r="AC12" s="19">
        <v>8.9214233331704904E-2</v>
      </c>
      <c r="AD12" s="19"/>
      <c r="AE12" s="19">
        <v>9.6470045709184493E-2</v>
      </c>
      <c r="AF12" s="19">
        <v>5.3652096378119997E-2</v>
      </c>
      <c r="AG12" s="19">
        <v>0.17492795860197</v>
      </c>
      <c r="AH12" s="19"/>
      <c r="AI12" s="19">
        <v>8.5362705715382403E-2</v>
      </c>
      <c r="AJ12" s="19">
        <v>4.2341959956111702E-2</v>
      </c>
      <c r="AK12" s="19">
        <v>8.1577135860496697E-2</v>
      </c>
      <c r="AL12" s="19">
        <v>3.6684425026824397E-2</v>
      </c>
      <c r="AM12" s="19">
        <v>0.17725468773207501</v>
      </c>
      <c r="AN12" s="19"/>
      <c r="AO12" s="19">
        <v>7.4938483314858501E-2</v>
      </c>
      <c r="AP12" s="19">
        <v>4.0162982130641602E-2</v>
      </c>
      <c r="AQ12" s="19">
        <v>7.1207994751465303E-2</v>
      </c>
      <c r="AR12" s="19"/>
      <c r="AS12" s="19">
        <v>0.122673655466043</v>
      </c>
      <c r="AT12" s="19">
        <v>0.121638398666432</v>
      </c>
      <c r="AU12" s="19">
        <v>6.8732187645016402E-2</v>
      </c>
      <c r="AV12" s="19">
        <v>6.1811353666301798E-2</v>
      </c>
      <c r="AW12" s="19">
        <v>6.1702979628103699E-2</v>
      </c>
    </row>
    <row r="13" spans="2:49" x14ac:dyDescent="0.25">
      <c r="B13" s="16"/>
    </row>
    <row r="14" spans="2:49" x14ac:dyDescent="0.25">
      <c r="B14" t="s">
        <v>77</v>
      </c>
    </row>
    <row r="15" spans="2:49" x14ac:dyDescent="0.25">
      <c r="B15" t="s">
        <v>78</v>
      </c>
    </row>
    <row r="17" spans="2:2" x14ac:dyDescent="0.25">
      <c r="B1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G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180</v>
      </c>
      <c r="E2" s="26"/>
      <c r="F2" s="26"/>
      <c r="G2" s="26"/>
    </row>
    <row r="6" spans="2:7" ht="50.1" customHeight="1" x14ac:dyDescent="0.25">
      <c r="B6" s="20" t="s">
        <v>15</v>
      </c>
      <c r="C6" s="20" t="s">
        <v>168</v>
      </c>
      <c r="D6" s="20" t="s">
        <v>169</v>
      </c>
      <c r="E6" s="20" t="s">
        <v>170</v>
      </c>
      <c r="F6" s="20" t="s">
        <v>171</v>
      </c>
    </row>
    <row r="7" spans="2:7" x14ac:dyDescent="0.25">
      <c r="B7" s="18" t="s">
        <v>172</v>
      </c>
      <c r="C7" s="17">
        <v>0.18246567689017101</v>
      </c>
      <c r="D7" s="17">
        <v>0.17560268073991001</v>
      </c>
      <c r="E7" s="17">
        <v>0.10664280198283101</v>
      </c>
      <c r="F7" s="17">
        <v>8.7209029121140494E-2</v>
      </c>
    </row>
    <row r="8" spans="2:7" x14ac:dyDescent="0.25">
      <c r="B8" s="18" t="s">
        <v>173</v>
      </c>
      <c r="C8" s="17">
        <v>0.29470489191973498</v>
      </c>
      <c r="D8" s="17">
        <v>0.28401272754316698</v>
      </c>
      <c r="E8" s="17">
        <v>0.232211028878199</v>
      </c>
      <c r="F8" s="17">
        <v>0.18802737133361699</v>
      </c>
    </row>
    <row r="9" spans="2:7" x14ac:dyDescent="0.25">
      <c r="B9" s="18" t="s">
        <v>174</v>
      </c>
      <c r="C9" s="17">
        <v>0.21840121574014101</v>
      </c>
      <c r="D9" s="17">
        <v>0.223505490779213</v>
      </c>
      <c r="E9" s="17">
        <v>0.231388938217055</v>
      </c>
      <c r="F9" s="17">
        <v>0.20748384236445999</v>
      </c>
    </row>
    <row r="10" spans="2:7" x14ac:dyDescent="0.25">
      <c r="B10" s="18" t="s">
        <v>175</v>
      </c>
      <c r="C10" s="17">
        <v>0.16005879912204299</v>
      </c>
      <c r="D10" s="17">
        <v>0.180664979667569</v>
      </c>
      <c r="E10" s="17">
        <v>0.20996123262465599</v>
      </c>
      <c r="F10" s="17">
        <v>0.237375600881777</v>
      </c>
    </row>
    <row r="11" spans="2:7" x14ac:dyDescent="0.25">
      <c r="B11" s="18" t="s">
        <v>176</v>
      </c>
      <c r="C11" s="17">
        <v>8.8536875163929302E-2</v>
      </c>
      <c r="D11" s="17">
        <v>8.4603433465026301E-2</v>
      </c>
      <c r="E11" s="17">
        <v>0.11762544556544099</v>
      </c>
      <c r="F11" s="17">
        <v>0.192626108557681</v>
      </c>
    </row>
    <row r="12" spans="2:7" x14ac:dyDescent="0.25">
      <c r="B12" s="18" t="s">
        <v>74</v>
      </c>
      <c r="C12" s="17">
        <v>5.58325411639801E-2</v>
      </c>
      <c r="D12" s="17">
        <v>5.1610687805114797E-2</v>
      </c>
      <c r="E12" s="17">
        <v>0.10217055273181699</v>
      </c>
      <c r="F12" s="17">
        <v>8.7278047741324596E-2</v>
      </c>
    </row>
    <row r="13" spans="2:7" x14ac:dyDescent="0.25">
      <c r="B13" s="23" t="s">
        <v>177</v>
      </c>
      <c r="C13" s="21">
        <v>0.47717056880990599</v>
      </c>
      <c r="D13" s="21">
        <v>0.45961540828307701</v>
      </c>
      <c r="E13" s="21">
        <v>0.33885383086102999</v>
      </c>
      <c r="F13" s="21">
        <v>0.275236400454758</v>
      </c>
    </row>
    <row r="14" spans="2:7" x14ac:dyDescent="0.25">
      <c r="B14" s="23" t="s">
        <v>178</v>
      </c>
      <c r="C14" s="21">
        <v>0.24859567428597301</v>
      </c>
      <c r="D14" s="21">
        <v>0.26526841313259503</v>
      </c>
      <c r="E14" s="21">
        <v>0.32758667819009801</v>
      </c>
      <c r="F14" s="21">
        <v>0.43000170943945798</v>
      </c>
    </row>
    <row r="15" spans="2:7" x14ac:dyDescent="0.25">
      <c r="B15" s="23" t="s">
        <v>179</v>
      </c>
      <c r="C15" s="22">
        <v>0.22857489452393401</v>
      </c>
      <c r="D15" s="22">
        <v>0.19434699515048201</v>
      </c>
      <c r="E15" s="22">
        <v>1.12671526709318E-2</v>
      </c>
      <c r="F15" s="22">
        <v>-0.15476530898470001</v>
      </c>
    </row>
    <row r="16" spans="2:7" x14ac:dyDescent="0.25">
      <c r="B16" s="16"/>
      <c r="C16" s="16"/>
      <c r="D16" s="16"/>
      <c r="E16" s="16"/>
      <c r="F16" s="16"/>
    </row>
    <row r="17" spans="2:2" x14ac:dyDescent="0.25">
      <c r="B17" t="s">
        <v>77</v>
      </c>
    </row>
    <row r="18" spans="2:2" x14ac:dyDescent="0.25">
      <c r="B18" t="s">
        <v>78</v>
      </c>
    </row>
    <row r="22" spans="2:2" x14ac:dyDescent="0.2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0.18246567689017101</v>
      </c>
      <c r="D9" s="17">
        <v>0.19060151859157701</v>
      </c>
      <c r="E9" s="17">
        <v>0.17473977349313699</v>
      </c>
      <c r="F9" s="17"/>
      <c r="G9" s="17">
        <v>0.15818922299631399</v>
      </c>
      <c r="H9" s="17">
        <v>0.184864692396838</v>
      </c>
      <c r="I9" s="17">
        <v>0.18494387691153999</v>
      </c>
      <c r="J9" s="17">
        <v>0.19251004786625101</v>
      </c>
      <c r="K9" s="17">
        <v>0.224507407263107</v>
      </c>
      <c r="L9" s="17">
        <v>0.15850683113140199</v>
      </c>
      <c r="M9" s="17"/>
      <c r="N9" s="17">
        <v>0.15185053134615401</v>
      </c>
      <c r="O9" s="17">
        <v>0.178442779505469</v>
      </c>
      <c r="P9" s="17">
        <v>0.19686749258463099</v>
      </c>
      <c r="Q9" s="17">
        <v>0.20584616840336201</v>
      </c>
      <c r="R9" s="17"/>
      <c r="S9" s="17">
        <v>0.171682324093443</v>
      </c>
      <c r="T9" s="17">
        <v>0.17640541070208901</v>
      </c>
      <c r="U9" s="17">
        <v>0.221594487778877</v>
      </c>
      <c r="V9" s="17">
        <v>0.197891087571785</v>
      </c>
      <c r="W9" s="17">
        <v>0.19371122670837701</v>
      </c>
      <c r="X9" s="17">
        <v>0.19514844229963599</v>
      </c>
      <c r="Y9" s="17">
        <v>0.18808079132491601</v>
      </c>
      <c r="Z9" s="17">
        <v>0.164130606308415</v>
      </c>
      <c r="AA9" s="17">
        <v>0.15795693351864401</v>
      </c>
      <c r="AB9" s="17">
        <v>0.16520653095353699</v>
      </c>
      <c r="AC9" s="17">
        <v>0.19009026305471799</v>
      </c>
      <c r="AD9" s="17"/>
      <c r="AE9" s="17">
        <v>0.235115432090377</v>
      </c>
      <c r="AF9" s="17">
        <v>0.138044263163004</v>
      </c>
      <c r="AG9" s="17">
        <v>0.182244128988021</v>
      </c>
      <c r="AH9" s="17"/>
      <c r="AI9" s="17">
        <v>0.21469185838284599</v>
      </c>
      <c r="AJ9" s="17">
        <v>0.120387850284115</v>
      </c>
      <c r="AK9" s="17">
        <v>9.5474684306086993E-2</v>
      </c>
      <c r="AL9" s="17">
        <v>0.30503298538875201</v>
      </c>
      <c r="AM9" s="17">
        <v>0.23433203832707</v>
      </c>
      <c r="AN9" s="17"/>
      <c r="AO9" s="17">
        <v>0.108721677453318</v>
      </c>
      <c r="AP9" s="17">
        <v>9.5812021325036897E-2</v>
      </c>
      <c r="AQ9" s="17">
        <v>0.162965180650508</v>
      </c>
      <c r="AR9" s="17"/>
      <c r="AS9" s="17">
        <v>0.19817761766317099</v>
      </c>
      <c r="AT9" s="17">
        <v>0.186963811376197</v>
      </c>
      <c r="AU9" s="17">
        <v>0.16259873070900899</v>
      </c>
      <c r="AV9" s="17">
        <v>0.173855549496026</v>
      </c>
      <c r="AW9" s="17">
        <v>0.13806480523631801</v>
      </c>
    </row>
    <row r="10" spans="2:49" x14ac:dyDescent="0.25">
      <c r="B10" s="18" t="s">
        <v>173</v>
      </c>
      <c r="C10" s="17">
        <v>0.29470489191973498</v>
      </c>
      <c r="D10" s="17">
        <v>0.288583675425585</v>
      </c>
      <c r="E10" s="17">
        <v>0.30069054352685298</v>
      </c>
      <c r="F10" s="17"/>
      <c r="G10" s="17">
        <v>0.32827612195054801</v>
      </c>
      <c r="H10" s="17">
        <v>0.27048538570452801</v>
      </c>
      <c r="I10" s="17">
        <v>0.30571537245853098</v>
      </c>
      <c r="J10" s="17">
        <v>0.27784378690990702</v>
      </c>
      <c r="K10" s="17">
        <v>0.27255705369046401</v>
      </c>
      <c r="L10" s="17">
        <v>0.31133352521176599</v>
      </c>
      <c r="M10" s="17"/>
      <c r="N10" s="17">
        <v>0.31525763508348498</v>
      </c>
      <c r="O10" s="17">
        <v>0.30711848977610101</v>
      </c>
      <c r="P10" s="17">
        <v>0.28883547511142998</v>
      </c>
      <c r="Q10" s="17">
        <v>0.26330722887728902</v>
      </c>
      <c r="R10" s="17"/>
      <c r="S10" s="17">
        <v>0.282099000979743</v>
      </c>
      <c r="T10" s="17">
        <v>0.31061312504833599</v>
      </c>
      <c r="U10" s="17">
        <v>0.29524715761554299</v>
      </c>
      <c r="V10" s="17">
        <v>0.26653472513422</v>
      </c>
      <c r="W10" s="17">
        <v>0.31629047143261702</v>
      </c>
      <c r="X10" s="17">
        <v>0.27951702993379401</v>
      </c>
      <c r="Y10" s="17">
        <v>0.302111119087491</v>
      </c>
      <c r="Z10" s="17">
        <v>0.33728708232069099</v>
      </c>
      <c r="AA10" s="17">
        <v>0.28294112331985799</v>
      </c>
      <c r="AB10" s="17">
        <v>0.32124151960585001</v>
      </c>
      <c r="AC10" s="17">
        <v>0.26799180941432899</v>
      </c>
      <c r="AD10" s="17"/>
      <c r="AE10" s="17">
        <v>0.29863442586403899</v>
      </c>
      <c r="AF10" s="17">
        <v>0.30391940732234501</v>
      </c>
      <c r="AG10" s="17">
        <v>0.25637823241325403</v>
      </c>
      <c r="AH10" s="17"/>
      <c r="AI10" s="17">
        <v>0.32182958479743801</v>
      </c>
      <c r="AJ10" s="17">
        <v>0.26430821537004801</v>
      </c>
      <c r="AK10" s="17">
        <v>0.34543070514361701</v>
      </c>
      <c r="AL10" s="17">
        <v>0.29558206467929399</v>
      </c>
      <c r="AM10" s="17">
        <v>0.26469657341483199</v>
      </c>
      <c r="AN10" s="17"/>
      <c r="AO10" s="17">
        <v>0.30887554980193999</v>
      </c>
      <c r="AP10" s="17">
        <v>0.25939060509101403</v>
      </c>
      <c r="AQ10" s="17">
        <v>0.369690728384928</v>
      </c>
      <c r="AR10" s="17"/>
      <c r="AS10" s="17">
        <v>0.27671006658417602</v>
      </c>
      <c r="AT10" s="17">
        <v>0.310270042549247</v>
      </c>
      <c r="AU10" s="17">
        <v>0.32301933853736697</v>
      </c>
      <c r="AV10" s="17">
        <v>0.27423542061770201</v>
      </c>
      <c r="AW10" s="17">
        <v>0.33193928771068698</v>
      </c>
    </row>
    <row r="11" spans="2:49" x14ac:dyDescent="0.25">
      <c r="B11" s="18" t="s">
        <v>174</v>
      </c>
      <c r="C11" s="17">
        <v>0.21840121574014101</v>
      </c>
      <c r="D11" s="17">
        <v>0.20389522471989499</v>
      </c>
      <c r="E11" s="17">
        <v>0.232964994577808</v>
      </c>
      <c r="F11" s="17"/>
      <c r="G11" s="17">
        <v>0.25652354454778697</v>
      </c>
      <c r="H11" s="17">
        <v>0.22302168058039301</v>
      </c>
      <c r="I11" s="17">
        <v>0.20775110055590201</v>
      </c>
      <c r="J11" s="17">
        <v>0.233532511196198</v>
      </c>
      <c r="K11" s="17">
        <v>0.19198838639506299</v>
      </c>
      <c r="L11" s="17">
        <v>0.203029579509175</v>
      </c>
      <c r="M11" s="17"/>
      <c r="N11" s="17">
        <v>0.196687253578156</v>
      </c>
      <c r="O11" s="17">
        <v>0.22500628172218101</v>
      </c>
      <c r="P11" s="17">
        <v>0.236536452871556</v>
      </c>
      <c r="Q11" s="17">
        <v>0.220364528365672</v>
      </c>
      <c r="R11" s="17"/>
      <c r="S11" s="17">
        <v>0.22371324183934099</v>
      </c>
      <c r="T11" s="17">
        <v>0.20869374991968001</v>
      </c>
      <c r="U11" s="17">
        <v>0.20280786163779699</v>
      </c>
      <c r="V11" s="17">
        <v>0.20195652603675801</v>
      </c>
      <c r="W11" s="17">
        <v>0.22004373087755</v>
      </c>
      <c r="X11" s="17">
        <v>0.20902515771506999</v>
      </c>
      <c r="Y11" s="17">
        <v>0.244408911043834</v>
      </c>
      <c r="Z11" s="17">
        <v>0.25657062173248801</v>
      </c>
      <c r="AA11" s="17">
        <v>0.222556994245597</v>
      </c>
      <c r="AB11" s="17">
        <v>0.20309336091594901</v>
      </c>
      <c r="AC11" s="17">
        <v>0.24413154378969501</v>
      </c>
      <c r="AD11" s="17"/>
      <c r="AE11" s="17">
        <v>0.20908435818523399</v>
      </c>
      <c r="AF11" s="17">
        <v>0.207031879768168</v>
      </c>
      <c r="AG11" s="17">
        <v>0.24445581715560899</v>
      </c>
      <c r="AH11" s="17"/>
      <c r="AI11" s="17">
        <v>0.225367476725121</v>
      </c>
      <c r="AJ11" s="17">
        <v>0.224810216970771</v>
      </c>
      <c r="AK11" s="17">
        <v>0.210842065398609</v>
      </c>
      <c r="AL11" s="17">
        <v>0.17449646922874101</v>
      </c>
      <c r="AM11" s="17">
        <v>0.19590197325895201</v>
      </c>
      <c r="AN11" s="17"/>
      <c r="AO11" s="17">
        <v>0.27240675411036303</v>
      </c>
      <c r="AP11" s="17">
        <v>0.23881006935280399</v>
      </c>
      <c r="AQ11" s="17">
        <v>0.20212124368259099</v>
      </c>
      <c r="AR11" s="17"/>
      <c r="AS11" s="17">
        <v>0.24696142152262199</v>
      </c>
      <c r="AT11" s="17">
        <v>0.21515923642750201</v>
      </c>
      <c r="AU11" s="17">
        <v>0.1993104509917</v>
      </c>
      <c r="AV11" s="17">
        <v>0.18842476353538301</v>
      </c>
      <c r="AW11" s="17">
        <v>0.14934561954283901</v>
      </c>
    </row>
    <row r="12" spans="2:49" x14ac:dyDescent="0.25">
      <c r="B12" s="18" t="s">
        <v>175</v>
      </c>
      <c r="C12" s="17">
        <v>0.16005879912204299</v>
      </c>
      <c r="D12" s="17">
        <v>0.17350435610097001</v>
      </c>
      <c r="E12" s="17">
        <v>0.146247407849567</v>
      </c>
      <c r="F12" s="17"/>
      <c r="G12" s="17">
        <v>0.133460609175546</v>
      </c>
      <c r="H12" s="17">
        <v>0.17547292900804601</v>
      </c>
      <c r="I12" s="17">
        <v>0.16097498144698999</v>
      </c>
      <c r="J12" s="17">
        <v>0.155525388574762</v>
      </c>
      <c r="K12" s="17">
        <v>0.147566369619066</v>
      </c>
      <c r="L12" s="17">
        <v>0.17678769865494701</v>
      </c>
      <c r="M12" s="17"/>
      <c r="N12" s="17">
        <v>0.18183232514360101</v>
      </c>
      <c r="O12" s="17">
        <v>0.157799926176005</v>
      </c>
      <c r="P12" s="17">
        <v>0.15378413419467299</v>
      </c>
      <c r="Q12" s="17">
        <v>0.146743382855336</v>
      </c>
      <c r="R12" s="17"/>
      <c r="S12" s="17">
        <v>0.18088780018530401</v>
      </c>
      <c r="T12" s="17">
        <v>0.15415663272991301</v>
      </c>
      <c r="U12" s="17">
        <v>0.125126715493355</v>
      </c>
      <c r="V12" s="17">
        <v>0.14435321351858199</v>
      </c>
      <c r="W12" s="17">
        <v>0.14103982742131299</v>
      </c>
      <c r="X12" s="17">
        <v>0.166380525762864</v>
      </c>
      <c r="Y12" s="17">
        <v>0.13416412139416101</v>
      </c>
      <c r="Z12" s="17">
        <v>0.149902842493123</v>
      </c>
      <c r="AA12" s="17">
        <v>0.189865630862916</v>
      </c>
      <c r="AB12" s="17">
        <v>0.178374573491479</v>
      </c>
      <c r="AC12" s="17">
        <v>0.16745710588145701</v>
      </c>
      <c r="AD12" s="17"/>
      <c r="AE12" s="17">
        <v>0.13935380075763801</v>
      </c>
      <c r="AF12" s="17">
        <v>0.198792914318527</v>
      </c>
      <c r="AG12" s="17">
        <v>0.12749647033522399</v>
      </c>
      <c r="AH12" s="17"/>
      <c r="AI12" s="17">
        <v>0.136571562191796</v>
      </c>
      <c r="AJ12" s="17">
        <v>0.21514413891273501</v>
      </c>
      <c r="AK12" s="17">
        <v>0.22730099625951999</v>
      </c>
      <c r="AL12" s="17">
        <v>0.127464193832347</v>
      </c>
      <c r="AM12" s="17">
        <v>0.115087563203527</v>
      </c>
      <c r="AN12" s="17"/>
      <c r="AO12" s="17">
        <v>0.181140252010832</v>
      </c>
      <c r="AP12" s="17">
        <v>0.23806354645601699</v>
      </c>
      <c r="AQ12" s="17">
        <v>0.17786087561646899</v>
      </c>
      <c r="AR12" s="17"/>
      <c r="AS12" s="17">
        <v>0.13980845959173999</v>
      </c>
      <c r="AT12" s="17">
        <v>0.16461645888469201</v>
      </c>
      <c r="AU12" s="17">
        <v>0.16666429665983801</v>
      </c>
      <c r="AV12" s="17">
        <v>0.18187375268505401</v>
      </c>
      <c r="AW12" s="17">
        <v>0.223481034946165</v>
      </c>
    </row>
    <row r="13" spans="2:49" x14ac:dyDescent="0.25">
      <c r="B13" s="18" t="s">
        <v>176</v>
      </c>
      <c r="C13" s="17">
        <v>8.8536875163929302E-2</v>
      </c>
      <c r="D13" s="17">
        <v>0.108778862564179</v>
      </c>
      <c r="E13" s="17">
        <v>6.8964639294343696E-2</v>
      </c>
      <c r="F13" s="17"/>
      <c r="G13" s="17">
        <v>4.6100716311390802E-2</v>
      </c>
      <c r="H13" s="17">
        <v>6.6694542399517498E-2</v>
      </c>
      <c r="I13" s="17">
        <v>8.3344647433244295E-2</v>
      </c>
      <c r="J13" s="17">
        <v>9.6625393899762102E-2</v>
      </c>
      <c r="K13" s="17">
        <v>0.120923136859818</v>
      </c>
      <c r="L13" s="17">
        <v>0.110850575241001</v>
      </c>
      <c r="M13" s="17"/>
      <c r="N13" s="17">
        <v>0.109555679428115</v>
      </c>
      <c r="O13" s="17">
        <v>8.2548234232748194E-2</v>
      </c>
      <c r="P13" s="17">
        <v>8.2941547791359899E-2</v>
      </c>
      <c r="Q13" s="17">
        <v>7.8742877756945898E-2</v>
      </c>
      <c r="R13" s="17"/>
      <c r="S13" s="17">
        <v>8.4787322293648701E-2</v>
      </c>
      <c r="T13" s="17">
        <v>8.4970225743129998E-2</v>
      </c>
      <c r="U13" s="17">
        <v>7.3321977759782594E-2</v>
      </c>
      <c r="V13" s="17">
        <v>0.120948813290671</v>
      </c>
      <c r="W13" s="17">
        <v>5.9284094322524197E-2</v>
      </c>
      <c r="X13" s="17">
        <v>6.9011289740766701E-2</v>
      </c>
      <c r="Y13" s="17">
        <v>9.3398600354532499E-2</v>
      </c>
      <c r="Z13" s="17">
        <v>5.8445945842161902E-2</v>
      </c>
      <c r="AA13" s="17">
        <v>0.106573195236619</v>
      </c>
      <c r="AB13" s="17">
        <v>0.108330586892386</v>
      </c>
      <c r="AC13" s="17">
        <v>9.1286898770859701E-2</v>
      </c>
      <c r="AD13" s="17"/>
      <c r="AE13" s="17">
        <v>8.2815949796570601E-2</v>
      </c>
      <c r="AF13" s="17">
        <v>0.121724675750745</v>
      </c>
      <c r="AG13" s="17">
        <v>3.8812414382984502E-2</v>
      </c>
      <c r="AH13" s="17"/>
      <c r="AI13" s="17">
        <v>7.4488678248841103E-2</v>
      </c>
      <c r="AJ13" s="17">
        <v>0.14229809429760601</v>
      </c>
      <c r="AK13" s="17">
        <v>9.2026205792685695E-2</v>
      </c>
      <c r="AL13" s="17">
        <v>7.8624548348209297E-2</v>
      </c>
      <c r="AM13" s="17">
        <v>4.86129105733379E-2</v>
      </c>
      <c r="AN13" s="17"/>
      <c r="AO13" s="17">
        <v>0.10544664243579301</v>
      </c>
      <c r="AP13" s="17">
        <v>0.13697351366159899</v>
      </c>
      <c r="AQ13" s="17">
        <v>6.4275171595572597E-2</v>
      </c>
      <c r="AR13" s="17"/>
      <c r="AS13" s="17">
        <v>8.0264975679848305E-2</v>
      </c>
      <c r="AT13" s="17">
        <v>6.8235376665007105E-2</v>
      </c>
      <c r="AU13" s="17">
        <v>9.8598593515900695E-2</v>
      </c>
      <c r="AV13" s="17">
        <v>0.124771994169151</v>
      </c>
      <c r="AW13" s="17">
        <v>0.113912952670761</v>
      </c>
    </row>
    <row r="14" spans="2:49" x14ac:dyDescent="0.25">
      <c r="B14" s="18" t="s">
        <v>74</v>
      </c>
      <c r="C14" s="17">
        <v>5.58325411639801E-2</v>
      </c>
      <c r="D14" s="17">
        <v>3.46363625977942E-2</v>
      </c>
      <c r="E14" s="17">
        <v>7.6392641258291802E-2</v>
      </c>
      <c r="F14" s="17"/>
      <c r="G14" s="17">
        <v>7.7449785018414E-2</v>
      </c>
      <c r="H14" s="17">
        <v>7.9460769910677603E-2</v>
      </c>
      <c r="I14" s="17">
        <v>5.7270021193792299E-2</v>
      </c>
      <c r="J14" s="17">
        <v>4.3962871553119599E-2</v>
      </c>
      <c r="K14" s="17">
        <v>4.24576461724816E-2</v>
      </c>
      <c r="L14" s="17">
        <v>3.9491790251709499E-2</v>
      </c>
      <c r="M14" s="17"/>
      <c r="N14" s="17">
        <v>4.4816575420489502E-2</v>
      </c>
      <c r="O14" s="17">
        <v>4.90842885874965E-2</v>
      </c>
      <c r="P14" s="17">
        <v>4.1034897446350298E-2</v>
      </c>
      <c r="Q14" s="17">
        <v>8.4995813741395296E-2</v>
      </c>
      <c r="R14" s="17"/>
      <c r="S14" s="17">
        <v>5.6830310608520097E-2</v>
      </c>
      <c r="T14" s="17">
        <v>6.5160855856852398E-2</v>
      </c>
      <c r="U14" s="17">
        <v>8.1901799714646201E-2</v>
      </c>
      <c r="V14" s="17">
        <v>6.8315634447985399E-2</v>
      </c>
      <c r="W14" s="17">
        <v>6.9630649237619399E-2</v>
      </c>
      <c r="X14" s="17">
        <v>8.0917554547869294E-2</v>
      </c>
      <c r="Y14" s="17">
        <v>3.7836456795065899E-2</v>
      </c>
      <c r="Z14" s="17">
        <v>3.3662901303120302E-2</v>
      </c>
      <c r="AA14" s="17">
        <v>4.0106122816366399E-2</v>
      </c>
      <c r="AB14" s="17">
        <v>2.3753428140798599E-2</v>
      </c>
      <c r="AC14" s="17">
        <v>3.90423790889411E-2</v>
      </c>
      <c r="AD14" s="17"/>
      <c r="AE14" s="17">
        <v>3.49960333061414E-2</v>
      </c>
      <c r="AF14" s="17">
        <v>3.0486859677211299E-2</v>
      </c>
      <c r="AG14" s="17">
        <v>0.150612936724907</v>
      </c>
      <c r="AH14" s="17"/>
      <c r="AI14" s="17">
        <v>2.70508396539576E-2</v>
      </c>
      <c r="AJ14" s="17">
        <v>3.3051484164724997E-2</v>
      </c>
      <c r="AK14" s="17">
        <v>2.8925343099481301E-2</v>
      </c>
      <c r="AL14" s="17">
        <v>1.8799738522656501E-2</v>
      </c>
      <c r="AM14" s="17">
        <v>0.14136894122228</v>
      </c>
      <c r="AN14" s="17"/>
      <c r="AO14" s="17">
        <v>2.3409124187754201E-2</v>
      </c>
      <c r="AP14" s="17">
        <v>3.0950244113528799E-2</v>
      </c>
      <c r="AQ14" s="17">
        <v>2.3086800069930701E-2</v>
      </c>
      <c r="AR14" s="17"/>
      <c r="AS14" s="17">
        <v>5.8077458958442102E-2</v>
      </c>
      <c r="AT14" s="17">
        <v>5.4755074097354701E-2</v>
      </c>
      <c r="AU14" s="17">
        <v>4.9808589586185302E-2</v>
      </c>
      <c r="AV14" s="17">
        <v>5.6838519496684503E-2</v>
      </c>
      <c r="AW14" s="17">
        <v>4.3256299893230203E-2</v>
      </c>
    </row>
    <row r="15" spans="2:49" x14ac:dyDescent="0.25">
      <c r="B15" s="18" t="s">
        <v>177</v>
      </c>
      <c r="C15" s="21">
        <v>0.47717056880990599</v>
      </c>
      <c r="D15" s="21">
        <v>0.47918519401716198</v>
      </c>
      <c r="E15" s="21">
        <v>0.47543031701999</v>
      </c>
      <c r="F15" s="21"/>
      <c r="G15" s="21">
        <v>0.486465344946862</v>
      </c>
      <c r="H15" s="21">
        <v>0.45535007810136602</v>
      </c>
      <c r="I15" s="21">
        <v>0.49065924937007099</v>
      </c>
      <c r="J15" s="21">
        <v>0.470353834776158</v>
      </c>
      <c r="K15" s="21">
        <v>0.49706446095357099</v>
      </c>
      <c r="L15" s="21">
        <v>0.46984035634316801</v>
      </c>
      <c r="M15" s="21"/>
      <c r="N15" s="21">
        <v>0.46710816642963898</v>
      </c>
      <c r="O15" s="21">
        <v>0.48556126928156901</v>
      </c>
      <c r="P15" s="21">
        <v>0.48570296769606103</v>
      </c>
      <c r="Q15" s="21">
        <v>0.46915339728065097</v>
      </c>
      <c r="R15" s="21"/>
      <c r="S15" s="21">
        <v>0.45378132507318603</v>
      </c>
      <c r="T15" s="21">
        <v>0.48701853575042497</v>
      </c>
      <c r="U15" s="21">
        <v>0.51684164539441901</v>
      </c>
      <c r="V15" s="21">
        <v>0.46442581270600403</v>
      </c>
      <c r="W15" s="21">
        <v>0.51000169814099405</v>
      </c>
      <c r="X15" s="21">
        <v>0.47466547223342997</v>
      </c>
      <c r="Y15" s="21">
        <v>0.49019191041240701</v>
      </c>
      <c r="Z15" s="21">
        <v>0.50141768862910596</v>
      </c>
      <c r="AA15" s="21">
        <v>0.44089805683850197</v>
      </c>
      <c r="AB15" s="21">
        <v>0.486448050559387</v>
      </c>
      <c r="AC15" s="21">
        <v>0.45808207246904697</v>
      </c>
      <c r="AD15" s="21"/>
      <c r="AE15" s="21">
        <v>0.53374985795441598</v>
      </c>
      <c r="AF15" s="21">
        <v>0.44196367048534901</v>
      </c>
      <c r="AG15" s="21">
        <v>0.43862236140127497</v>
      </c>
      <c r="AH15" s="21"/>
      <c r="AI15" s="21">
        <v>0.53652144318028405</v>
      </c>
      <c r="AJ15" s="21">
        <v>0.38469606565416298</v>
      </c>
      <c r="AK15" s="21">
        <v>0.44090538944970398</v>
      </c>
      <c r="AL15" s="21">
        <v>0.60061505006804605</v>
      </c>
      <c r="AM15" s="21">
        <v>0.499028611741902</v>
      </c>
      <c r="AN15" s="21"/>
      <c r="AO15" s="21">
        <v>0.417597227255259</v>
      </c>
      <c r="AP15" s="21">
        <v>0.35520262641605099</v>
      </c>
      <c r="AQ15" s="21">
        <v>0.53265590903543603</v>
      </c>
      <c r="AR15" s="21"/>
      <c r="AS15" s="21">
        <v>0.47488768424734701</v>
      </c>
      <c r="AT15" s="21">
        <v>0.497233853925444</v>
      </c>
      <c r="AU15" s="21">
        <v>0.48561806924637602</v>
      </c>
      <c r="AV15" s="21">
        <v>0.448090970113728</v>
      </c>
      <c r="AW15" s="21">
        <v>0.47000409294700601</v>
      </c>
    </row>
    <row r="16" spans="2:49" x14ac:dyDescent="0.25">
      <c r="B16" s="18" t="s">
        <v>178</v>
      </c>
      <c r="C16" s="21">
        <v>0.24859567428597301</v>
      </c>
      <c r="D16" s="21">
        <v>0.28228321866514899</v>
      </c>
      <c r="E16" s="21">
        <v>0.21521204714391101</v>
      </c>
      <c r="F16" s="21"/>
      <c r="G16" s="21">
        <v>0.17956132548693701</v>
      </c>
      <c r="H16" s="21">
        <v>0.24216747140756301</v>
      </c>
      <c r="I16" s="21">
        <v>0.24431962888023501</v>
      </c>
      <c r="J16" s="21">
        <v>0.25215078247452399</v>
      </c>
      <c r="K16" s="21">
        <v>0.26848950647888498</v>
      </c>
      <c r="L16" s="21">
        <v>0.28763827389594798</v>
      </c>
      <c r="M16" s="21"/>
      <c r="N16" s="21">
        <v>0.29138800457171599</v>
      </c>
      <c r="O16" s="21">
        <v>0.24034816040875301</v>
      </c>
      <c r="P16" s="21">
        <v>0.236725681986033</v>
      </c>
      <c r="Q16" s="21">
        <v>0.225486260612282</v>
      </c>
      <c r="R16" s="21"/>
      <c r="S16" s="21">
        <v>0.26567512247895297</v>
      </c>
      <c r="T16" s="21">
        <v>0.23912685847304299</v>
      </c>
      <c r="U16" s="21">
        <v>0.19844869325313799</v>
      </c>
      <c r="V16" s="21">
        <v>0.26530202680925302</v>
      </c>
      <c r="W16" s="21">
        <v>0.20032392174383701</v>
      </c>
      <c r="X16" s="21">
        <v>0.235391815503631</v>
      </c>
      <c r="Y16" s="21">
        <v>0.22756272174869299</v>
      </c>
      <c r="Z16" s="21">
        <v>0.208348788335285</v>
      </c>
      <c r="AA16" s="21">
        <v>0.29643882609953498</v>
      </c>
      <c r="AB16" s="21">
        <v>0.28670516038386501</v>
      </c>
      <c r="AC16" s="21">
        <v>0.25874400465231701</v>
      </c>
      <c r="AD16" s="21"/>
      <c r="AE16" s="21">
        <v>0.22216975055420801</v>
      </c>
      <c r="AF16" s="21">
        <v>0.320517590069272</v>
      </c>
      <c r="AG16" s="21">
        <v>0.16630888471820801</v>
      </c>
      <c r="AH16" s="21"/>
      <c r="AI16" s="21">
        <v>0.21106024044063701</v>
      </c>
      <c r="AJ16" s="21">
        <v>0.35744223321034102</v>
      </c>
      <c r="AK16" s="21">
        <v>0.31932720205220599</v>
      </c>
      <c r="AL16" s="21">
        <v>0.20608874218055701</v>
      </c>
      <c r="AM16" s="21">
        <v>0.163700473776865</v>
      </c>
      <c r="AN16" s="21"/>
      <c r="AO16" s="21">
        <v>0.286586894446625</v>
      </c>
      <c r="AP16" s="21">
        <v>0.375037060117617</v>
      </c>
      <c r="AQ16" s="21">
        <v>0.24213604721204199</v>
      </c>
      <c r="AR16" s="21"/>
      <c r="AS16" s="21">
        <v>0.22007343527158901</v>
      </c>
      <c r="AT16" s="21">
        <v>0.23285183554969899</v>
      </c>
      <c r="AU16" s="21">
        <v>0.26526289017573901</v>
      </c>
      <c r="AV16" s="21">
        <v>0.30664574685420398</v>
      </c>
      <c r="AW16" s="21">
        <v>0.33739398761692602</v>
      </c>
    </row>
    <row r="17" spans="2:49" x14ac:dyDescent="0.25">
      <c r="B17" s="18" t="s">
        <v>179</v>
      </c>
      <c r="C17" s="22">
        <v>0.22857489452393401</v>
      </c>
      <c r="D17" s="22">
        <v>0.19690197535201401</v>
      </c>
      <c r="E17" s="22">
        <v>0.26021826987607899</v>
      </c>
      <c r="F17" s="22"/>
      <c r="G17" s="22">
        <v>0.30690401945992501</v>
      </c>
      <c r="H17" s="22">
        <v>0.21318260669380301</v>
      </c>
      <c r="I17" s="22">
        <v>0.24633962048983599</v>
      </c>
      <c r="J17" s="22">
        <v>0.218203052301634</v>
      </c>
      <c r="K17" s="22">
        <v>0.22857495447468601</v>
      </c>
      <c r="L17" s="22">
        <v>0.18220208244722</v>
      </c>
      <c r="M17" s="22"/>
      <c r="N17" s="22">
        <v>0.175720161857923</v>
      </c>
      <c r="O17" s="22">
        <v>0.245213108872816</v>
      </c>
      <c r="P17" s="22">
        <v>0.248977285710028</v>
      </c>
      <c r="Q17" s="22">
        <v>0.24366713666837</v>
      </c>
      <c r="R17" s="22"/>
      <c r="S17" s="22">
        <v>0.188106202594234</v>
      </c>
      <c r="T17" s="22">
        <v>0.24789167727738201</v>
      </c>
      <c r="U17" s="22">
        <v>0.31839295214128199</v>
      </c>
      <c r="V17" s="22">
        <v>0.199123785896751</v>
      </c>
      <c r="W17" s="22">
        <v>0.30967777639715699</v>
      </c>
      <c r="X17" s="22">
        <v>0.239273656729799</v>
      </c>
      <c r="Y17" s="22">
        <v>0.26262918866371299</v>
      </c>
      <c r="Z17" s="22">
        <v>0.29306890029382099</v>
      </c>
      <c r="AA17" s="22">
        <v>0.14445923073896699</v>
      </c>
      <c r="AB17" s="22">
        <v>0.19974289017552199</v>
      </c>
      <c r="AC17" s="22">
        <v>0.199338067816731</v>
      </c>
      <c r="AD17" s="22"/>
      <c r="AE17" s="22">
        <v>0.31158010740020697</v>
      </c>
      <c r="AF17" s="22">
        <v>0.121446080416077</v>
      </c>
      <c r="AG17" s="22">
        <v>0.27231347668306699</v>
      </c>
      <c r="AH17" s="22"/>
      <c r="AI17" s="22">
        <v>0.32546120273964602</v>
      </c>
      <c r="AJ17" s="22">
        <v>2.7253832443821801E-2</v>
      </c>
      <c r="AK17" s="22">
        <v>0.121578187397498</v>
      </c>
      <c r="AL17" s="22">
        <v>0.39452630788748899</v>
      </c>
      <c r="AM17" s="22">
        <v>0.33532813796503602</v>
      </c>
      <c r="AN17" s="22"/>
      <c r="AO17" s="22">
        <v>0.131010332808634</v>
      </c>
      <c r="AP17" s="22">
        <v>-1.98344337015663E-2</v>
      </c>
      <c r="AQ17" s="22">
        <v>0.29051986182339401</v>
      </c>
      <c r="AR17" s="22"/>
      <c r="AS17" s="22">
        <v>0.254814248975758</v>
      </c>
      <c r="AT17" s="22">
        <v>0.26438201837574499</v>
      </c>
      <c r="AU17" s="22">
        <v>0.22035517907063701</v>
      </c>
      <c r="AV17" s="22">
        <v>0.14144522325952399</v>
      </c>
      <c r="AW17" s="22">
        <v>0.13261010533008</v>
      </c>
    </row>
    <row r="18" spans="2:49" x14ac:dyDescent="0.25">
      <c r="B18" s="16"/>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0.10664280198283101</v>
      </c>
      <c r="D9" s="17">
        <v>0.13364942647140499</v>
      </c>
      <c r="E9" s="17">
        <v>7.9292163841271496E-2</v>
      </c>
      <c r="F9" s="17"/>
      <c r="G9" s="17">
        <v>0.104568526788406</v>
      </c>
      <c r="H9" s="17">
        <v>0.107906644497491</v>
      </c>
      <c r="I9" s="17">
        <v>0.11762152589152</v>
      </c>
      <c r="J9" s="17">
        <v>0.11352581935379499</v>
      </c>
      <c r="K9" s="17">
        <v>0.12020573341141801</v>
      </c>
      <c r="L9" s="17">
        <v>8.3373999656473796E-2</v>
      </c>
      <c r="M9" s="17"/>
      <c r="N9" s="17">
        <v>9.0459627229325199E-2</v>
      </c>
      <c r="O9" s="17">
        <v>8.9331146057726005E-2</v>
      </c>
      <c r="P9" s="17">
        <v>0.128304436791468</v>
      </c>
      <c r="Q9" s="17">
        <v>0.12315051187302301</v>
      </c>
      <c r="R9" s="17"/>
      <c r="S9" s="17">
        <v>0.11326248927544599</v>
      </c>
      <c r="T9" s="17">
        <v>0.102087154568131</v>
      </c>
      <c r="U9" s="17">
        <v>0.111602283772458</v>
      </c>
      <c r="V9" s="17">
        <v>0.110008933115558</v>
      </c>
      <c r="W9" s="17">
        <v>0.12453448384921301</v>
      </c>
      <c r="X9" s="17">
        <v>0.101189414997421</v>
      </c>
      <c r="Y9" s="17">
        <v>0.100910256401526</v>
      </c>
      <c r="Z9" s="17">
        <v>0.108425685329702</v>
      </c>
      <c r="AA9" s="17">
        <v>0.10335996505846901</v>
      </c>
      <c r="AB9" s="17">
        <v>0.10173556462224299</v>
      </c>
      <c r="AC9" s="17">
        <v>9.4566055038344296E-2</v>
      </c>
      <c r="AD9" s="17"/>
      <c r="AE9" s="17">
        <v>0.13984301752776199</v>
      </c>
      <c r="AF9" s="17">
        <v>8.2295132871920404E-2</v>
      </c>
      <c r="AG9" s="17">
        <v>0.10085929635964699</v>
      </c>
      <c r="AH9" s="17"/>
      <c r="AI9" s="17">
        <v>0.109393171966237</v>
      </c>
      <c r="AJ9" s="17">
        <v>8.3572904533327094E-2</v>
      </c>
      <c r="AK9" s="17">
        <v>8.6670377337841997E-2</v>
      </c>
      <c r="AL9" s="17">
        <v>0.33302065538605702</v>
      </c>
      <c r="AM9" s="17">
        <v>0.107001624533512</v>
      </c>
      <c r="AN9" s="17"/>
      <c r="AO9" s="17">
        <v>7.0216699388276502E-2</v>
      </c>
      <c r="AP9" s="17">
        <v>5.8891825877755398E-2</v>
      </c>
      <c r="AQ9" s="17">
        <v>0.116718806236141</v>
      </c>
      <c r="AR9" s="17"/>
      <c r="AS9" s="17">
        <v>0.113869243445631</v>
      </c>
      <c r="AT9" s="17">
        <v>0.110201724473527</v>
      </c>
      <c r="AU9" s="17">
        <v>9.2333239576497195E-2</v>
      </c>
      <c r="AV9" s="17">
        <v>0.121410150194093</v>
      </c>
      <c r="AW9" s="17">
        <v>5.67587095793462E-2</v>
      </c>
    </row>
    <row r="10" spans="2:49" x14ac:dyDescent="0.25">
      <c r="B10" s="18" t="s">
        <v>173</v>
      </c>
      <c r="C10" s="17">
        <v>0.232211028878199</v>
      </c>
      <c r="D10" s="17">
        <v>0.24124476207524101</v>
      </c>
      <c r="E10" s="17">
        <v>0.223407768433629</v>
      </c>
      <c r="F10" s="17"/>
      <c r="G10" s="17">
        <v>0.193288133418138</v>
      </c>
      <c r="H10" s="17">
        <v>0.231953458653331</v>
      </c>
      <c r="I10" s="17">
        <v>0.226420091605461</v>
      </c>
      <c r="J10" s="17">
        <v>0.24770192106040401</v>
      </c>
      <c r="K10" s="17">
        <v>0.221877990538597</v>
      </c>
      <c r="L10" s="17">
        <v>0.25773503889851002</v>
      </c>
      <c r="M10" s="17"/>
      <c r="N10" s="17">
        <v>0.22615172843807299</v>
      </c>
      <c r="O10" s="17">
        <v>0.26530419480220102</v>
      </c>
      <c r="P10" s="17">
        <v>0.216582335476073</v>
      </c>
      <c r="Q10" s="17">
        <v>0.21992753621298</v>
      </c>
      <c r="R10" s="17"/>
      <c r="S10" s="17">
        <v>0.23635104100026699</v>
      </c>
      <c r="T10" s="17">
        <v>0.22509128058831801</v>
      </c>
      <c r="U10" s="17">
        <v>0.242086807655815</v>
      </c>
      <c r="V10" s="17">
        <v>0.25109720949867798</v>
      </c>
      <c r="W10" s="17">
        <v>0.19760599321561301</v>
      </c>
      <c r="X10" s="17">
        <v>0.22368300737185201</v>
      </c>
      <c r="Y10" s="17">
        <v>0.229241870948177</v>
      </c>
      <c r="Z10" s="17">
        <v>0.22515574277461101</v>
      </c>
      <c r="AA10" s="17">
        <v>0.213725231697834</v>
      </c>
      <c r="AB10" s="17">
        <v>0.24689517342489201</v>
      </c>
      <c r="AC10" s="17">
        <v>0.27762771982303902</v>
      </c>
      <c r="AD10" s="17"/>
      <c r="AE10" s="17">
        <v>0.26884827932622202</v>
      </c>
      <c r="AF10" s="17">
        <v>0.227323673909573</v>
      </c>
      <c r="AG10" s="17">
        <v>0.19906397207715901</v>
      </c>
      <c r="AH10" s="17"/>
      <c r="AI10" s="17">
        <v>0.28131512823056698</v>
      </c>
      <c r="AJ10" s="17">
        <v>0.183982221509226</v>
      </c>
      <c r="AK10" s="17">
        <v>0.24636175082220699</v>
      </c>
      <c r="AL10" s="17">
        <v>0.27688997574976898</v>
      </c>
      <c r="AM10" s="17">
        <v>0.20512249224025</v>
      </c>
      <c r="AN10" s="17"/>
      <c r="AO10" s="17">
        <v>0.25057144611733601</v>
      </c>
      <c r="AP10" s="17">
        <v>0.17605069566968001</v>
      </c>
      <c r="AQ10" s="17">
        <v>0.32934335720205299</v>
      </c>
      <c r="AR10" s="17"/>
      <c r="AS10" s="17">
        <v>0.22312435863381599</v>
      </c>
      <c r="AT10" s="17">
        <v>0.23530457861670101</v>
      </c>
      <c r="AU10" s="17">
        <v>0.233080880872617</v>
      </c>
      <c r="AV10" s="17">
        <v>0.22525115245413899</v>
      </c>
      <c r="AW10" s="17">
        <v>0.245536798193637</v>
      </c>
    </row>
    <row r="11" spans="2:49" x14ac:dyDescent="0.25">
      <c r="B11" s="18" t="s">
        <v>174</v>
      </c>
      <c r="C11" s="17">
        <v>0.231388938217055</v>
      </c>
      <c r="D11" s="17">
        <v>0.22851839438754401</v>
      </c>
      <c r="E11" s="17">
        <v>0.234585296589086</v>
      </c>
      <c r="F11" s="17"/>
      <c r="G11" s="17">
        <v>0.28308073518483201</v>
      </c>
      <c r="H11" s="17">
        <v>0.22835382944202001</v>
      </c>
      <c r="I11" s="17">
        <v>0.232189703108474</v>
      </c>
      <c r="J11" s="17">
        <v>0.22438391048595999</v>
      </c>
      <c r="K11" s="17">
        <v>0.21461774158661601</v>
      </c>
      <c r="L11" s="17">
        <v>0.21527901183713799</v>
      </c>
      <c r="M11" s="17"/>
      <c r="N11" s="17">
        <v>0.20857169506436801</v>
      </c>
      <c r="O11" s="17">
        <v>0.213004786463452</v>
      </c>
      <c r="P11" s="17">
        <v>0.26285160012452502</v>
      </c>
      <c r="Q11" s="17">
        <v>0.243800059165804</v>
      </c>
      <c r="R11" s="17"/>
      <c r="S11" s="17">
        <v>0.25024274668570801</v>
      </c>
      <c r="T11" s="17">
        <v>0.23064336240391001</v>
      </c>
      <c r="U11" s="17">
        <v>0.25368390139761499</v>
      </c>
      <c r="V11" s="17">
        <v>0.23063853701447001</v>
      </c>
      <c r="W11" s="17">
        <v>0.23552184355060099</v>
      </c>
      <c r="X11" s="17">
        <v>0.232717940143056</v>
      </c>
      <c r="Y11" s="17">
        <v>0.18718318706869699</v>
      </c>
      <c r="Z11" s="17">
        <v>0.27451245728387302</v>
      </c>
      <c r="AA11" s="17">
        <v>0.23422047787528599</v>
      </c>
      <c r="AB11" s="17">
        <v>0.21301465722747501</v>
      </c>
      <c r="AC11" s="17">
        <v>0.20123763383280999</v>
      </c>
      <c r="AD11" s="17"/>
      <c r="AE11" s="17">
        <v>0.22030219214049501</v>
      </c>
      <c r="AF11" s="17">
        <v>0.21889636123088599</v>
      </c>
      <c r="AG11" s="17">
        <v>0.27895524932593202</v>
      </c>
      <c r="AH11" s="17"/>
      <c r="AI11" s="17">
        <v>0.236471742364395</v>
      </c>
      <c r="AJ11" s="17">
        <v>0.21279914021191901</v>
      </c>
      <c r="AK11" s="17">
        <v>0.19447690709725701</v>
      </c>
      <c r="AL11" s="17">
        <v>0.23678230707234399</v>
      </c>
      <c r="AM11" s="17">
        <v>0.26184513006704802</v>
      </c>
      <c r="AN11" s="17"/>
      <c r="AO11" s="17">
        <v>0.249983908903367</v>
      </c>
      <c r="AP11" s="17">
        <v>0.20128112417340799</v>
      </c>
      <c r="AQ11" s="17">
        <v>0.25454568033299002</v>
      </c>
      <c r="AR11" s="17"/>
      <c r="AS11" s="17">
        <v>0.26617064192496598</v>
      </c>
      <c r="AT11" s="17">
        <v>0.215968098306067</v>
      </c>
      <c r="AU11" s="17">
        <v>0.221288103094743</v>
      </c>
      <c r="AV11" s="17">
        <v>0.18288959994503301</v>
      </c>
      <c r="AW11" s="17">
        <v>0.21642691628094199</v>
      </c>
    </row>
    <row r="12" spans="2:49" x14ac:dyDescent="0.25">
      <c r="B12" s="18" t="s">
        <v>175</v>
      </c>
      <c r="C12" s="17">
        <v>0.20996123262465599</v>
      </c>
      <c r="D12" s="17">
        <v>0.211339276955016</v>
      </c>
      <c r="E12" s="17">
        <v>0.20948283920887201</v>
      </c>
      <c r="F12" s="17"/>
      <c r="G12" s="17">
        <v>0.19267198380571199</v>
      </c>
      <c r="H12" s="17">
        <v>0.19745288209407799</v>
      </c>
      <c r="I12" s="17">
        <v>0.19875573017579401</v>
      </c>
      <c r="J12" s="17">
        <v>0.199767224664059</v>
      </c>
      <c r="K12" s="17">
        <v>0.21646202509112999</v>
      </c>
      <c r="L12" s="17">
        <v>0.244849663906587</v>
      </c>
      <c r="M12" s="17"/>
      <c r="N12" s="17">
        <v>0.24772144863033199</v>
      </c>
      <c r="O12" s="17">
        <v>0.21605959970257099</v>
      </c>
      <c r="P12" s="17">
        <v>0.19946190456364801</v>
      </c>
      <c r="Q12" s="17">
        <v>0.17624820872911301</v>
      </c>
      <c r="R12" s="17"/>
      <c r="S12" s="17">
        <v>0.22628789691293599</v>
      </c>
      <c r="T12" s="17">
        <v>0.196574242232709</v>
      </c>
      <c r="U12" s="17">
        <v>0.16583181896451801</v>
      </c>
      <c r="V12" s="17">
        <v>0.18085303849241499</v>
      </c>
      <c r="W12" s="17">
        <v>0.210876543229051</v>
      </c>
      <c r="X12" s="17">
        <v>0.22262315993151999</v>
      </c>
      <c r="Y12" s="17">
        <v>0.248314679677577</v>
      </c>
      <c r="Z12" s="17">
        <v>0.22697523486891399</v>
      </c>
      <c r="AA12" s="17">
        <v>0.21685450665147499</v>
      </c>
      <c r="AB12" s="17">
        <v>0.206947346087065</v>
      </c>
      <c r="AC12" s="17">
        <v>0.213238970870927</v>
      </c>
      <c r="AD12" s="17"/>
      <c r="AE12" s="17">
        <v>0.19534689601800001</v>
      </c>
      <c r="AF12" s="17">
        <v>0.24682849862443099</v>
      </c>
      <c r="AG12" s="17">
        <v>0.155616638575825</v>
      </c>
      <c r="AH12" s="17"/>
      <c r="AI12" s="17">
        <v>0.201483311608041</v>
      </c>
      <c r="AJ12" s="17">
        <v>0.27923028533935801</v>
      </c>
      <c r="AK12" s="17">
        <v>0.23647429729324301</v>
      </c>
      <c r="AL12" s="17">
        <v>8.9725275421952105E-2</v>
      </c>
      <c r="AM12" s="17">
        <v>0.142545644299817</v>
      </c>
      <c r="AN12" s="17"/>
      <c r="AO12" s="17">
        <v>0.239132638743565</v>
      </c>
      <c r="AP12" s="17">
        <v>0.30756685310486498</v>
      </c>
      <c r="AQ12" s="17">
        <v>0.16291899671562099</v>
      </c>
      <c r="AR12" s="17"/>
      <c r="AS12" s="17">
        <v>0.188593280939897</v>
      </c>
      <c r="AT12" s="17">
        <v>0.21642970403928</v>
      </c>
      <c r="AU12" s="17">
        <v>0.231058801932393</v>
      </c>
      <c r="AV12" s="17">
        <v>0.22230640296276599</v>
      </c>
      <c r="AW12" s="17">
        <v>0.24004208613693301</v>
      </c>
    </row>
    <row r="13" spans="2:49" x14ac:dyDescent="0.25">
      <c r="B13" s="18" t="s">
        <v>176</v>
      </c>
      <c r="C13" s="17">
        <v>0.11762544556544099</v>
      </c>
      <c r="D13" s="17">
        <v>0.12419982765663901</v>
      </c>
      <c r="E13" s="17">
        <v>0.11107022887437699</v>
      </c>
      <c r="F13" s="17"/>
      <c r="G13" s="17">
        <v>8.3488297989137705E-2</v>
      </c>
      <c r="H13" s="17">
        <v>0.113176129818743</v>
      </c>
      <c r="I13" s="17">
        <v>0.10512127129016501</v>
      </c>
      <c r="J13" s="17">
        <v>0.11815315036428101</v>
      </c>
      <c r="K13" s="17">
        <v>0.13616996433585199</v>
      </c>
      <c r="L13" s="17">
        <v>0.14159278361198799</v>
      </c>
      <c r="M13" s="17"/>
      <c r="N13" s="17">
        <v>0.14922307536041099</v>
      </c>
      <c r="O13" s="17">
        <v>0.114086480598472</v>
      </c>
      <c r="P13" s="17">
        <v>9.9842190563911096E-2</v>
      </c>
      <c r="Q13" s="17">
        <v>0.103449425062813</v>
      </c>
      <c r="R13" s="17"/>
      <c r="S13" s="17">
        <v>9.1443187003270102E-2</v>
      </c>
      <c r="T13" s="17">
        <v>0.13371785677933501</v>
      </c>
      <c r="U13" s="17">
        <v>0.111842316298103</v>
      </c>
      <c r="V13" s="17">
        <v>0.12821181415786301</v>
      </c>
      <c r="W13" s="17">
        <v>0.110500161777077</v>
      </c>
      <c r="X13" s="17">
        <v>0.101139817069718</v>
      </c>
      <c r="Y13" s="17">
        <v>0.13184898502162601</v>
      </c>
      <c r="Z13" s="17">
        <v>0.10295961742446801</v>
      </c>
      <c r="AA13" s="17">
        <v>0.122201538684128</v>
      </c>
      <c r="AB13" s="17">
        <v>0.13549134763634199</v>
      </c>
      <c r="AC13" s="17">
        <v>0.12568858939807501</v>
      </c>
      <c r="AD13" s="17"/>
      <c r="AE13" s="17">
        <v>0.10252851944985</v>
      </c>
      <c r="AF13" s="17">
        <v>0.1564071397158</v>
      </c>
      <c r="AG13" s="17">
        <v>6.2126173171222203E-2</v>
      </c>
      <c r="AH13" s="17"/>
      <c r="AI13" s="17">
        <v>0.112873569394922</v>
      </c>
      <c r="AJ13" s="17">
        <v>0.178310638396393</v>
      </c>
      <c r="AK13" s="17">
        <v>0.14498271612774499</v>
      </c>
      <c r="AL13" s="17">
        <v>4.5993696166674897E-2</v>
      </c>
      <c r="AM13" s="17">
        <v>5.5328383332049098E-2</v>
      </c>
      <c r="AN13" s="17"/>
      <c r="AO13" s="17">
        <v>0.152840209433173</v>
      </c>
      <c r="AP13" s="17">
        <v>0.18925413990649401</v>
      </c>
      <c r="AQ13" s="17">
        <v>5.7675366380176903E-2</v>
      </c>
      <c r="AR13" s="17"/>
      <c r="AS13" s="17">
        <v>0.102121009543111</v>
      </c>
      <c r="AT13" s="17">
        <v>0.107543492056263</v>
      </c>
      <c r="AU13" s="17">
        <v>0.12441501359549099</v>
      </c>
      <c r="AV13" s="17">
        <v>0.17161421396089999</v>
      </c>
      <c r="AW13" s="17">
        <v>0.16813602647961901</v>
      </c>
    </row>
    <row r="14" spans="2:49" x14ac:dyDescent="0.25">
      <c r="B14" s="18" t="s">
        <v>74</v>
      </c>
      <c r="C14" s="17">
        <v>0.10217055273181699</v>
      </c>
      <c r="D14" s="17">
        <v>6.1048312454155103E-2</v>
      </c>
      <c r="E14" s="17">
        <v>0.14216170305276499</v>
      </c>
      <c r="F14" s="17"/>
      <c r="G14" s="17">
        <v>0.14290232281377299</v>
      </c>
      <c r="H14" s="17">
        <v>0.121157055494336</v>
      </c>
      <c r="I14" s="17">
        <v>0.119891677928585</v>
      </c>
      <c r="J14" s="17">
        <v>9.6467974071501705E-2</v>
      </c>
      <c r="K14" s="17">
        <v>9.0666545036387602E-2</v>
      </c>
      <c r="L14" s="17">
        <v>5.7169502089302798E-2</v>
      </c>
      <c r="M14" s="17"/>
      <c r="N14" s="17">
        <v>7.78724252774909E-2</v>
      </c>
      <c r="O14" s="17">
        <v>0.102213792375579</v>
      </c>
      <c r="P14" s="17">
        <v>9.2957532480374805E-2</v>
      </c>
      <c r="Q14" s="17">
        <v>0.133424258956268</v>
      </c>
      <c r="R14" s="17"/>
      <c r="S14" s="17">
        <v>8.2412639122372303E-2</v>
      </c>
      <c r="T14" s="17">
        <v>0.111886103427597</v>
      </c>
      <c r="U14" s="17">
        <v>0.11495287191149201</v>
      </c>
      <c r="V14" s="17">
        <v>9.9190467721017195E-2</v>
      </c>
      <c r="W14" s="17">
        <v>0.120960974378445</v>
      </c>
      <c r="X14" s="17">
        <v>0.11864666048643301</v>
      </c>
      <c r="Y14" s="17">
        <v>0.102501020882397</v>
      </c>
      <c r="Z14" s="17">
        <v>6.1971262318431697E-2</v>
      </c>
      <c r="AA14" s="17">
        <v>0.109638280032808</v>
      </c>
      <c r="AB14" s="17">
        <v>9.5915911001982601E-2</v>
      </c>
      <c r="AC14" s="17">
        <v>8.7641031036804998E-2</v>
      </c>
      <c r="AD14" s="17"/>
      <c r="AE14" s="17">
        <v>7.3131095537671803E-2</v>
      </c>
      <c r="AF14" s="17">
        <v>6.8249193647390502E-2</v>
      </c>
      <c r="AG14" s="17">
        <v>0.20337867049021499</v>
      </c>
      <c r="AH14" s="17"/>
      <c r="AI14" s="17">
        <v>5.8463076435836897E-2</v>
      </c>
      <c r="AJ14" s="17">
        <v>6.2104810009776898E-2</v>
      </c>
      <c r="AK14" s="17">
        <v>9.1033951321706705E-2</v>
      </c>
      <c r="AL14" s="17">
        <v>1.7588090203202102E-2</v>
      </c>
      <c r="AM14" s="17">
        <v>0.22815672552732399</v>
      </c>
      <c r="AN14" s="17"/>
      <c r="AO14" s="17">
        <v>3.7255097414282602E-2</v>
      </c>
      <c r="AP14" s="17">
        <v>6.6955361267798705E-2</v>
      </c>
      <c r="AQ14" s="17">
        <v>7.8797793133017796E-2</v>
      </c>
      <c r="AR14" s="17"/>
      <c r="AS14" s="17">
        <v>0.10612146551257901</v>
      </c>
      <c r="AT14" s="17">
        <v>0.114552402508161</v>
      </c>
      <c r="AU14" s="17">
        <v>9.7823960928258097E-2</v>
      </c>
      <c r="AV14" s="17">
        <v>7.6528480483068304E-2</v>
      </c>
      <c r="AW14" s="17">
        <v>7.3099463329521594E-2</v>
      </c>
    </row>
    <row r="15" spans="2:49" x14ac:dyDescent="0.25">
      <c r="B15" s="18" t="s">
        <v>177</v>
      </c>
      <c r="C15" s="21">
        <v>0.33885383086102999</v>
      </c>
      <c r="D15" s="21">
        <v>0.37489418854664602</v>
      </c>
      <c r="E15" s="21">
        <v>0.3026999322749</v>
      </c>
      <c r="F15" s="21"/>
      <c r="G15" s="21">
        <v>0.297856660206545</v>
      </c>
      <c r="H15" s="21">
        <v>0.33986010315082199</v>
      </c>
      <c r="I15" s="21">
        <v>0.34404161749698098</v>
      </c>
      <c r="J15" s="21">
        <v>0.36122774041419897</v>
      </c>
      <c r="K15" s="21">
        <v>0.34208372395001402</v>
      </c>
      <c r="L15" s="21">
        <v>0.34110903855498398</v>
      </c>
      <c r="M15" s="21"/>
      <c r="N15" s="21">
        <v>0.31661135566739801</v>
      </c>
      <c r="O15" s="21">
        <v>0.35463534085992698</v>
      </c>
      <c r="P15" s="21">
        <v>0.344886772267541</v>
      </c>
      <c r="Q15" s="21">
        <v>0.34307804808600301</v>
      </c>
      <c r="R15" s="21"/>
      <c r="S15" s="21">
        <v>0.34961353027571401</v>
      </c>
      <c r="T15" s="21">
        <v>0.32717843515644901</v>
      </c>
      <c r="U15" s="21">
        <v>0.35368909142827298</v>
      </c>
      <c r="V15" s="21">
        <v>0.36110614261423601</v>
      </c>
      <c r="W15" s="21">
        <v>0.32214047706482601</v>
      </c>
      <c r="X15" s="21">
        <v>0.324872422369273</v>
      </c>
      <c r="Y15" s="21">
        <v>0.33015212734970301</v>
      </c>
      <c r="Z15" s="21">
        <v>0.33358142810431302</v>
      </c>
      <c r="AA15" s="21">
        <v>0.31708519675630298</v>
      </c>
      <c r="AB15" s="21">
        <v>0.34863073804713501</v>
      </c>
      <c r="AC15" s="21">
        <v>0.372193774861383</v>
      </c>
      <c r="AD15" s="21"/>
      <c r="AE15" s="21">
        <v>0.40869129685398298</v>
      </c>
      <c r="AF15" s="21">
        <v>0.30961880678149301</v>
      </c>
      <c r="AG15" s="21">
        <v>0.299923268436806</v>
      </c>
      <c r="AH15" s="21"/>
      <c r="AI15" s="21">
        <v>0.39070830019680403</v>
      </c>
      <c r="AJ15" s="21">
        <v>0.26755512604255299</v>
      </c>
      <c r="AK15" s="21">
        <v>0.33303212816004901</v>
      </c>
      <c r="AL15" s="21">
        <v>0.609910631135827</v>
      </c>
      <c r="AM15" s="21">
        <v>0.31212411677376201</v>
      </c>
      <c r="AN15" s="21"/>
      <c r="AO15" s="21">
        <v>0.32078814550561302</v>
      </c>
      <c r="AP15" s="21">
        <v>0.234942521547435</v>
      </c>
      <c r="AQ15" s="21">
        <v>0.44606216343819399</v>
      </c>
      <c r="AR15" s="21"/>
      <c r="AS15" s="21">
        <v>0.33699360207944701</v>
      </c>
      <c r="AT15" s="21">
        <v>0.34550630309022801</v>
      </c>
      <c r="AU15" s="21">
        <v>0.325414120449114</v>
      </c>
      <c r="AV15" s="21">
        <v>0.34666130264823303</v>
      </c>
      <c r="AW15" s="21">
        <v>0.30229550777298397</v>
      </c>
    </row>
    <row r="16" spans="2:49" x14ac:dyDescent="0.25">
      <c r="B16" s="18" t="s">
        <v>178</v>
      </c>
      <c r="C16" s="21">
        <v>0.32758667819009801</v>
      </c>
      <c r="D16" s="21">
        <v>0.33553910461165498</v>
      </c>
      <c r="E16" s="21">
        <v>0.32055306808324902</v>
      </c>
      <c r="F16" s="21"/>
      <c r="G16" s="21">
        <v>0.27616028179485003</v>
      </c>
      <c r="H16" s="21">
        <v>0.310629011912821</v>
      </c>
      <c r="I16" s="21">
        <v>0.30387700146595897</v>
      </c>
      <c r="J16" s="21">
        <v>0.31792037502833898</v>
      </c>
      <c r="K16" s="21">
        <v>0.35263198942698198</v>
      </c>
      <c r="L16" s="21">
        <v>0.38644244751857498</v>
      </c>
      <c r="M16" s="21"/>
      <c r="N16" s="21">
        <v>0.39694452399074298</v>
      </c>
      <c r="O16" s="21">
        <v>0.33014608030104198</v>
      </c>
      <c r="P16" s="21">
        <v>0.29930409512756001</v>
      </c>
      <c r="Q16" s="21">
        <v>0.27969763379192503</v>
      </c>
      <c r="R16" s="21"/>
      <c r="S16" s="21">
        <v>0.31773108391620603</v>
      </c>
      <c r="T16" s="21">
        <v>0.33029209901204398</v>
      </c>
      <c r="U16" s="21">
        <v>0.27767413526262102</v>
      </c>
      <c r="V16" s="21">
        <v>0.309064852650278</v>
      </c>
      <c r="W16" s="21">
        <v>0.32137670500612803</v>
      </c>
      <c r="X16" s="21">
        <v>0.32376297700123802</v>
      </c>
      <c r="Y16" s="21">
        <v>0.38016366469920299</v>
      </c>
      <c r="Z16" s="21">
        <v>0.32993485229338199</v>
      </c>
      <c r="AA16" s="21">
        <v>0.33905604533560302</v>
      </c>
      <c r="AB16" s="21">
        <v>0.34243869372340702</v>
      </c>
      <c r="AC16" s="21">
        <v>0.338927560269002</v>
      </c>
      <c r="AD16" s="21"/>
      <c r="AE16" s="21">
        <v>0.29787541546785001</v>
      </c>
      <c r="AF16" s="21">
        <v>0.40323563834023002</v>
      </c>
      <c r="AG16" s="21">
        <v>0.21774281174704699</v>
      </c>
      <c r="AH16" s="21"/>
      <c r="AI16" s="21">
        <v>0.31435688100296399</v>
      </c>
      <c r="AJ16" s="21">
        <v>0.457540923735751</v>
      </c>
      <c r="AK16" s="21">
        <v>0.38145701342098798</v>
      </c>
      <c r="AL16" s="21">
        <v>0.135718971588627</v>
      </c>
      <c r="AM16" s="21">
        <v>0.19787402763186701</v>
      </c>
      <c r="AN16" s="21"/>
      <c r="AO16" s="21">
        <v>0.391972848176738</v>
      </c>
      <c r="AP16" s="21">
        <v>0.49682099301135901</v>
      </c>
      <c r="AQ16" s="21">
        <v>0.220594363095798</v>
      </c>
      <c r="AR16" s="21"/>
      <c r="AS16" s="21">
        <v>0.29071429048300801</v>
      </c>
      <c r="AT16" s="21">
        <v>0.32397319609554298</v>
      </c>
      <c r="AU16" s="21">
        <v>0.35547381552788399</v>
      </c>
      <c r="AV16" s="21">
        <v>0.39392061692366598</v>
      </c>
      <c r="AW16" s="21">
        <v>0.40817811261655301</v>
      </c>
    </row>
    <row r="17" spans="2:49" x14ac:dyDescent="0.25">
      <c r="B17" s="18" t="s">
        <v>179</v>
      </c>
      <c r="C17" s="22">
        <v>1.12671526709318E-2</v>
      </c>
      <c r="D17" s="22">
        <v>3.9355083934990799E-2</v>
      </c>
      <c r="E17" s="22">
        <v>-1.78531358083494E-2</v>
      </c>
      <c r="F17" s="22"/>
      <c r="G17" s="22">
        <v>2.16963784116944E-2</v>
      </c>
      <c r="H17" s="22">
        <v>2.92310912380008E-2</v>
      </c>
      <c r="I17" s="22">
        <v>4.0164616031021998E-2</v>
      </c>
      <c r="J17" s="22">
        <v>4.3307365385859602E-2</v>
      </c>
      <c r="K17" s="22">
        <v>-1.05482654769676E-2</v>
      </c>
      <c r="L17" s="22">
        <v>-4.5333408963591101E-2</v>
      </c>
      <c r="M17" s="22"/>
      <c r="N17" s="22">
        <v>-8.03331683233455E-2</v>
      </c>
      <c r="O17" s="22">
        <v>2.4489260558884701E-2</v>
      </c>
      <c r="P17" s="22">
        <v>4.5582677139981299E-2</v>
      </c>
      <c r="Q17" s="22">
        <v>6.3380414294078105E-2</v>
      </c>
      <c r="R17" s="22"/>
      <c r="S17" s="22">
        <v>3.1882446359507398E-2</v>
      </c>
      <c r="T17" s="22">
        <v>-3.11366385559458E-3</v>
      </c>
      <c r="U17" s="22">
        <v>7.6014956165651903E-2</v>
      </c>
      <c r="V17" s="22">
        <v>5.2041289963957897E-2</v>
      </c>
      <c r="W17" s="22">
        <v>7.6377205869765396E-4</v>
      </c>
      <c r="X17" s="22">
        <v>1.10944536803481E-3</v>
      </c>
      <c r="Y17" s="22">
        <v>-5.00115373495E-2</v>
      </c>
      <c r="Z17" s="22">
        <v>3.6465758109313598E-3</v>
      </c>
      <c r="AA17" s="22">
        <v>-2.19708485793003E-2</v>
      </c>
      <c r="AB17" s="22">
        <v>6.1920443237278898E-3</v>
      </c>
      <c r="AC17" s="22">
        <v>3.32662145923815E-2</v>
      </c>
      <c r="AD17" s="22"/>
      <c r="AE17" s="22">
        <v>0.11081588138613301</v>
      </c>
      <c r="AF17" s="22">
        <v>-9.3616831558736804E-2</v>
      </c>
      <c r="AG17" s="22">
        <v>8.2180456689758499E-2</v>
      </c>
      <c r="AH17" s="22"/>
      <c r="AI17" s="22">
        <v>7.63514191938406E-2</v>
      </c>
      <c r="AJ17" s="22">
        <v>-0.18998579769319701</v>
      </c>
      <c r="AK17" s="22">
        <v>-4.84248852609395E-2</v>
      </c>
      <c r="AL17" s="22">
        <v>0.4741916595472</v>
      </c>
      <c r="AM17" s="22">
        <v>0.11425008914189499</v>
      </c>
      <c r="AN17" s="22"/>
      <c r="AO17" s="22">
        <v>-7.1184702671125699E-2</v>
      </c>
      <c r="AP17" s="22">
        <v>-0.26187847146392401</v>
      </c>
      <c r="AQ17" s="22">
        <v>0.225467800342396</v>
      </c>
      <c r="AR17" s="22"/>
      <c r="AS17" s="22">
        <v>4.6279311596438097E-2</v>
      </c>
      <c r="AT17" s="22">
        <v>2.15331069946854E-2</v>
      </c>
      <c r="AU17" s="22">
        <v>-3.0059695078769901E-2</v>
      </c>
      <c r="AV17" s="22">
        <v>-4.7259314275433402E-2</v>
      </c>
      <c r="AW17" s="22">
        <v>-0.105882604843569</v>
      </c>
    </row>
    <row r="18" spans="2:49" x14ac:dyDescent="0.25">
      <c r="B18" s="16"/>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8.7209029121140494E-2</v>
      </c>
      <c r="D9" s="17">
        <v>0.11158580548559301</v>
      </c>
      <c r="E9" s="17">
        <v>6.2800695252947694E-2</v>
      </c>
      <c r="F9" s="17"/>
      <c r="G9" s="17">
        <v>8.5320491553333294E-2</v>
      </c>
      <c r="H9" s="17">
        <v>9.0928131049889199E-2</v>
      </c>
      <c r="I9" s="17">
        <v>9.5212449329963006E-2</v>
      </c>
      <c r="J9" s="17">
        <v>9.3000334619306901E-2</v>
      </c>
      <c r="K9" s="17">
        <v>9.0004855046488697E-2</v>
      </c>
      <c r="L9" s="17">
        <v>7.2353748915101102E-2</v>
      </c>
      <c r="M9" s="17"/>
      <c r="N9" s="17">
        <v>6.9946740149017098E-2</v>
      </c>
      <c r="O9" s="17">
        <v>8.0668971947126605E-2</v>
      </c>
      <c r="P9" s="17">
        <v>9.1977167313778196E-2</v>
      </c>
      <c r="Q9" s="17">
        <v>0.108167041713842</v>
      </c>
      <c r="R9" s="17"/>
      <c r="S9" s="17">
        <v>9.9199978232590802E-2</v>
      </c>
      <c r="T9" s="17">
        <v>7.7309530537051696E-2</v>
      </c>
      <c r="U9" s="17">
        <v>9.4892173184856599E-2</v>
      </c>
      <c r="V9" s="17">
        <v>8.4650374201116596E-2</v>
      </c>
      <c r="W9" s="17">
        <v>9.0298174673560105E-2</v>
      </c>
      <c r="X9" s="17">
        <v>0.10522136574119099</v>
      </c>
      <c r="Y9" s="17">
        <v>9.0577446370343706E-2</v>
      </c>
      <c r="Z9" s="17">
        <v>8.6267049888566399E-2</v>
      </c>
      <c r="AA9" s="17">
        <v>8.1689782454244103E-2</v>
      </c>
      <c r="AB9" s="17">
        <v>7.2344694493546205E-2</v>
      </c>
      <c r="AC9" s="17">
        <v>6.9189909915415806E-2</v>
      </c>
      <c r="AD9" s="17"/>
      <c r="AE9" s="17">
        <v>0.1131421295376</v>
      </c>
      <c r="AF9" s="17">
        <v>6.9829773834745798E-2</v>
      </c>
      <c r="AG9" s="17">
        <v>7.41504791012704E-2</v>
      </c>
      <c r="AH9" s="17"/>
      <c r="AI9" s="17">
        <v>0.101506303312951</v>
      </c>
      <c r="AJ9" s="17">
        <v>6.6533596468886499E-2</v>
      </c>
      <c r="AK9" s="17">
        <v>5.8793543660360402E-2</v>
      </c>
      <c r="AL9" s="17">
        <v>0.34632143523942399</v>
      </c>
      <c r="AM9" s="17">
        <v>6.3929651755157496E-2</v>
      </c>
      <c r="AN9" s="17"/>
      <c r="AO9" s="17">
        <v>6.5813404450521307E-2</v>
      </c>
      <c r="AP9" s="17">
        <v>4.8566457670303903E-2</v>
      </c>
      <c r="AQ9" s="17">
        <v>8.6569972527349201E-2</v>
      </c>
      <c r="AR9" s="17"/>
      <c r="AS9" s="17">
        <v>9.1253389030048898E-2</v>
      </c>
      <c r="AT9" s="17">
        <v>8.8561843117815398E-2</v>
      </c>
      <c r="AU9" s="17">
        <v>8.0001738523178198E-2</v>
      </c>
      <c r="AV9" s="17">
        <v>0.11738111575000799</v>
      </c>
      <c r="AW9" s="17">
        <v>5.1865369043687097E-2</v>
      </c>
    </row>
    <row r="10" spans="2:49" x14ac:dyDescent="0.25">
      <c r="B10" s="18" t="s">
        <v>173</v>
      </c>
      <c r="C10" s="17">
        <v>0.18802737133361699</v>
      </c>
      <c r="D10" s="17">
        <v>0.207066068201748</v>
      </c>
      <c r="E10" s="17">
        <v>0.16867493161726499</v>
      </c>
      <c r="F10" s="17"/>
      <c r="G10" s="17">
        <v>0.20209806596713201</v>
      </c>
      <c r="H10" s="17">
        <v>0.18219297176045299</v>
      </c>
      <c r="I10" s="17">
        <v>0.195605018734788</v>
      </c>
      <c r="J10" s="17">
        <v>0.19954445938791901</v>
      </c>
      <c r="K10" s="17">
        <v>0.18919263757952501</v>
      </c>
      <c r="L10" s="17">
        <v>0.16695975401049601</v>
      </c>
      <c r="M10" s="17"/>
      <c r="N10" s="17">
        <v>0.18262939860171401</v>
      </c>
      <c r="O10" s="17">
        <v>0.193654958959254</v>
      </c>
      <c r="P10" s="17">
        <v>0.19491198516484701</v>
      </c>
      <c r="Q10" s="17">
        <v>0.18333962234443599</v>
      </c>
      <c r="R10" s="17"/>
      <c r="S10" s="17">
        <v>0.19196296781158301</v>
      </c>
      <c r="T10" s="17">
        <v>0.18652846871397599</v>
      </c>
      <c r="U10" s="17">
        <v>0.163041896237545</v>
      </c>
      <c r="V10" s="17">
        <v>0.19532484250495599</v>
      </c>
      <c r="W10" s="17">
        <v>0.175208510263476</v>
      </c>
      <c r="X10" s="17">
        <v>0.176497356076323</v>
      </c>
      <c r="Y10" s="17">
        <v>0.19255757895991801</v>
      </c>
      <c r="Z10" s="17">
        <v>0.23803505798112201</v>
      </c>
      <c r="AA10" s="17">
        <v>0.18229236834614099</v>
      </c>
      <c r="AB10" s="17">
        <v>0.20710007909568001</v>
      </c>
      <c r="AC10" s="17">
        <v>0.17759032116843501</v>
      </c>
      <c r="AD10" s="17"/>
      <c r="AE10" s="17">
        <v>0.21127242474437999</v>
      </c>
      <c r="AF10" s="17">
        <v>0.18628778167372301</v>
      </c>
      <c r="AG10" s="17">
        <v>0.15664811258911901</v>
      </c>
      <c r="AH10" s="17"/>
      <c r="AI10" s="17">
        <v>0.21374904125212299</v>
      </c>
      <c r="AJ10" s="17">
        <v>0.16426820247133</v>
      </c>
      <c r="AK10" s="17">
        <v>0.19232987787168501</v>
      </c>
      <c r="AL10" s="17">
        <v>0.14068414927883499</v>
      </c>
      <c r="AM10" s="17">
        <v>0.1636476356007</v>
      </c>
      <c r="AN10" s="17"/>
      <c r="AO10" s="17">
        <v>0.18210381339926901</v>
      </c>
      <c r="AP10" s="17">
        <v>0.15082970293947301</v>
      </c>
      <c r="AQ10" s="17">
        <v>0.28262835437105699</v>
      </c>
      <c r="AR10" s="17"/>
      <c r="AS10" s="17">
        <v>0.17978722877103301</v>
      </c>
      <c r="AT10" s="17">
        <v>0.181287788434805</v>
      </c>
      <c r="AU10" s="17">
        <v>0.20356475441219299</v>
      </c>
      <c r="AV10" s="17">
        <v>0.20261679885633699</v>
      </c>
      <c r="AW10" s="17">
        <v>0.212230325184185</v>
      </c>
    </row>
    <row r="11" spans="2:49" x14ac:dyDescent="0.25">
      <c r="B11" s="18" t="s">
        <v>174</v>
      </c>
      <c r="C11" s="17">
        <v>0.20748384236445999</v>
      </c>
      <c r="D11" s="17">
        <v>0.20104024417476801</v>
      </c>
      <c r="E11" s="17">
        <v>0.21398587081210299</v>
      </c>
      <c r="F11" s="17"/>
      <c r="G11" s="17">
        <v>0.29200752301248101</v>
      </c>
      <c r="H11" s="17">
        <v>0.23235801265078801</v>
      </c>
      <c r="I11" s="17">
        <v>0.203155089830383</v>
      </c>
      <c r="J11" s="17">
        <v>0.17757638494033201</v>
      </c>
      <c r="K11" s="17">
        <v>0.18736271177831301</v>
      </c>
      <c r="L11" s="17">
        <v>0.171584450375455</v>
      </c>
      <c r="M11" s="17"/>
      <c r="N11" s="17">
        <v>0.18990755770228501</v>
      </c>
      <c r="O11" s="17">
        <v>0.20441628384202001</v>
      </c>
      <c r="P11" s="17">
        <v>0.22540874236623201</v>
      </c>
      <c r="Q11" s="17">
        <v>0.21404162247000399</v>
      </c>
      <c r="R11" s="17"/>
      <c r="S11" s="17">
        <v>0.24484756120166001</v>
      </c>
      <c r="T11" s="17">
        <v>0.17657713230032401</v>
      </c>
      <c r="U11" s="17">
        <v>0.22272391753673501</v>
      </c>
      <c r="V11" s="17">
        <v>0.20156876113085301</v>
      </c>
      <c r="W11" s="17">
        <v>0.22919263789847</v>
      </c>
      <c r="X11" s="17">
        <v>0.20382920443753</v>
      </c>
      <c r="Y11" s="17">
        <v>0.18573663519407299</v>
      </c>
      <c r="Z11" s="17">
        <v>0.19096898656556799</v>
      </c>
      <c r="AA11" s="17">
        <v>0.20589747691465299</v>
      </c>
      <c r="AB11" s="17">
        <v>0.20694065044375701</v>
      </c>
      <c r="AC11" s="17">
        <v>0.19807681881556799</v>
      </c>
      <c r="AD11" s="17"/>
      <c r="AE11" s="17">
        <v>0.18065325872381399</v>
      </c>
      <c r="AF11" s="17">
        <v>0.201213152039496</v>
      </c>
      <c r="AG11" s="17">
        <v>0.24020080595842</v>
      </c>
      <c r="AH11" s="17"/>
      <c r="AI11" s="17">
        <v>0.183039412035754</v>
      </c>
      <c r="AJ11" s="17">
        <v>0.20440059604511199</v>
      </c>
      <c r="AK11" s="17">
        <v>0.21385101308281801</v>
      </c>
      <c r="AL11" s="17">
        <v>0.23345659820800299</v>
      </c>
      <c r="AM11" s="17">
        <v>0.236727381025717</v>
      </c>
      <c r="AN11" s="17"/>
      <c r="AO11" s="17">
        <v>0.16644750689179699</v>
      </c>
      <c r="AP11" s="17">
        <v>0.20031769738325</v>
      </c>
      <c r="AQ11" s="17">
        <v>0.209619080634869</v>
      </c>
      <c r="AR11" s="17"/>
      <c r="AS11" s="17">
        <v>0.22865319757383501</v>
      </c>
      <c r="AT11" s="17">
        <v>0.22309331768181601</v>
      </c>
      <c r="AU11" s="17">
        <v>0.177966147420557</v>
      </c>
      <c r="AV11" s="17">
        <v>0.17517617124201801</v>
      </c>
      <c r="AW11" s="17">
        <v>0.18044408993423999</v>
      </c>
    </row>
    <row r="12" spans="2:49" x14ac:dyDescent="0.25">
      <c r="B12" s="18" t="s">
        <v>175</v>
      </c>
      <c r="C12" s="17">
        <v>0.237375600881777</v>
      </c>
      <c r="D12" s="17">
        <v>0.23106550398113801</v>
      </c>
      <c r="E12" s="17">
        <v>0.24348914377723399</v>
      </c>
      <c r="F12" s="17"/>
      <c r="G12" s="17">
        <v>0.20587944699430499</v>
      </c>
      <c r="H12" s="17">
        <v>0.21964858941033699</v>
      </c>
      <c r="I12" s="17">
        <v>0.22314012805963099</v>
      </c>
      <c r="J12" s="17">
        <v>0.26676224311339197</v>
      </c>
      <c r="K12" s="17">
        <v>0.24174738053459899</v>
      </c>
      <c r="L12" s="17">
        <v>0.25781565992990702</v>
      </c>
      <c r="M12" s="17"/>
      <c r="N12" s="17">
        <v>0.25690359147061997</v>
      </c>
      <c r="O12" s="17">
        <v>0.256501774650361</v>
      </c>
      <c r="P12" s="17">
        <v>0.229986458191176</v>
      </c>
      <c r="Q12" s="17">
        <v>0.204855397042216</v>
      </c>
      <c r="R12" s="17"/>
      <c r="S12" s="17">
        <v>0.220296840230261</v>
      </c>
      <c r="T12" s="17">
        <v>0.24136773299397099</v>
      </c>
      <c r="U12" s="17">
        <v>0.22302743931227501</v>
      </c>
      <c r="V12" s="17">
        <v>0.22856673642100001</v>
      </c>
      <c r="W12" s="17">
        <v>0.21540198159207499</v>
      </c>
      <c r="X12" s="17">
        <v>0.26670649350307302</v>
      </c>
      <c r="Y12" s="17">
        <v>0.23589847629576599</v>
      </c>
      <c r="Z12" s="17">
        <v>0.23157544097440599</v>
      </c>
      <c r="AA12" s="17">
        <v>0.23607801445507501</v>
      </c>
      <c r="AB12" s="17">
        <v>0.27492160341876098</v>
      </c>
      <c r="AC12" s="17">
        <v>0.233896714318025</v>
      </c>
      <c r="AD12" s="17"/>
      <c r="AE12" s="17">
        <v>0.23078410990512199</v>
      </c>
      <c r="AF12" s="17">
        <v>0.26149261748052699</v>
      </c>
      <c r="AG12" s="17">
        <v>0.195221015641665</v>
      </c>
      <c r="AH12" s="17"/>
      <c r="AI12" s="17">
        <v>0.25478747392902501</v>
      </c>
      <c r="AJ12" s="17">
        <v>0.25961750391716198</v>
      </c>
      <c r="AK12" s="17">
        <v>0.29068798018935399</v>
      </c>
      <c r="AL12" s="17">
        <v>0.111208153964884</v>
      </c>
      <c r="AM12" s="17">
        <v>0.17926017559205901</v>
      </c>
      <c r="AN12" s="17"/>
      <c r="AO12" s="17">
        <v>0.27554615091976298</v>
      </c>
      <c r="AP12" s="17">
        <v>0.28437768542603198</v>
      </c>
      <c r="AQ12" s="17">
        <v>0.25216743207092002</v>
      </c>
      <c r="AR12" s="17"/>
      <c r="AS12" s="17">
        <v>0.21277056067847699</v>
      </c>
      <c r="AT12" s="17">
        <v>0.23591316757352401</v>
      </c>
      <c r="AU12" s="17">
        <v>0.25274617309927</v>
      </c>
      <c r="AV12" s="17">
        <v>0.22859749154079401</v>
      </c>
      <c r="AW12" s="17">
        <v>0.25943271319169697</v>
      </c>
    </row>
    <row r="13" spans="2:49" x14ac:dyDescent="0.25">
      <c r="B13" s="18" t="s">
        <v>176</v>
      </c>
      <c r="C13" s="17">
        <v>0.192626108557681</v>
      </c>
      <c r="D13" s="17">
        <v>0.19717516286383999</v>
      </c>
      <c r="E13" s="17">
        <v>0.18924273948848899</v>
      </c>
      <c r="F13" s="17"/>
      <c r="G13" s="17">
        <v>8.9629706044524193E-2</v>
      </c>
      <c r="H13" s="17">
        <v>0.15013634238618001</v>
      </c>
      <c r="I13" s="17">
        <v>0.17786022619307301</v>
      </c>
      <c r="J13" s="17">
        <v>0.18853223900222199</v>
      </c>
      <c r="K13" s="17">
        <v>0.222644094541082</v>
      </c>
      <c r="L13" s="17">
        <v>0.29186674033347998</v>
      </c>
      <c r="M13" s="17"/>
      <c r="N13" s="17">
        <v>0.237277305082053</v>
      </c>
      <c r="O13" s="17">
        <v>0.186728665116461</v>
      </c>
      <c r="P13" s="17">
        <v>0.16304076684524199</v>
      </c>
      <c r="Q13" s="17">
        <v>0.177792890582151</v>
      </c>
      <c r="R13" s="17"/>
      <c r="S13" s="17">
        <v>0.164968700768821</v>
      </c>
      <c r="T13" s="17">
        <v>0.20293529297107299</v>
      </c>
      <c r="U13" s="17">
        <v>0.20893692041683501</v>
      </c>
      <c r="V13" s="17">
        <v>0.21019893811381199</v>
      </c>
      <c r="W13" s="17">
        <v>0.18022409306265799</v>
      </c>
      <c r="X13" s="17">
        <v>0.171533526319463</v>
      </c>
      <c r="Y13" s="17">
        <v>0.21619177802957201</v>
      </c>
      <c r="Z13" s="17">
        <v>0.19965093111145699</v>
      </c>
      <c r="AA13" s="17">
        <v>0.19719955568732001</v>
      </c>
      <c r="AB13" s="17">
        <v>0.16710540594238199</v>
      </c>
      <c r="AC13" s="17">
        <v>0.233326314465992</v>
      </c>
      <c r="AD13" s="17"/>
      <c r="AE13" s="17">
        <v>0.208846981109824</v>
      </c>
      <c r="AF13" s="17">
        <v>0.23187566042607399</v>
      </c>
      <c r="AG13" s="17">
        <v>0.112169846784075</v>
      </c>
      <c r="AH13" s="17"/>
      <c r="AI13" s="17">
        <v>0.21050200841260899</v>
      </c>
      <c r="AJ13" s="17">
        <v>0.25429774599052501</v>
      </c>
      <c r="AK13" s="17">
        <v>0.18719463513831799</v>
      </c>
      <c r="AL13" s="17">
        <v>8.1042780310840098E-2</v>
      </c>
      <c r="AM13" s="17">
        <v>0.12175691072903901</v>
      </c>
      <c r="AN13" s="17"/>
      <c r="AO13" s="17">
        <v>0.28187885242243299</v>
      </c>
      <c r="AP13" s="17">
        <v>0.26563949896936501</v>
      </c>
      <c r="AQ13" s="17">
        <v>0.118017909918295</v>
      </c>
      <c r="AR13" s="17"/>
      <c r="AS13" s="17">
        <v>0.19058937845966201</v>
      </c>
      <c r="AT13" s="17">
        <v>0.17873539098813099</v>
      </c>
      <c r="AU13" s="17">
        <v>0.203017048653299</v>
      </c>
      <c r="AV13" s="17">
        <v>0.19633832183163499</v>
      </c>
      <c r="AW13" s="17">
        <v>0.23773241076163101</v>
      </c>
    </row>
    <row r="14" spans="2:49" x14ac:dyDescent="0.25">
      <c r="B14" s="18" t="s">
        <v>74</v>
      </c>
      <c r="C14" s="17">
        <v>8.7278047741324596E-2</v>
      </c>
      <c r="D14" s="17">
        <v>5.2067215292913603E-2</v>
      </c>
      <c r="E14" s="17">
        <v>0.121806619051961</v>
      </c>
      <c r="F14" s="17"/>
      <c r="G14" s="17">
        <v>0.125064766428225</v>
      </c>
      <c r="H14" s="17">
        <v>0.124735952742353</v>
      </c>
      <c r="I14" s="17">
        <v>0.105027087852162</v>
      </c>
      <c r="J14" s="17">
        <v>7.4584338936827796E-2</v>
      </c>
      <c r="K14" s="17">
        <v>6.9048320519991102E-2</v>
      </c>
      <c r="L14" s="17">
        <v>3.9419646435560701E-2</v>
      </c>
      <c r="M14" s="17"/>
      <c r="N14" s="17">
        <v>6.33354069943102E-2</v>
      </c>
      <c r="O14" s="17">
        <v>7.8029345484777496E-2</v>
      </c>
      <c r="P14" s="17">
        <v>9.4674880118725394E-2</v>
      </c>
      <c r="Q14" s="17">
        <v>0.11180342584735101</v>
      </c>
      <c r="R14" s="17"/>
      <c r="S14" s="17">
        <v>7.8723951755084301E-2</v>
      </c>
      <c r="T14" s="17">
        <v>0.115281842483605</v>
      </c>
      <c r="U14" s="17">
        <v>8.7377653311754303E-2</v>
      </c>
      <c r="V14" s="17">
        <v>7.9690347628262201E-2</v>
      </c>
      <c r="W14" s="17">
        <v>0.10967460250976099</v>
      </c>
      <c r="X14" s="17">
        <v>7.6212053922420794E-2</v>
      </c>
      <c r="Y14" s="17">
        <v>7.90380851503273E-2</v>
      </c>
      <c r="Z14" s="17">
        <v>5.3502533478879601E-2</v>
      </c>
      <c r="AA14" s="17">
        <v>9.6842802142567602E-2</v>
      </c>
      <c r="AB14" s="17">
        <v>7.1587566605874106E-2</v>
      </c>
      <c r="AC14" s="17">
        <v>8.7919921316563995E-2</v>
      </c>
      <c r="AD14" s="17"/>
      <c r="AE14" s="17">
        <v>5.5301095979260098E-2</v>
      </c>
      <c r="AF14" s="17">
        <v>4.9301014545433702E-2</v>
      </c>
      <c r="AG14" s="17">
        <v>0.22160973992545099</v>
      </c>
      <c r="AH14" s="17"/>
      <c r="AI14" s="17">
        <v>3.6415761057539103E-2</v>
      </c>
      <c r="AJ14" s="17">
        <v>5.0882355106985203E-2</v>
      </c>
      <c r="AK14" s="17">
        <v>5.7142950057464302E-2</v>
      </c>
      <c r="AL14" s="17">
        <v>8.7286882998014598E-2</v>
      </c>
      <c r="AM14" s="17">
        <v>0.234678245297328</v>
      </c>
      <c r="AN14" s="17"/>
      <c r="AO14" s="17">
        <v>2.8210271916217201E-2</v>
      </c>
      <c r="AP14" s="17">
        <v>5.0268957611575703E-2</v>
      </c>
      <c r="AQ14" s="17">
        <v>5.0997250477509498E-2</v>
      </c>
      <c r="AR14" s="17"/>
      <c r="AS14" s="17">
        <v>9.69462454869435E-2</v>
      </c>
      <c r="AT14" s="17">
        <v>9.2408492203908399E-2</v>
      </c>
      <c r="AU14" s="17">
        <v>8.27041378915023E-2</v>
      </c>
      <c r="AV14" s="17">
        <v>7.9890100779208301E-2</v>
      </c>
      <c r="AW14" s="17">
        <v>5.8295091884560599E-2</v>
      </c>
    </row>
    <row r="15" spans="2:49" x14ac:dyDescent="0.25">
      <c r="B15" s="18" t="s">
        <v>177</v>
      </c>
      <c r="C15" s="21">
        <v>0.275236400454758</v>
      </c>
      <c r="D15" s="21">
        <v>0.31865187368734099</v>
      </c>
      <c r="E15" s="21">
        <v>0.231475626870212</v>
      </c>
      <c r="F15" s="21"/>
      <c r="G15" s="21">
        <v>0.28741855752046602</v>
      </c>
      <c r="H15" s="21">
        <v>0.27312110281034202</v>
      </c>
      <c r="I15" s="21">
        <v>0.29081746806475101</v>
      </c>
      <c r="J15" s="21">
        <v>0.29254479400722599</v>
      </c>
      <c r="K15" s="21">
        <v>0.27919749262601401</v>
      </c>
      <c r="L15" s="21">
        <v>0.239313502925597</v>
      </c>
      <c r="M15" s="21"/>
      <c r="N15" s="21">
        <v>0.25257613875073098</v>
      </c>
      <c r="O15" s="21">
        <v>0.27432393090638002</v>
      </c>
      <c r="P15" s="21">
        <v>0.28688915247862501</v>
      </c>
      <c r="Q15" s="21">
        <v>0.29150666405827802</v>
      </c>
      <c r="R15" s="21"/>
      <c r="S15" s="21">
        <v>0.29116294604417398</v>
      </c>
      <c r="T15" s="21">
        <v>0.26383799925102802</v>
      </c>
      <c r="U15" s="21">
        <v>0.25793406942240099</v>
      </c>
      <c r="V15" s="21">
        <v>0.279975216706073</v>
      </c>
      <c r="W15" s="21">
        <v>0.265506684937037</v>
      </c>
      <c r="X15" s="21">
        <v>0.28171872181751301</v>
      </c>
      <c r="Y15" s="21">
        <v>0.28313502533026202</v>
      </c>
      <c r="Z15" s="21">
        <v>0.32430210786968899</v>
      </c>
      <c r="AA15" s="21">
        <v>0.26398215080038501</v>
      </c>
      <c r="AB15" s="21">
        <v>0.27944477358922598</v>
      </c>
      <c r="AC15" s="21">
        <v>0.246780231083851</v>
      </c>
      <c r="AD15" s="21"/>
      <c r="AE15" s="21">
        <v>0.32441455428198002</v>
      </c>
      <c r="AF15" s="21">
        <v>0.25611755550846899</v>
      </c>
      <c r="AG15" s="21">
        <v>0.23079859169038899</v>
      </c>
      <c r="AH15" s="21"/>
      <c r="AI15" s="21">
        <v>0.31525534456507398</v>
      </c>
      <c r="AJ15" s="21">
        <v>0.23080179894021699</v>
      </c>
      <c r="AK15" s="21">
        <v>0.25112342153204598</v>
      </c>
      <c r="AL15" s="21">
        <v>0.48700558451825798</v>
      </c>
      <c r="AM15" s="21">
        <v>0.227577287355858</v>
      </c>
      <c r="AN15" s="21"/>
      <c r="AO15" s="21">
        <v>0.24791721784979101</v>
      </c>
      <c r="AP15" s="21">
        <v>0.199396160609777</v>
      </c>
      <c r="AQ15" s="21">
        <v>0.36919832689840598</v>
      </c>
      <c r="AR15" s="21"/>
      <c r="AS15" s="21">
        <v>0.27104061780108202</v>
      </c>
      <c r="AT15" s="21">
        <v>0.26984963155262098</v>
      </c>
      <c r="AU15" s="21">
        <v>0.28356649293537101</v>
      </c>
      <c r="AV15" s="21">
        <v>0.31999791460634502</v>
      </c>
      <c r="AW15" s="21">
        <v>0.26409569422787199</v>
      </c>
    </row>
    <row r="16" spans="2:49" x14ac:dyDescent="0.25">
      <c r="B16" s="18" t="s">
        <v>178</v>
      </c>
      <c r="C16" s="21">
        <v>0.43000170943945798</v>
      </c>
      <c r="D16" s="21">
        <v>0.42824066684497802</v>
      </c>
      <c r="E16" s="21">
        <v>0.43273188326572298</v>
      </c>
      <c r="F16" s="21"/>
      <c r="G16" s="21">
        <v>0.29550915303882902</v>
      </c>
      <c r="H16" s="21">
        <v>0.369784931796517</v>
      </c>
      <c r="I16" s="21">
        <v>0.40100035425270403</v>
      </c>
      <c r="J16" s="21">
        <v>0.45529448211561402</v>
      </c>
      <c r="K16" s="21">
        <v>0.46439147507568201</v>
      </c>
      <c r="L16" s="21">
        <v>0.54968240026338699</v>
      </c>
      <c r="M16" s="21"/>
      <c r="N16" s="21">
        <v>0.494180896552673</v>
      </c>
      <c r="O16" s="21">
        <v>0.44323043976682203</v>
      </c>
      <c r="P16" s="21">
        <v>0.39302722503641702</v>
      </c>
      <c r="Q16" s="21">
        <v>0.38264828762436698</v>
      </c>
      <c r="R16" s="21"/>
      <c r="S16" s="21">
        <v>0.385265540999082</v>
      </c>
      <c r="T16" s="21">
        <v>0.44430302596504401</v>
      </c>
      <c r="U16" s="21">
        <v>0.43196435972911001</v>
      </c>
      <c r="V16" s="21">
        <v>0.43876567453481202</v>
      </c>
      <c r="W16" s="21">
        <v>0.39562607465473298</v>
      </c>
      <c r="X16" s="21">
        <v>0.43824001982253602</v>
      </c>
      <c r="Y16" s="21">
        <v>0.452090254325338</v>
      </c>
      <c r="Z16" s="21">
        <v>0.43122637208586401</v>
      </c>
      <c r="AA16" s="21">
        <v>0.43327757014239499</v>
      </c>
      <c r="AB16" s="21">
        <v>0.44202700936114298</v>
      </c>
      <c r="AC16" s="21">
        <v>0.467223028784017</v>
      </c>
      <c r="AD16" s="21"/>
      <c r="AE16" s="21">
        <v>0.43963109101494602</v>
      </c>
      <c r="AF16" s="21">
        <v>0.49336827790660098</v>
      </c>
      <c r="AG16" s="21">
        <v>0.30739086242573999</v>
      </c>
      <c r="AH16" s="21"/>
      <c r="AI16" s="21">
        <v>0.46528948234163298</v>
      </c>
      <c r="AJ16" s="21">
        <v>0.513915249907686</v>
      </c>
      <c r="AK16" s="21">
        <v>0.47788261532767201</v>
      </c>
      <c r="AL16" s="21">
        <v>0.19225093427572401</v>
      </c>
      <c r="AM16" s="21">
        <v>0.30101708632109703</v>
      </c>
      <c r="AN16" s="21"/>
      <c r="AO16" s="21">
        <v>0.55742500334219502</v>
      </c>
      <c r="AP16" s="21">
        <v>0.55001718439539704</v>
      </c>
      <c r="AQ16" s="21">
        <v>0.37018534198921499</v>
      </c>
      <c r="AR16" s="21"/>
      <c r="AS16" s="21">
        <v>0.403359939138139</v>
      </c>
      <c r="AT16" s="21">
        <v>0.414648558561655</v>
      </c>
      <c r="AU16" s="21">
        <v>0.45576322175257</v>
      </c>
      <c r="AV16" s="21">
        <v>0.42493581337242903</v>
      </c>
      <c r="AW16" s="21">
        <v>0.49716512395332801</v>
      </c>
    </row>
    <row r="17" spans="2:49" x14ac:dyDescent="0.25">
      <c r="B17" s="18" t="s">
        <v>179</v>
      </c>
      <c r="C17" s="22">
        <v>-0.15476530898470001</v>
      </c>
      <c r="D17" s="22">
        <v>-0.109588793157637</v>
      </c>
      <c r="E17" s="22">
        <v>-0.20125625639551101</v>
      </c>
      <c r="F17" s="22"/>
      <c r="G17" s="22">
        <v>-8.0905955183632194E-3</v>
      </c>
      <c r="H17" s="22">
        <v>-9.6663828986174802E-2</v>
      </c>
      <c r="I17" s="22">
        <v>-0.11018288618795299</v>
      </c>
      <c r="J17" s="22">
        <v>-0.162749688108388</v>
      </c>
      <c r="K17" s="22">
        <v>-0.185193982449668</v>
      </c>
      <c r="L17" s="22">
        <v>-0.31036889733779</v>
      </c>
      <c r="M17" s="22"/>
      <c r="N17" s="22">
        <v>-0.24160475780194199</v>
      </c>
      <c r="O17" s="22">
        <v>-0.16890650886044201</v>
      </c>
      <c r="P17" s="22">
        <v>-0.10613807255779199</v>
      </c>
      <c r="Q17" s="22">
        <v>-9.1141623566089694E-2</v>
      </c>
      <c r="R17" s="22"/>
      <c r="S17" s="22">
        <v>-9.41025949549079E-2</v>
      </c>
      <c r="T17" s="22">
        <v>-0.18046502671401601</v>
      </c>
      <c r="U17" s="22">
        <v>-0.174030290306708</v>
      </c>
      <c r="V17" s="22">
        <v>-0.15879045782873999</v>
      </c>
      <c r="W17" s="22">
        <v>-0.13011938971769599</v>
      </c>
      <c r="X17" s="22">
        <v>-0.15652129800502301</v>
      </c>
      <c r="Y17" s="22">
        <v>-0.16895522899507601</v>
      </c>
      <c r="Z17" s="22">
        <v>-0.106924264216175</v>
      </c>
      <c r="AA17" s="22">
        <v>-0.16929541934201001</v>
      </c>
      <c r="AB17" s="22">
        <v>-0.16258223577191799</v>
      </c>
      <c r="AC17" s="22">
        <v>-0.220442797700166</v>
      </c>
      <c r="AD17" s="22"/>
      <c r="AE17" s="22">
        <v>-0.115216536732967</v>
      </c>
      <c r="AF17" s="22">
        <v>-0.237250722398133</v>
      </c>
      <c r="AG17" s="22">
        <v>-7.6592270735350299E-2</v>
      </c>
      <c r="AH17" s="22"/>
      <c r="AI17" s="22">
        <v>-0.15003413777655999</v>
      </c>
      <c r="AJ17" s="22">
        <v>-0.28311345096746998</v>
      </c>
      <c r="AK17" s="22">
        <v>-0.22675919379562701</v>
      </c>
      <c r="AL17" s="22">
        <v>0.294754650242535</v>
      </c>
      <c r="AM17" s="22">
        <v>-7.3439798965239694E-2</v>
      </c>
      <c r="AN17" s="22"/>
      <c r="AO17" s="22">
        <v>-0.30950778549240499</v>
      </c>
      <c r="AP17" s="22">
        <v>-0.35062102378562099</v>
      </c>
      <c r="AQ17" s="22">
        <v>-9.8701509080878491E-4</v>
      </c>
      <c r="AR17" s="22"/>
      <c r="AS17" s="22">
        <v>-0.13231932133705701</v>
      </c>
      <c r="AT17" s="22">
        <v>-0.14479892700903399</v>
      </c>
      <c r="AU17" s="22">
        <v>-0.172196728817199</v>
      </c>
      <c r="AV17" s="22">
        <v>-0.104937898766084</v>
      </c>
      <c r="AW17" s="22">
        <v>-0.233069429725456</v>
      </c>
    </row>
    <row r="18" spans="2:49" x14ac:dyDescent="0.25">
      <c r="B18" s="16"/>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0.17560268073991001</v>
      </c>
      <c r="D9" s="17">
        <v>0.19762536153107399</v>
      </c>
      <c r="E9" s="17">
        <v>0.15361968723766301</v>
      </c>
      <c r="F9" s="17"/>
      <c r="G9" s="17">
        <v>0.14332202483904899</v>
      </c>
      <c r="H9" s="17">
        <v>0.188871785030963</v>
      </c>
      <c r="I9" s="17">
        <v>0.202256163364746</v>
      </c>
      <c r="J9" s="17">
        <v>0.19641268179718399</v>
      </c>
      <c r="K9" s="17">
        <v>0.19046392175461599</v>
      </c>
      <c r="L9" s="17">
        <v>0.13798313081258801</v>
      </c>
      <c r="M9" s="17"/>
      <c r="N9" s="17">
        <v>0.15106787177848899</v>
      </c>
      <c r="O9" s="17">
        <v>0.172299792156619</v>
      </c>
      <c r="P9" s="17">
        <v>0.18615664714413499</v>
      </c>
      <c r="Q9" s="17">
        <v>0.194245544019928</v>
      </c>
      <c r="R9" s="17"/>
      <c r="S9" s="17">
        <v>0.14286521460236801</v>
      </c>
      <c r="T9" s="17">
        <v>0.18120028344393899</v>
      </c>
      <c r="U9" s="17">
        <v>0.20896756123645999</v>
      </c>
      <c r="V9" s="17">
        <v>0.164495734235273</v>
      </c>
      <c r="W9" s="17">
        <v>0.19959842178720499</v>
      </c>
      <c r="X9" s="17">
        <v>0.159602384825971</v>
      </c>
      <c r="Y9" s="17">
        <v>0.20556427460099599</v>
      </c>
      <c r="Z9" s="17">
        <v>0.18419164423489801</v>
      </c>
      <c r="AA9" s="17">
        <v>0.171722505015202</v>
      </c>
      <c r="AB9" s="17">
        <v>0.183521435698699</v>
      </c>
      <c r="AC9" s="17">
        <v>0.15404992870327799</v>
      </c>
      <c r="AD9" s="17"/>
      <c r="AE9" s="17">
        <v>0.220095504675795</v>
      </c>
      <c r="AF9" s="17">
        <v>0.123820253776164</v>
      </c>
      <c r="AG9" s="17">
        <v>0.21814501164724401</v>
      </c>
      <c r="AH9" s="17"/>
      <c r="AI9" s="17">
        <v>0.173625416616009</v>
      </c>
      <c r="AJ9" s="17">
        <v>0.112327893059724</v>
      </c>
      <c r="AK9" s="17">
        <v>0.117346740749835</v>
      </c>
      <c r="AL9" s="17">
        <v>0.348382777374594</v>
      </c>
      <c r="AM9" s="17">
        <v>0.27658903816841202</v>
      </c>
      <c r="AN9" s="17"/>
      <c r="AO9" s="17">
        <v>8.2001377949079801E-2</v>
      </c>
      <c r="AP9" s="17">
        <v>9.2219119687785595E-2</v>
      </c>
      <c r="AQ9" s="17">
        <v>0.16016041649875101</v>
      </c>
      <c r="AR9" s="17"/>
      <c r="AS9" s="17">
        <v>0.19675798020382801</v>
      </c>
      <c r="AT9" s="17">
        <v>0.176075114505544</v>
      </c>
      <c r="AU9" s="17">
        <v>0.15800996501551501</v>
      </c>
      <c r="AV9" s="17">
        <v>0.16713246155264699</v>
      </c>
      <c r="AW9" s="17">
        <v>8.2178591960331795E-2</v>
      </c>
    </row>
    <row r="10" spans="2:49" x14ac:dyDescent="0.25">
      <c r="B10" s="18" t="s">
        <v>173</v>
      </c>
      <c r="C10" s="17">
        <v>0.28401272754316698</v>
      </c>
      <c r="D10" s="17">
        <v>0.27296217377648602</v>
      </c>
      <c r="E10" s="17">
        <v>0.29477401340437598</v>
      </c>
      <c r="F10" s="17"/>
      <c r="G10" s="17">
        <v>0.295184693224947</v>
      </c>
      <c r="H10" s="17">
        <v>0.28112735404926098</v>
      </c>
      <c r="I10" s="17">
        <v>0.29964948376622902</v>
      </c>
      <c r="J10" s="17">
        <v>0.27169519185732299</v>
      </c>
      <c r="K10" s="17">
        <v>0.28669693057444801</v>
      </c>
      <c r="L10" s="17">
        <v>0.27428824718778599</v>
      </c>
      <c r="M10" s="17"/>
      <c r="N10" s="17">
        <v>0.29842793458503097</v>
      </c>
      <c r="O10" s="17">
        <v>0.279595369743324</v>
      </c>
      <c r="P10" s="17">
        <v>0.29937193930179901</v>
      </c>
      <c r="Q10" s="17">
        <v>0.25556268448522501</v>
      </c>
      <c r="R10" s="17"/>
      <c r="S10" s="17">
        <v>0.33953567586038003</v>
      </c>
      <c r="T10" s="17">
        <v>0.28958455763214802</v>
      </c>
      <c r="U10" s="17">
        <v>0.27283764955599998</v>
      </c>
      <c r="V10" s="17">
        <v>0.24998143602737399</v>
      </c>
      <c r="W10" s="17">
        <v>0.28146081470309098</v>
      </c>
      <c r="X10" s="17">
        <v>0.27065374713065699</v>
      </c>
      <c r="Y10" s="17">
        <v>0.25880612895970501</v>
      </c>
      <c r="Z10" s="17">
        <v>0.29459320713413201</v>
      </c>
      <c r="AA10" s="17">
        <v>0.24055377478825499</v>
      </c>
      <c r="AB10" s="17">
        <v>0.31597690939992501</v>
      </c>
      <c r="AC10" s="17">
        <v>0.290814439276954</v>
      </c>
      <c r="AD10" s="17"/>
      <c r="AE10" s="17">
        <v>0.28038483109273898</v>
      </c>
      <c r="AF10" s="17">
        <v>0.29331749739860602</v>
      </c>
      <c r="AG10" s="17">
        <v>0.25197770000222502</v>
      </c>
      <c r="AH10" s="17"/>
      <c r="AI10" s="17">
        <v>0.29126989985329899</v>
      </c>
      <c r="AJ10" s="17">
        <v>0.26708721187089002</v>
      </c>
      <c r="AK10" s="17">
        <v>0.34085436417675002</v>
      </c>
      <c r="AL10" s="17">
        <v>0.27918340179689999</v>
      </c>
      <c r="AM10" s="17">
        <v>0.25832651619924502</v>
      </c>
      <c r="AN10" s="17"/>
      <c r="AO10" s="17">
        <v>0.23932440091062501</v>
      </c>
      <c r="AP10" s="17">
        <v>0.26360268709774998</v>
      </c>
      <c r="AQ10" s="17">
        <v>0.35852853847705002</v>
      </c>
      <c r="AR10" s="17"/>
      <c r="AS10" s="17">
        <v>0.25328712790146302</v>
      </c>
      <c r="AT10" s="17">
        <v>0.29309788591121799</v>
      </c>
      <c r="AU10" s="17">
        <v>0.31399240045428201</v>
      </c>
      <c r="AV10" s="17">
        <v>0.27654275761130498</v>
      </c>
      <c r="AW10" s="17">
        <v>0.39476274562698199</v>
      </c>
    </row>
    <row r="11" spans="2:49" x14ac:dyDescent="0.25">
      <c r="B11" s="18" t="s">
        <v>174</v>
      </c>
      <c r="C11" s="17">
        <v>0.223505490779213</v>
      </c>
      <c r="D11" s="17">
        <v>0.20137969750839099</v>
      </c>
      <c r="E11" s="17">
        <v>0.2460692443635</v>
      </c>
      <c r="F11" s="17"/>
      <c r="G11" s="17">
        <v>0.27390121386525301</v>
      </c>
      <c r="H11" s="17">
        <v>0.23352578902266899</v>
      </c>
      <c r="I11" s="17">
        <v>0.19970339739586901</v>
      </c>
      <c r="J11" s="17">
        <v>0.22380881501239999</v>
      </c>
      <c r="K11" s="17">
        <v>0.20102108997257101</v>
      </c>
      <c r="L11" s="17">
        <v>0.21560295842653199</v>
      </c>
      <c r="M11" s="17"/>
      <c r="N11" s="17">
        <v>0.20141390371113799</v>
      </c>
      <c r="O11" s="17">
        <v>0.223024158984131</v>
      </c>
      <c r="P11" s="17">
        <v>0.226805639169397</v>
      </c>
      <c r="Q11" s="17">
        <v>0.248387215908216</v>
      </c>
      <c r="R11" s="17"/>
      <c r="S11" s="17">
        <v>0.23084978186961999</v>
      </c>
      <c r="T11" s="17">
        <v>0.21403883814513799</v>
      </c>
      <c r="U11" s="17">
        <v>0.233419515173174</v>
      </c>
      <c r="V11" s="17">
        <v>0.19995112221247699</v>
      </c>
      <c r="W11" s="17">
        <v>0.240035722706575</v>
      </c>
      <c r="X11" s="17">
        <v>0.21515397393077601</v>
      </c>
      <c r="Y11" s="17">
        <v>0.21818697464626199</v>
      </c>
      <c r="Z11" s="17">
        <v>0.24903718987817999</v>
      </c>
      <c r="AA11" s="17">
        <v>0.21439520430335801</v>
      </c>
      <c r="AB11" s="17">
        <v>0.23305581911008399</v>
      </c>
      <c r="AC11" s="17">
        <v>0.23694322472101301</v>
      </c>
      <c r="AD11" s="17"/>
      <c r="AE11" s="17">
        <v>0.21126524866052501</v>
      </c>
      <c r="AF11" s="17">
        <v>0.22353727184582201</v>
      </c>
      <c r="AG11" s="17">
        <v>0.25119535252416703</v>
      </c>
      <c r="AH11" s="17"/>
      <c r="AI11" s="17">
        <v>0.23733731451491999</v>
      </c>
      <c r="AJ11" s="17">
        <v>0.24168805929051199</v>
      </c>
      <c r="AK11" s="17">
        <v>0.18311128303135901</v>
      </c>
      <c r="AL11" s="17">
        <v>0.16927863342635399</v>
      </c>
      <c r="AM11" s="17">
        <v>0.20351995285934699</v>
      </c>
      <c r="AN11" s="17"/>
      <c r="AO11" s="17">
        <v>0.289006453922249</v>
      </c>
      <c r="AP11" s="17">
        <v>0.24381666541254901</v>
      </c>
      <c r="AQ11" s="17">
        <v>0.208946945994857</v>
      </c>
      <c r="AR11" s="17"/>
      <c r="AS11" s="17">
        <v>0.246047505004231</v>
      </c>
      <c r="AT11" s="17">
        <v>0.210726718898265</v>
      </c>
      <c r="AU11" s="17">
        <v>0.19511581239074199</v>
      </c>
      <c r="AV11" s="17">
        <v>0.21161528101668201</v>
      </c>
      <c r="AW11" s="17">
        <v>0.237544858054203</v>
      </c>
    </row>
    <row r="12" spans="2:49" x14ac:dyDescent="0.25">
      <c r="B12" s="18" t="s">
        <v>175</v>
      </c>
      <c r="C12" s="17">
        <v>0.180664979667569</v>
      </c>
      <c r="D12" s="17">
        <v>0.196001454328351</v>
      </c>
      <c r="E12" s="17">
        <v>0.16508786547836199</v>
      </c>
      <c r="F12" s="17"/>
      <c r="G12" s="17">
        <v>0.16133463859286601</v>
      </c>
      <c r="H12" s="17">
        <v>0.16451238100413201</v>
      </c>
      <c r="I12" s="17">
        <v>0.16078091576679601</v>
      </c>
      <c r="J12" s="17">
        <v>0.17001510434338399</v>
      </c>
      <c r="K12" s="17">
        <v>0.17775221830620699</v>
      </c>
      <c r="L12" s="17">
        <v>0.233651039484501</v>
      </c>
      <c r="M12" s="17"/>
      <c r="N12" s="17">
        <v>0.206583376491912</v>
      </c>
      <c r="O12" s="17">
        <v>0.19764572094878799</v>
      </c>
      <c r="P12" s="17">
        <v>0.15828956694353599</v>
      </c>
      <c r="Q12" s="17">
        <v>0.15730234992519701</v>
      </c>
      <c r="R12" s="17"/>
      <c r="S12" s="17">
        <v>0.15948589060517199</v>
      </c>
      <c r="T12" s="17">
        <v>0.18073627530855901</v>
      </c>
      <c r="U12" s="17">
        <v>0.17286919900125999</v>
      </c>
      <c r="V12" s="17">
        <v>0.207968873016939</v>
      </c>
      <c r="W12" s="17">
        <v>0.13734081898348</v>
      </c>
      <c r="X12" s="17">
        <v>0.21056364148328399</v>
      </c>
      <c r="Y12" s="17">
        <v>0.17941081908345499</v>
      </c>
      <c r="Z12" s="17">
        <v>0.16278779730584</v>
      </c>
      <c r="AA12" s="17">
        <v>0.22681870257735501</v>
      </c>
      <c r="AB12" s="17">
        <v>0.157348776425527</v>
      </c>
      <c r="AC12" s="17">
        <v>0.16658175073499701</v>
      </c>
      <c r="AD12" s="17"/>
      <c r="AE12" s="17">
        <v>0.17156509460838601</v>
      </c>
      <c r="AF12" s="17">
        <v>0.22020041184675801</v>
      </c>
      <c r="AG12" s="17">
        <v>0.11251413358091</v>
      </c>
      <c r="AH12" s="17"/>
      <c r="AI12" s="17">
        <v>0.19629996217335399</v>
      </c>
      <c r="AJ12" s="17">
        <v>0.21757747211745801</v>
      </c>
      <c r="AK12" s="17">
        <v>0.22519029658592801</v>
      </c>
      <c r="AL12" s="17">
        <v>8.9728027150631703E-2</v>
      </c>
      <c r="AM12" s="17">
        <v>9.6301977107838693E-2</v>
      </c>
      <c r="AN12" s="17"/>
      <c r="AO12" s="17">
        <v>0.257132061473755</v>
      </c>
      <c r="AP12" s="17">
        <v>0.23721698255193299</v>
      </c>
      <c r="AQ12" s="17">
        <v>0.185849917459257</v>
      </c>
      <c r="AR12" s="17"/>
      <c r="AS12" s="17">
        <v>0.16309809470336301</v>
      </c>
      <c r="AT12" s="17">
        <v>0.19469188166418799</v>
      </c>
      <c r="AU12" s="17">
        <v>0.19786876635439499</v>
      </c>
      <c r="AV12" s="17">
        <v>0.18503761952680201</v>
      </c>
      <c r="AW12" s="17">
        <v>0.14902732844489999</v>
      </c>
    </row>
    <row r="13" spans="2:49" x14ac:dyDescent="0.25">
      <c r="B13" s="18" t="s">
        <v>176</v>
      </c>
      <c r="C13" s="17">
        <v>8.4603433465026301E-2</v>
      </c>
      <c r="D13" s="17">
        <v>0.10158537929304801</v>
      </c>
      <c r="E13" s="17">
        <v>6.8204391650176804E-2</v>
      </c>
      <c r="F13" s="17"/>
      <c r="G13" s="17">
        <v>5.6571569573244801E-2</v>
      </c>
      <c r="H13" s="17">
        <v>6.9396728413350095E-2</v>
      </c>
      <c r="I13" s="17">
        <v>7.8420347080109698E-2</v>
      </c>
      <c r="J13" s="17">
        <v>7.98521214149331E-2</v>
      </c>
      <c r="K13" s="17">
        <v>0.10395136568887101</v>
      </c>
      <c r="L13" s="17">
        <v>0.111796579834832</v>
      </c>
      <c r="M13" s="17"/>
      <c r="N13" s="17">
        <v>0.10596512255981499</v>
      </c>
      <c r="O13" s="17">
        <v>7.9890106087662102E-2</v>
      </c>
      <c r="P13" s="17">
        <v>6.7864931315122903E-2</v>
      </c>
      <c r="Q13" s="17">
        <v>8.1133957243879798E-2</v>
      </c>
      <c r="R13" s="17"/>
      <c r="S13" s="17">
        <v>8.4809708422586103E-2</v>
      </c>
      <c r="T13" s="17">
        <v>6.9084617362538694E-2</v>
      </c>
      <c r="U13" s="17">
        <v>5.4535492024996503E-2</v>
      </c>
      <c r="V13" s="17">
        <v>9.0178527817973503E-2</v>
      </c>
      <c r="W13" s="17">
        <v>8.8701272576469203E-2</v>
      </c>
      <c r="X13" s="17">
        <v>8.8438588657860098E-2</v>
      </c>
      <c r="Y13" s="17">
        <v>9.7611895493467396E-2</v>
      </c>
      <c r="Z13" s="17">
        <v>6.0735639174595402E-2</v>
      </c>
      <c r="AA13" s="17">
        <v>0.108282507907217</v>
      </c>
      <c r="AB13" s="17">
        <v>7.9658715665832894E-2</v>
      </c>
      <c r="AC13" s="17">
        <v>0.104794190410332</v>
      </c>
      <c r="AD13" s="17"/>
      <c r="AE13" s="17">
        <v>8.0938516785977702E-2</v>
      </c>
      <c r="AF13" s="17">
        <v>0.11104826717768899</v>
      </c>
      <c r="AG13" s="17">
        <v>3.9817148171693503E-2</v>
      </c>
      <c r="AH13" s="17"/>
      <c r="AI13" s="17">
        <v>7.4717393032716503E-2</v>
      </c>
      <c r="AJ13" s="17">
        <v>0.13759511854277801</v>
      </c>
      <c r="AK13" s="17">
        <v>7.9556444199638504E-2</v>
      </c>
      <c r="AL13" s="17">
        <v>5.8970999439957802E-2</v>
      </c>
      <c r="AM13" s="17">
        <v>4.2489721841774103E-2</v>
      </c>
      <c r="AN13" s="17"/>
      <c r="AO13" s="17">
        <v>0.110521908327952</v>
      </c>
      <c r="AP13" s="17">
        <v>0.13382261468263801</v>
      </c>
      <c r="AQ13" s="17">
        <v>5.6447318462568501E-2</v>
      </c>
      <c r="AR13" s="17"/>
      <c r="AS13" s="17">
        <v>8.2106813586358504E-2</v>
      </c>
      <c r="AT13" s="17">
        <v>6.6085037043565803E-2</v>
      </c>
      <c r="AU13" s="17">
        <v>8.96788714302061E-2</v>
      </c>
      <c r="AV13" s="17">
        <v>0.119138964027243</v>
      </c>
      <c r="AW13" s="17">
        <v>0.10819348587348999</v>
      </c>
    </row>
    <row r="14" spans="2:49" x14ac:dyDescent="0.25">
      <c r="B14" s="18" t="s">
        <v>74</v>
      </c>
      <c r="C14" s="17">
        <v>5.1610687805114797E-2</v>
      </c>
      <c r="D14" s="17">
        <v>3.0445933562649699E-2</v>
      </c>
      <c r="E14" s="17">
        <v>7.2244797865922597E-2</v>
      </c>
      <c r="F14" s="17"/>
      <c r="G14" s="17">
        <v>6.9685859904639505E-2</v>
      </c>
      <c r="H14" s="17">
        <v>6.2565962479624801E-2</v>
      </c>
      <c r="I14" s="17">
        <v>5.9189692626249998E-2</v>
      </c>
      <c r="J14" s="17">
        <v>5.8216085574776602E-2</v>
      </c>
      <c r="K14" s="17">
        <v>4.0114473703286899E-2</v>
      </c>
      <c r="L14" s="17">
        <v>2.6678044253760198E-2</v>
      </c>
      <c r="M14" s="17"/>
      <c r="N14" s="17">
        <v>3.6541790873614803E-2</v>
      </c>
      <c r="O14" s="17">
        <v>4.7544852079476001E-2</v>
      </c>
      <c r="P14" s="17">
        <v>6.1511276126010997E-2</v>
      </c>
      <c r="Q14" s="17">
        <v>6.3368248417553799E-2</v>
      </c>
      <c r="R14" s="17"/>
      <c r="S14" s="17">
        <v>4.2453728639874101E-2</v>
      </c>
      <c r="T14" s="17">
        <v>6.5355428107677097E-2</v>
      </c>
      <c r="U14" s="17">
        <v>5.7370583008109398E-2</v>
      </c>
      <c r="V14" s="17">
        <v>8.7424306689963205E-2</v>
      </c>
      <c r="W14" s="17">
        <v>5.2862949243180503E-2</v>
      </c>
      <c r="X14" s="17">
        <v>5.5587663971452601E-2</v>
      </c>
      <c r="Y14" s="17">
        <v>4.0419907216114603E-2</v>
      </c>
      <c r="Z14" s="17">
        <v>4.8654522272355498E-2</v>
      </c>
      <c r="AA14" s="17">
        <v>3.8227305408612897E-2</v>
      </c>
      <c r="AB14" s="17">
        <v>3.04383436999319E-2</v>
      </c>
      <c r="AC14" s="17">
        <v>4.6816466153426703E-2</v>
      </c>
      <c r="AD14" s="17"/>
      <c r="AE14" s="17">
        <v>3.5750804176577E-2</v>
      </c>
      <c r="AF14" s="17">
        <v>2.8076297954961901E-2</v>
      </c>
      <c r="AG14" s="17">
        <v>0.12635065407376</v>
      </c>
      <c r="AH14" s="17"/>
      <c r="AI14" s="17">
        <v>2.6750013809701899E-2</v>
      </c>
      <c r="AJ14" s="17">
        <v>2.3724245118638101E-2</v>
      </c>
      <c r="AK14" s="17">
        <v>5.3940871256490101E-2</v>
      </c>
      <c r="AL14" s="17">
        <v>5.4456160811561898E-2</v>
      </c>
      <c r="AM14" s="17">
        <v>0.12277279382338301</v>
      </c>
      <c r="AN14" s="17"/>
      <c r="AO14" s="17">
        <v>2.2013797416339999E-2</v>
      </c>
      <c r="AP14" s="17">
        <v>2.93219305673438E-2</v>
      </c>
      <c r="AQ14" s="17">
        <v>3.0066863107515902E-2</v>
      </c>
      <c r="AR14" s="17"/>
      <c r="AS14" s="17">
        <v>5.8702478600757002E-2</v>
      </c>
      <c r="AT14" s="17">
        <v>5.9323361977219997E-2</v>
      </c>
      <c r="AU14" s="17">
        <v>4.5334184354859801E-2</v>
      </c>
      <c r="AV14" s="17">
        <v>4.0532916265320601E-2</v>
      </c>
      <c r="AW14" s="17">
        <v>2.8292990040093599E-2</v>
      </c>
    </row>
    <row r="15" spans="2:49" x14ac:dyDescent="0.25">
      <c r="B15" s="18" t="s">
        <v>177</v>
      </c>
      <c r="C15" s="21">
        <v>0.45961540828307701</v>
      </c>
      <c r="D15" s="21">
        <v>0.47058753530755998</v>
      </c>
      <c r="E15" s="21">
        <v>0.44839370064203898</v>
      </c>
      <c r="F15" s="21"/>
      <c r="G15" s="21">
        <v>0.43850671806399599</v>
      </c>
      <c r="H15" s="21">
        <v>0.469999139080224</v>
      </c>
      <c r="I15" s="21">
        <v>0.50190564713097496</v>
      </c>
      <c r="J15" s="21">
        <v>0.46810787365450701</v>
      </c>
      <c r="K15" s="21">
        <v>0.47716085232906402</v>
      </c>
      <c r="L15" s="21">
        <v>0.412271378000375</v>
      </c>
      <c r="M15" s="21"/>
      <c r="N15" s="21">
        <v>0.44949580636351999</v>
      </c>
      <c r="O15" s="21">
        <v>0.451895161899943</v>
      </c>
      <c r="P15" s="21">
        <v>0.485528586445934</v>
      </c>
      <c r="Q15" s="21">
        <v>0.44980822850515401</v>
      </c>
      <c r="R15" s="21"/>
      <c r="S15" s="21">
        <v>0.48240089046274798</v>
      </c>
      <c r="T15" s="21">
        <v>0.47078484107608698</v>
      </c>
      <c r="U15" s="21">
        <v>0.48180521079246003</v>
      </c>
      <c r="V15" s="21">
        <v>0.41447717026264802</v>
      </c>
      <c r="W15" s="21">
        <v>0.48105923649029603</v>
      </c>
      <c r="X15" s="21">
        <v>0.43025613195662799</v>
      </c>
      <c r="Y15" s="21">
        <v>0.46437040356070097</v>
      </c>
      <c r="Z15" s="21">
        <v>0.47878485136902998</v>
      </c>
      <c r="AA15" s="21">
        <v>0.41227627980345799</v>
      </c>
      <c r="AB15" s="21">
        <v>0.49949834509862401</v>
      </c>
      <c r="AC15" s="21">
        <v>0.44486436798023099</v>
      </c>
      <c r="AD15" s="21"/>
      <c r="AE15" s="21">
        <v>0.50048033576853401</v>
      </c>
      <c r="AF15" s="21">
        <v>0.41713775117476998</v>
      </c>
      <c r="AG15" s="21">
        <v>0.47012271164946901</v>
      </c>
      <c r="AH15" s="21"/>
      <c r="AI15" s="21">
        <v>0.46489531646930798</v>
      </c>
      <c r="AJ15" s="21">
        <v>0.37941510493061398</v>
      </c>
      <c r="AK15" s="21">
        <v>0.458201104926585</v>
      </c>
      <c r="AL15" s="21">
        <v>0.62756617917149504</v>
      </c>
      <c r="AM15" s="21">
        <v>0.53491555436765703</v>
      </c>
      <c r="AN15" s="21"/>
      <c r="AO15" s="21">
        <v>0.32132577885970398</v>
      </c>
      <c r="AP15" s="21">
        <v>0.35582180678553599</v>
      </c>
      <c r="AQ15" s="21">
        <v>0.51868895497580103</v>
      </c>
      <c r="AR15" s="21"/>
      <c r="AS15" s="21">
        <v>0.45004510810529103</v>
      </c>
      <c r="AT15" s="21">
        <v>0.46917300041676202</v>
      </c>
      <c r="AU15" s="21">
        <v>0.47200236546979701</v>
      </c>
      <c r="AV15" s="21">
        <v>0.44367521916395303</v>
      </c>
      <c r="AW15" s="21">
        <v>0.476941337587313</v>
      </c>
    </row>
    <row r="16" spans="2:49" x14ac:dyDescent="0.25">
      <c r="B16" s="18" t="s">
        <v>178</v>
      </c>
      <c r="C16" s="21">
        <v>0.26526841313259503</v>
      </c>
      <c r="D16" s="21">
        <v>0.29758683362139898</v>
      </c>
      <c r="E16" s="21">
        <v>0.23329225712853899</v>
      </c>
      <c r="F16" s="21"/>
      <c r="G16" s="21">
        <v>0.217906208166111</v>
      </c>
      <c r="H16" s="21">
        <v>0.233909109417482</v>
      </c>
      <c r="I16" s="21">
        <v>0.23920126284690599</v>
      </c>
      <c r="J16" s="21">
        <v>0.24986722575831699</v>
      </c>
      <c r="K16" s="21">
        <v>0.281703583995078</v>
      </c>
      <c r="L16" s="21">
        <v>0.34544761931933299</v>
      </c>
      <c r="M16" s="21"/>
      <c r="N16" s="21">
        <v>0.31254849905172699</v>
      </c>
      <c r="O16" s="21">
        <v>0.27753582703645002</v>
      </c>
      <c r="P16" s="21">
        <v>0.22615449825865899</v>
      </c>
      <c r="Q16" s="21">
        <v>0.23843630716907699</v>
      </c>
      <c r="R16" s="21"/>
      <c r="S16" s="21">
        <v>0.24429559902775799</v>
      </c>
      <c r="T16" s="21">
        <v>0.249820892671098</v>
      </c>
      <c r="U16" s="21">
        <v>0.22740469102625599</v>
      </c>
      <c r="V16" s="21">
        <v>0.29814740083491198</v>
      </c>
      <c r="W16" s="21">
        <v>0.226042091559949</v>
      </c>
      <c r="X16" s="21">
        <v>0.29900223014114402</v>
      </c>
      <c r="Y16" s="21">
        <v>0.27702271457692201</v>
      </c>
      <c r="Z16" s="21">
        <v>0.22352343648043499</v>
      </c>
      <c r="AA16" s="21">
        <v>0.33510121048457198</v>
      </c>
      <c r="AB16" s="21">
        <v>0.23700749209135999</v>
      </c>
      <c r="AC16" s="21">
        <v>0.27137594114532898</v>
      </c>
      <c r="AD16" s="21"/>
      <c r="AE16" s="21">
        <v>0.252503611394364</v>
      </c>
      <c r="AF16" s="21">
        <v>0.33124867902444599</v>
      </c>
      <c r="AG16" s="21">
        <v>0.15233128175260399</v>
      </c>
      <c r="AH16" s="21"/>
      <c r="AI16" s="21">
        <v>0.27101735520607101</v>
      </c>
      <c r="AJ16" s="21">
        <v>0.35517259066023599</v>
      </c>
      <c r="AK16" s="21">
        <v>0.30474674078556702</v>
      </c>
      <c r="AL16" s="21">
        <v>0.14869902659059001</v>
      </c>
      <c r="AM16" s="21">
        <v>0.13879169894961299</v>
      </c>
      <c r="AN16" s="21"/>
      <c r="AO16" s="21">
        <v>0.367653969801707</v>
      </c>
      <c r="AP16" s="21">
        <v>0.37103959723457097</v>
      </c>
      <c r="AQ16" s="21">
        <v>0.242297235921825</v>
      </c>
      <c r="AR16" s="21"/>
      <c r="AS16" s="21">
        <v>0.245204908289721</v>
      </c>
      <c r="AT16" s="21">
        <v>0.26077691870775299</v>
      </c>
      <c r="AU16" s="21">
        <v>0.28754763778460102</v>
      </c>
      <c r="AV16" s="21">
        <v>0.30417658355404398</v>
      </c>
      <c r="AW16" s="21">
        <v>0.25722081431839</v>
      </c>
    </row>
    <row r="17" spans="2:49" x14ac:dyDescent="0.25">
      <c r="B17" s="18" t="s">
        <v>179</v>
      </c>
      <c r="C17" s="22">
        <v>0.19434699515048201</v>
      </c>
      <c r="D17" s="22">
        <v>0.173000701686161</v>
      </c>
      <c r="E17" s="22">
        <v>0.215101443513501</v>
      </c>
      <c r="F17" s="22"/>
      <c r="G17" s="22">
        <v>0.22060050989788599</v>
      </c>
      <c r="H17" s="22">
        <v>0.23609002966274101</v>
      </c>
      <c r="I17" s="22">
        <v>0.262704384284069</v>
      </c>
      <c r="J17" s="22">
        <v>0.21824064789618999</v>
      </c>
      <c r="K17" s="22">
        <v>0.195457268333986</v>
      </c>
      <c r="L17" s="22">
        <v>6.6823758681041706E-2</v>
      </c>
      <c r="M17" s="22"/>
      <c r="N17" s="22">
        <v>0.136947307311793</v>
      </c>
      <c r="O17" s="22">
        <v>0.174359334863493</v>
      </c>
      <c r="P17" s="22">
        <v>0.25937408818727498</v>
      </c>
      <c r="Q17" s="22">
        <v>0.21137192133607699</v>
      </c>
      <c r="R17" s="22"/>
      <c r="S17" s="22">
        <v>0.23810529143499001</v>
      </c>
      <c r="T17" s="22">
        <v>0.22096394840498901</v>
      </c>
      <c r="U17" s="22">
        <v>0.25440051976620398</v>
      </c>
      <c r="V17" s="22">
        <v>0.116329769427735</v>
      </c>
      <c r="W17" s="22">
        <v>0.255017144930346</v>
      </c>
      <c r="X17" s="22">
        <v>0.13125390181548399</v>
      </c>
      <c r="Y17" s="22">
        <v>0.18734768898377899</v>
      </c>
      <c r="Z17" s="22">
        <v>0.255261414888594</v>
      </c>
      <c r="AA17" s="22">
        <v>7.7175069318886097E-2</v>
      </c>
      <c r="AB17" s="22">
        <v>0.26249085300726399</v>
      </c>
      <c r="AC17" s="22">
        <v>0.17348842683490301</v>
      </c>
      <c r="AD17" s="22"/>
      <c r="AE17" s="22">
        <v>0.24797672437417001</v>
      </c>
      <c r="AF17" s="22">
        <v>8.5889072150323806E-2</v>
      </c>
      <c r="AG17" s="22">
        <v>0.31779142989686598</v>
      </c>
      <c r="AH17" s="22"/>
      <c r="AI17" s="22">
        <v>0.193877961263237</v>
      </c>
      <c r="AJ17" s="22">
        <v>2.4242514270377501E-2</v>
      </c>
      <c r="AK17" s="22">
        <v>0.15345436414101801</v>
      </c>
      <c r="AL17" s="22">
        <v>0.47886715258090501</v>
      </c>
      <c r="AM17" s="22">
        <v>0.39612385541804401</v>
      </c>
      <c r="AN17" s="22"/>
      <c r="AO17" s="22">
        <v>-4.6328190942002502E-2</v>
      </c>
      <c r="AP17" s="22">
        <v>-1.52177904490353E-2</v>
      </c>
      <c r="AQ17" s="22">
        <v>0.27639171905397603</v>
      </c>
      <c r="AR17" s="22"/>
      <c r="AS17" s="22">
        <v>0.20484019981557</v>
      </c>
      <c r="AT17" s="22">
        <v>0.208396081709008</v>
      </c>
      <c r="AU17" s="22">
        <v>0.184454727685196</v>
      </c>
      <c r="AV17" s="22">
        <v>0.13949863560990899</v>
      </c>
      <c r="AW17" s="22">
        <v>0.219720523268923</v>
      </c>
    </row>
    <row r="18" spans="2:49" x14ac:dyDescent="0.25">
      <c r="B18" s="16"/>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W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1440</v>
      </c>
      <c r="D7" s="10">
        <v>710</v>
      </c>
      <c r="E7" s="10">
        <v>725</v>
      </c>
      <c r="F7" s="10"/>
      <c r="G7" s="10">
        <v>272</v>
      </c>
      <c r="H7" s="10">
        <v>300</v>
      </c>
      <c r="I7" s="10">
        <v>265</v>
      </c>
      <c r="J7" s="10">
        <v>258</v>
      </c>
      <c r="K7" s="10">
        <v>167</v>
      </c>
      <c r="L7" s="10">
        <v>178</v>
      </c>
      <c r="M7" s="10"/>
      <c r="N7" s="10">
        <v>409</v>
      </c>
      <c r="O7" s="10">
        <v>412</v>
      </c>
      <c r="P7" s="10">
        <v>259</v>
      </c>
      <c r="Q7" s="10">
        <v>355</v>
      </c>
      <c r="R7" s="10"/>
      <c r="S7" s="10">
        <v>203</v>
      </c>
      <c r="T7" s="10">
        <v>194</v>
      </c>
      <c r="U7" s="10">
        <v>95</v>
      </c>
      <c r="V7" s="10">
        <v>102</v>
      </c>
      <c r="W7" s="10">
        <v>105</v>
      </c>
      <c r="X7" s="10">
        <v>125</v>
      </c>
      <c r="Y7" s="10">
        <v>137</v>
      </c>
      <c r="Z7" s="10">
        <v>79</v>
      </c>
      <c r="AA7" s="10">
        <v>230</v>
      </c>
      <c r="AB7" s="10">
        <v>84</v>
      </c>
      <c r="AC7" s="10">
        <v>86</v>
      </c>
      <c r="AD7" s="10"/>
      <c r="AE7" s="10">
        <v>336</v>
      </c>
      <c r="AF7" s="10">
        <v>794</v>
      </c>
      <c r="AG7" s="10">
        <v>152</v>
      </c>
      <c r="AH7" s="10"/>
      <c r="AI7" s="10">
        <v>144</v>
      </c>
      <c r="AJ7" s="10">
        <v>988</v>
      </c>
      <c r="AK7" s="10">
        <v>50</v>
      </c>
      <c r="AL7" s="10">
        <v>10</v>
      </c>
      <c r="AM7" s="10">
        <v>119</v>
      </c>
      <c r="AN7" s="10"/>
      <c r="AO7" s="10" t="s">
        <v>187</v>
      </c>
      <c r="AP7" s="10">
        <v>1440</v>
      </c>
      <c r="AQ7" s="10" t="s">
        <v>187</v>
      </c>
      <c r="AR7" s="10"/>
      <c r="AS7" s="10">
        <v>310</v>
      </c>
      <c r="AT7" s="10">
        <v>375</v>
      </c>
      <c r="AU7" s="10">
        <v>384</v>
      </c>
      <c r="AV7" s="10">
        <v>161</v>
      </c>
      <c r="AW7" s="10">
        <v>25</v>
      </c>
    </row>
    <row r="8" spans="2:49" ht="30" customHeight="1" x14ac:dyDescent="0.25">
      <c r="B8" s="11" t="s">
        <v>20</v>
      </c>
      <c r="C8" s="11">
        <v>1423</v>
      </c>
      <c r="D8" s="11">
        <v>690</v>
      </c>
      <c r="E8" s="11">
        <v>728</v>
      </c>
      <c r="F8" s="11"/>
      <c r="G8" s="11">
        <v>263</v>
      </c>
      <c r="H8" s="11">
        <v>296</v>
      </c>
      <c r="I8" s="11">
        <v>261</v>
      </c>
      <c r="J8" s="11">
        <v>251</v>
      </c>
      <c r="K8" s="11">
        <v>158</v>
      </c>
      <c r="L8" s="11">
        <v>194</v>
      </c>
      <c r="M8" s="11"/>
      <c r="N8" s="11">
        <v>398</v>
      </c>
      <c r="O8" s="11">
        <v>383</v>
      </c>
      <c r="P8" s="11">
        <v>296</v>
      </c>
      <c r="Q8" s="11">
        <v>342</v>
      </c>
      <c r="R8" s="11"/>
      <c r="S8" s="11">
        <v>230</v>
      </c>
      <c r="T8" s="11">
        <v>185</v>
      </c>
      <c r="U8" s="11">
        <v>89</v>
      </c>
      <c r="V8" s="11">
        <v>105</v>
      </c>
      <c r="W8" s="11">
        <v>99</v>
      </c>
      <c r="X8" s="11">
        <v>134</v>
      </c>
      <c r="Y8" s="11">
        <v>129</v>
      </c>
      <c r="Z8" s="11">
        <v>68</v>
      </c>
      <c r="AA8" s="11">
        <v>212</v>
      </c>
      <c r="AB8" s="11">
        <v>90</v>
      </c>
      <c r="AC8" s="11">
        <v>83</v>
      </c>
      <c r="AD8" s="11"/>
      <c r="AE8" s="11">
        <v>334</v>
      </c>
      <c r="AF8" s="11">
        <v>786</v>
      </c>
      <c r="AG8" s="11">
        <v>150</v>
      </c>
      <c r="AH8" s="11"/>
      <c r="AI8" s="11">
        <v>144</v>
      </c>
      <c r="AJ8" s="11">
        <v>976</v>
      </c>
      <c r="AK8" s="11">
        <v>51</v>
      </c>
      <c r="AL8" s="11">
        <v>10</v>
      </c>
      <c r="AM8" s="11">
        <v>118</v>
      </c>
      <c r="AN8" s="11"/>
      <c r="AO8" s="11" t="s">
        <v>187</v>
      </c>
      <c r="AP8" s="11">
        <v>1423</v>
      </c>
      <c r="AQ8" s="11" t="s">
        <v>187</v>
      </c>
      <c r="AR8" s="11"/>
      <c r="AS8" s="11">
        <v>308</v>
      </c>
      <c r="AT8" s="11">
        <v>371</v>
      </c>
      <c r="AU8" s="11">
        <v>379</v>
      </c>
      <c r="AV8" s="11">
        <v>157</v>
      </c>
      <c r="AW8" s="11">
        <v>24</v>
      </c>
    </row>
    <row r="9" spans="2:49" ht="45" x14ac:dyDescent="0.25">
      <c r="B9" s="18" t="s">
        <v>185</v>
      </c>
      <c r="C9" s="17">
        <v>0.48083013918311501</v>
      </c>
      <c r="D9" s="17">
        <v>0.490087244796653</v>
      </c>
      <c r="E9" s="17">
        <v>0.46835042848945602</v>
      </c>
      <c r="F9" s="17"/>
      <c r="G9" s="17">
        <v>0.514233070982693</v>
      </c>
      <c r="H9" s="17">
        <v>0.46781349552534202</v>
      </c>
      <c r="I9" s="17">
        <v>0.52227255861938904</v>
      </c>
      <c r="J9" s="17">
        <v>0.501855988164286</v>
      </c>
      <c r="K9" s="17">
        <v>0.43045950392821702</v>
      </c>
      <c r="L9" s="17">
        <v>0.413446807687816</v>
      </c>
      <c r="M9" s="17"/>
      <c r="N9" s="17">
        <v>0.48138197768823099</v>
      </c>
      <c r="O9" s="17">
        <v>0.493196982572156</v>
      </c>
      <c r="P9" s="17">
        <v>0.47642292550854498</v>
      </c>
      <c r="Q9" s="17">
        <v>0.47364653555924402</v>
      </c>
      <c r="R9" s="17"/>
      <c r="S9" s="17">
        <v>0.47426970427908799</v>
      </c>
      <c r="T9" s="17">
        <v>0.55726712001414003</v>
      </c>
      <c r="U9" s="17">
        <v>0.55576448203006701</v>
      </c>
      <c r="V9" s="17">
        <v>0.51695342888152895</v>
      </c>
      <c r="W9" s="17">
        <v>0.41856016478064001</v>
      </c>
      <c r="X9" s="17">
        <v>0.47477438013449602</v>
      </c>
      <c r="Y9" s="17">
        <v>0.44465783150274402</v>
      </c>
      <c r="Z9" s="17">
        <v>0.47652438175193201</v>
      </c>
      <c r="AA9" s="17">
        <v>0.42281134699526901</v>
      </c>
      <c r="AB9" s="17">
        <v>0.48616314373618702</v>
      </c>
      <c r="AC9" s="17">
        <v>0.488769488249929</v>
      </c>
      <c r="AD9" s="17"/>
      <c r="AE9" s="17">
        <v>0.457578134892695</v>
      </c>
      <c r="AF9" s="17">
        <v>0.48360414568311499</v>
      </c>
      <c r="AG9" s="17">
        <v>0.43538312447079602</v>
      </c>
      <c r="AH9" s="17"/>
      <c r="AI9" s="17">
        <v>0.58892545187277501</v>
      </c>
      <c r="AJ9" s="17">
        <v>0.447417837846115</v>
      </c>
      <c r="AK9" s="17">
        <v>0.57715287600218501</v>
      </c>
      <c r="AL9" s="17">
        <v>0.65159767498037702</v>
      </c>
      <c r="AM9" s="17">
        <v>0.45176778532001199</v>
      </c>
      <c r="AN9" s="17"/>
      <c r="AO9" s="17" t="s">
        <v>188</v>
      </c>
      <c r="AP9" s="17">
        <v>0.48083013918311501</v>
      </c>
      <c r="AQ9" s="17" t="s">
        <v>188</v>
      </c>
      <c r="AR9" s="17"/>
      <c r="AS9" s="17">
        <v>0.44600310427232098</v>
      </c>
      <c r="AT9" s="17">
        <v>0.48848158848555701</v>
      </c>
      <c r="AU9" s="17">
        <v>0.50885106686242898</v>
      </c>
      <c r="AV9" s="17">
        <v>0.50174970720693701</v>
      </c>
      <c r="AW9" s="17">
        <v>0.45698751411030702</v>
      </c>
    </row>
    <row r="10" spans="2:49" ht="45" x14ac:dyDescent="0.25">
      <c r="B10" s="18" t="s">
        <v>186</v>
      </c>
      <c r="C10" s="17">
        <v>0.47273079870470103</v>
      </c>
      <c r="D10" s="17">
        <v>0.46504631515206701</v>
      </c>
      <c r="E10" s="17">
        <v>0.48338858727457401</v>
      </c>
      <c r="F10" s="17"/>
      <c r="G10" s="17">
        <v>0.42160484948318599</v>
      </c>
      <c r="H10" s="17">
        <v>0.475768463092479</v>
      </c>
      <c r="I10" s="17">
        <v>0.429647784956117</v>
      </c>
      <c r="J10" s="17">
        <v>0.44551360921160599</v>
      </c>
      <c r="K10" s="17">
        <v>0.55580622612469699</v>
      </c>
      <c r="L10" s="17">
        <v>0.56293637727147905</v>
      </c>
      <c r="M10" s="17"/>
      <c r="N10" s="17">
        <v>0.48511603100358502</v>
      </c>
      <c r="O10" s="17">
        <v>0.46101625328910301</v>
      </c>
      <c r="P10" s="17">
        <v>0.46647886405862199</v>
      </c>
      <c r="Q10" s="17">
        <v>0.47519872176642403</v>
      </c>
      <c r="R10" s="17"/>
      <c r="S10" s="17">
        <v>0.48719779311852801</v>
      </c>
      <c r="T10" s="17">
        <v>0.39742681836083099</v>
      </c>
      <c r="U10" s="17">
        <v>0.404453944100165</v>
      </c>
      <c r="V10" s="17">
        <v>0.40518847583601503</v>
      </c>
      <c r="W10" s="17">
        <v>0.52428935944230504</v>
      </c>
      <c r="X10" s="17">
        <v>0.49729620571798799</v>
      </c>
      <c r="Y10" s="17">
        <v>0.48836016250861602</v>
      </c>
      <c r="Z10" s="17">
        <v>0.49009591238723799</v>
      </c>
      <c r="AA10" s="17">
        <v>0.52548638403075598</v>
      </c>
      <c r="AB10" s="17">
        <v>0.482932256235864</v>
      </c>
      <c r="AC10" s="17">
        <v>0.47353928522425498</v>
      </c>
      <c r="AD10" s="17"/>
      <c r="AE10" s="17">
        <v>0.50539284309926802</v>
      </c>
      <c r="AF10" s="17">
        <v>0.47911820548669598</v>
      </c>
      <c r="AG10" s="17">
        <v>0.48078117773630602</v>
      </c>
      <c r="AH10" s="17"/>
      <c r="AI10" s="17">
        <v>0.37310476029316803</v>
      </c>
      <c r="AJ10" s="17">
        <v>0.51137419865934397</v>
      </c>
      <c r="AK10" s="17">
        <v>0.380424983917174</v>
      </c>
      <c r="AL10" s="17">
        <v>0.26662242063736002</v>
      </c>
      <c r="AM10" s="17">
        <v>0.47605551866288098</v>
      </c>
      <c r="AN10" s="17"/>
      <c r="AO10" s="17" t="s">
        <v>188</v>
      </c>
      <c r="AP10" s="17">
        <v>0.47273079870470103</v>
      </c>
      <c r="AQ10" s="17" t="s">
        <v>188</v>
      </c>
      <c r="AR10" s="17"/>
      <c r="AS10" s="17">
        <v>0.49471527502374302</v>
      </c>
      <c r="AT10" s="17">
        <v>0.46533442434794797</v>
      </c>
      <c r="AU10" s="17">
        <v>0.45330293650894199</v>
      </c>
      <c r="AV10" s="17">
        <v>0.45406342889946999</v>
      </c>
      <c r="AW10" s="17">
        <v>0.54301248588969298</v>
      </c>
    </row>
    <row r="11" spans="2:49" x14ac:dyDescent="0.25">
      <c r="B11" s="18" t="s">
        <v>104</v>
      </c>
      <c r="C11" s="19">
        <v>4.6439062112184203E-2</v>
      </c>
      <c r="D11" s="19">
        <v>4.4866440051280002E-2</v>
      </c>
      <c r="E11" s="19">
        <v>4.826098423597E-2</v>
      </c>
      <c r="F11" s="19"/>
      <c r="G11" s="19">
        <v>6.4162079534121799E-2</v>
      </c>
      <c r="H11" s="19">
        <v>5.6418041382178298E-2</v>
      </c>
      <c r="I11" s="19">
        <v>4.8079656424494202E-2</v>
      </c>
      <c r="J11" s="19">
        <v>5.2630402624108702E-2</v>
      </c>
      <c r="K11" s="19">
        <v>1.37342699470857E-2</v>
      </c>
      <c r="L11" s="19">
        <v>2.3616815040705501E-2</v>
      </c>
      <c r="M11" s="19"/>
      <c r="N11" s="19">
        <v>3.3501991308184001E-2</v>
      </c>
      <c r="O11" s="19">
        <v>4.5786764138741602E-2</v>
      </c>
      <c r="P11" s="19">
        <v>5.70982104328326E-2</v>
      </c>
      <c r="Q11" s="19">
        <v>5.1154742674332003E-2</v>
      </c>
      <c r="R11" s="19"/>
      <c r="S11" s="19">
        <v>3.8532502602383799E-2</v>
      </c>
      <c r="T11" s="19">
        <v>4.5306061625029002E-2</v>
      </c>
      <c r="U11" s="19">
        <v>3.97815738697683E-2</v>
      </c>
      <c r="V11" s="19">
        <v>7.7858095282456102E-2</v>
      </c>
      <c r="W11" s="19">
        <v>5.71504757770551E-2</v>
      </c>
      <c r="X11" s="19">
        <v>2.7929414147515999E-2</v>
      </c>
      <c r="Y11" s="19">
        <v>6.6982005988640694E-2</v>
      </c>
      <c r="Z11" s="19">
        <v>3.3379705860829501E-2</v>
      </c>
      <c r="AA11" s="19">
        <v>5.1702268973975E-2</v>
      </c>
      <c r="AB11" s="19">
        <v>3.0904600027948901E-2</v>
      </c>
      <c r="AC11" s="19">
        <v>3.7691226525816003E-2</v>
      </c>
      <c r="AD11" s="19"/>
      <c r="AE11" s="19">
        <v>3.7029022008036802E-2</v>
      </c>
      <c r="AF11" s="19">
        <v>3.72776488301894E-2</v>
      </c>
      <c r="AG11" s="19">
        <v>8.3835697792898803E-2</v>
      </c>
      <c r="AH11" s="19"/>
      <c r="AI11" s="19">
        <v>3.7969787834057397E-2</v>
      </c>
      <c r="AJ11" s="19">
        <v>4.1207963494541297E-2</v>
      </c>
      <c r="AK11" s="19">
        <v>4.2422140080640797E-2</v>
      </c>
      <c r="AL11" s="19">
        <v>8.1779904382262805E-2</v>
      </c>
      <c r="AM11" s="19">
        <v>7.2176696017107106E-2</v>
      </c>
      <c r="AN11" s="19"/>
      <c r="AO11" s="19" t="s">
        <v>188</v>
      </c>
      <c r="AP11" s="19">
        <v>4.6439062112184203E-2</v>
      </c>
      <c r="AQ11" s="19" t="s">
        <v>188</v>
      </c>
      <c r="AR11" s="19"/>
      <c r="AS11" s="19">
        <v>5.9281620703936402E-2</v>
      </c>
      <c r="AT11" s="19">
        <v>4.6183987166495001E-2</v>
      </c>
      <c r="AU11" s="19">
        <v>3.7845996628628899E-2</v>
      </c>
      <c r="AV11" s="19">
        <v>4.4186863893593303E-2</v>
      </c>
      <c r="AW11" s="19">
        <v>0</v>
      </c>
    </row>
    <row r="12" spans="2:49" x14ac:dyDescent="0.25">
      <c r="B12" s="16" t="s">
        <v>190</v>
      </c>
    </row>
    <row r="13" spans="2:49" x14ac:dyDescent="0.25">
      <c r="B13" t="s">
        <v>77</v>
      </c>
    </row>
    <row r="14" spans="2:49" x14ac:dyDescent="0.25">
      <c r="B14" t="s">
        <v>78</v>
      </c>
    </row>
    <row r="16" spans="2:49" x14ac:dyDescent="0.25">
      <c r="B1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W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815</v>
      </c>
      <c r="D7" s="10">
        <v>464</v>
      </c>
      <c r="E7" s="10">
        <v>350</v>
      </c>
      <c r="F7" s="10"/>
      <c r="G7" s="10">
        <v>75</v>
      </c>
      <c r="H7" s="10">
        <v>93</v>
      </c>
      <c r="I7" s="10">
        <v>116</v>
      </c>
      <c r="J7" s="10">
        <v>129</v>
      </c>
      <c r="K7" s="10">
        <v>129</v>
      </c>
      <c r="L7" s="10">
        <v>273</v>
      </c>
      <c r="M7" s="10"/>
      <c r="N7" s="10">
        <v>263</v>
      </c>
      <c r="O7" s="10">
        <v>232</v>
      </c>
      <c r="P7" s="10">
        <v>152</v>
      </c>
      <c r="Q7" s="10">
        <v>165</v>
      </c>
      <c r="R7" s="10"/>
      <c r="S7" s="10">
        <v>99</v>
      </c>
      <c r="T7" s="10">
        <v>117</v>
      </c>
      <c r="U7" s="10">
        <v>78</v>
      </c>
      <c r="V7" s="10">
        <v>95</v>
      </c>
      <c r="W7" s="10">
        <v>59</v>
      </c>
      <c r="X7" s="10">
        <v>70</v>
      </c>
      <c r="Y7" s="10">
        <v>68</v>
      </c>
      <c r="Z7" s="10">
        <v>45</v>
      </c>
      <c r="AA7" s="10">
        <v>89</v>
      </c>
      <c r="AB7" s="10">
        <v>57</v>
      </c>
      <c r="AC7" s="10">
        <v>38</v>
      </c>
      <c r="AD7" s="10"/>
      <c r="AE7" s="10">
        <v>448</v>
      </c>
      <c r="AF7" s="10">
        <v>276</v>
      </c>
      <c r="AG7" s="10">
        <v>61</v>
      </c>
      <c r="AH7" s="10"/>
      <c r="AI7" s="10">
        <v>723</v>
      </c>
      <c r="AJ7" s="10">
        <v>21</v>
      </c>
      <c r="AK7" s="10">
        <v>10</v>
      </c>
      <c r="AL7" s="10">
        <v>5</v>
      </c>
      <c r="AM7" s="10">
        <v>37</v>
      </c>
      <c r="AN7" s="10"/>
      <c r="AO7" s="10">
        <v>815</v>
      </c>
      <c r="AP7" s="10" t="s">
        <v>187</v>
      </c>
      <c r="AQ7" s="10" t="s">
        <v>187</v>
      </c>
      <c r="AR7" s="10"/>
      <c r="AS7" s="10">
        <v>217</v>
      </c>
      <c r="AT7" s="10">
        <v>175</v>
      </c>
      <c r="AU7" s="10">
        <v>198</v>
      </c>
      <c r="AV7" s="10">
        <v>74</v>
      </c>
      <c r="AW7" s="10">
        <v>11</v>
      </c>
    </row>
    <row r="8" spans="2:49" ht="30" customHeight="1" x14ac:dyDescent="0.25">
      <c r="B8" s="11" t="s">
        <v>20</v>
      </c>
      <c r="C8" s="11">
        <v>823</v>
      </c>
      <c r="D8" s="11">
        <v>456</v>
      </c>
      <c r="E8" s="11">
        <v>366</v>
      </c>
      <c r="F8" s="11"/>
      <c r="G8" s="11">
        <v>73</v>
      </c>
      <c r="H8" s="11">
        <v>91</v>
      </c>
      <c r="I8" s="11">
        <v>116</v>
      </c>
      <c r="J8" s="11">
        <v>129</v>
      </c>
      <c r="K8" s="11">
        <v>127</v>
      </c>
      <c r="L8" s="11">
        <v>287</v>
      </c>
      <c r="M8" s="11"/>
      <c r="N8" s="11">
        <v>261</v>
      </c>
      <c r="O8" s="11">
        <v>221</v>
      </c>
      <c r="P8" s="11">
        <v>178</v>
      </c>
      <c r="Q8" s="11">
        <v>160</v>
      </c>
      <c r="R8" s="11"/>
      <c r="S8" s="11">
        <v>112</v>
      </c>
      <c r="T8" s="11">
        <v>113</v>
      </c>
      <c r="U8" s="11">
        <v>78</v>
      </c>
      <c r="V8" s="11">
        <v>100</v>
      </c>
      <c r="W8" s="11">
        <v>57</v>
      </c>
      <c r="X8" s="11">
        <v>78</v>
      </c>
      <c r="Y8" s="11">
        <v>66</v>
      </c>
      <c r="Z8" s="11">
        <v>40</v>
      </c>
      <c r="AA8" s="11">
        <v>81</v>
      </c>
      <c r="AB8" s="11">
        <v>62</v>
      </c>
      <c r="AC8" s="11">
        <v>36</v>
      </c>
      <c r="AD8" s="11"/>
      <c r="AE8" s="11">
        <v>457</v>
      </c>
      <c r="AF8" s="11">
        <v>275</v>
      </c>
      <c r="AG8" s="11">
        <v>61</v>
      </c>
      <c r="AH8" s="11"/>
      <c r="AI8" s="11">
        <v>731</v>
      </c>
      <c r="AJ8" s="11">
        <v>21</v>
      </c>
      <c r="AK8" s="11">
        <v>11</v>
      </c>
      <c r="AL8" s="11">
        <v>5</v>
      </c>
      <c r="AM8" s="11">
        <v>36</v>
      </c>
      <c r="AN8" s="11"/>
      <c r="AO8" s="11">
        <v>823</v>
      </c>
      <c r="AP8" s="11" t="s">
        <v>187</v>
      </c>
      <c r="AQ8" s="11" t="s">
        <v>187</v>
      </c>
      <c r="AR8" s="11"/>
      <c r="AS8" s="11">
        <v>223</v>
      </c>
      <c r="AT8" s="11">
        <v>180</v>
      </c>
      <c r="AU8" s="11">
        <v>197</v>
      </c>
      <c r="AV8" s="11">
        <v>71</v>
      </c>
      <c r="AW8" s="11">
        <v>10</v>
      </c>
    </row>
    <row r="9" spans="2:49" ht="30" x14ac:dyDescent="0.25">
      <c r="B9" s="18" t="s">
        <v>191</v>
      </c>
      <c r="C9" s="17">
        <v>0.458248961497145</v>
      </c>
      <c r="D9" s="17">
        <v>0.44910536643261201</v>
      </c>
      <c r="E9" s="17">
        <v>0.47101858699437099</v>
      </c>
      <c r="F9" s="17"/>
      <c r="G9" s="17">
        <v>0.38598778845148402</v>
      </c>
      <c r="H9" s="17">
        <v>0.38298901289432502</v>
      </c>
      <c r="I9" s="17">
        <v>0.39098331557016702</v>
      </c>
      <c r="J9" s="17">
        <v>0.47691835193688598</v>
      </c>
      <c r="K9" s="17">
        <v>0.490385239746923</v>
      </c>
      <c r="L9" s="17">
        <v>0.50517027858200902</v>
      </c>
      <c r="M9" s="17"/>
      <c r="N9" s="17">
        <v>0.45321991836805198</v>
      </c>
      <c r="O9" s="17">
        <v>0.473829643713717</v>
      </c>
      <c r="P9" s="17">
        <v>0.46949282359737798</v>
      </c>
      <c r="Q9" s="17">
        <v>0.428766559278142</v>
      </c>
      <c r="R9" s="17"/>
      <c r="S9" s="17">
        <v>0.423477000667486</v>
      </c>
      <c r="T9" s="17">
        <v>0.45313548329887199</v>
      </c>
      <c r="U9" s="17">
        <v>0.40786083299370701</v>
      </c>
      <c r="V9" s="17">
        <v>0.56609732208256003</v>
      </c>
      <c r="W9" s="17">
        <v>0.471090561367558</v>
      </c>
      <c r="X9" s="17">
        <v>0.35981142324752402</v>
      </c>
      <c r="Y9" s="17">
        <v>0.554183340538005</v>
      </c>
      <c r="Z9" s="17">
        <v>0.53214492812733205</v>
      </c>
      <c r="AA9" s="17">
        <v>0.35251970441200903</v>
      </c>
      <c r="AB9" s="17">
        <v>0.44735071821609101</v>
      </c>
      <c r="AC9" s="17">
        <v>0.58456187703971996</v>
      </c>
      <c r="AD9" s="17"/>
      <c r="AE9" s="17">
        <v>0.47175060800323199</v>
      </c>
      <c r="AF9" s="17">
        <v>0.47094761544466801</v>
      </c>
      <c r="AG9" s="17">
        <v>0.337269559310092</v>
      </c>
      <c r="AH9" s="17"/>
      <c r="AI9" s="17">
        <v>0.47625325916005801</v>
      </c>
      <c r="AJ9" s="17">
        <v>0.3460013802843</v>
      </c>
      <c r="AK9" s="17">
        <v>0.489844668842353</v>
      </c>
      <c r="AL9" s="17">
        <v>0.60502699748282596</v>
      </c>
      <c r="AM9" s="17">
        <v>0.28986698062324001</v>
      </c>
      <c r="AN9" s="17"/>
      <c r="AO9" s="17">
        <v>0.458248961497145</v>
      </c>
      <c r="AP9" s="17" t="s">
        <v>188</v>
      </c>
      <c r="AQ9" s="17" t="s">
        <v>188</v>
      </c>
      <c r="AR9" s="17"/>
      <c r="AS9" s="17">
        <v>0.45522063901648202</v>
      </c>
      <c r="AT9" s="17">
        <v>0.45838524475812797</v>
      </c>
      <c r="AU9" s="17">
        <v>0.44522309657738002</v>
      </c>
      <c r="AV9" s="17">
        <v>0.335517179689999</v>
      </c>
      <c r="AW9" s="17">
        <v>0.48194866756882698</v>
      </c>
    </row>
    <row r="10" spans="2:49" ht="60" x14ac:dyDescent="0.25">
      <c r="B10" s="18" t="s">
        <v>192</v>
      </c>
      <c r="C10" s="17">
        <v>0.48270971669334201</v>
      </c>
      <c r="D10" s="17">
        <v>0.50148449697895403</v>
      </c>
      <c r="E10" s="17">
        <v>0.46073333830327901</v>
      </c>
      <c r="F10" s="17"/>
      <c r="G10" s="17">
        <v>0.47122781976129802</v>
      </c>
      <c r="H10" s="17">
        <v>0.53429725945464901</v>
      </c>
      <c r="I10" s="17">
        <v>0.478721956156683</v>
      </c>
      <c r="J10" s="17">
        <v>0.477304691784108</v>
      </c>
      <c r="K10" s="17">
        <v>0.465875467681589</v>
      </c>
      <c r="L10" s="17">
        <v>0.480842628161949</v>
      </c>
      <c r="M10" s="17"/>
      <c r="N10" s="17">
        <v>0.51033081655386403</v>
      </c>
      <c r="O10" s="17">
        <v>0.46549291250249297</v>
      </c>
      <c r="P10" s="17">
        <v>0.46186190169818703</v>
      </c>
      <c r="Q10" s="17">
        <v>0.487347483936037</v>
      </c>
      <c r="R10" s="17"/>
      <c r="S10" s="17">
        <v>0.494545097625187</v>
      </c>
      <c r="T10" s="17">
        <v>0.50573701783474001</v>
      </c>
      <c r="U10" s="17">
        <v>0.487220782372976</v>
      </c>
      <c r="V10" s="17">
        <v>0.36032895171592</v>
      </c>
      <c r="W10" s="17">
        <v>0.48387860393133802</v>
      </c>
      <c r="X10" s="17">
        <v>0.61093103550391603</v>
      </c>
      <c r="Y10" s="17">
        <v>0.40326318658762</v>
      </c>
      <c r="Z10" s="17">
        <v>0.45127239358922899</v>
      </c>
      <c r="AA10" s="17">
        <v>0.60230882900081495</v>
      </c>
      <c r="AB10" s="17">
        <v>0.48157711181271301</v>
      </c>
      <c r="AC10" s="17">
        <v>0.33561685940939101</v>
      </c>
      <c r="AD10" s="17"/>
      <c r="AE10" s="17">
        <v>0.48278433716954799</v>
      </c>
      <c r="AF10" s="17">
        <v>0.47984376277659102</v>
      </c>
      <c r="AG10" s="17">
        <v>0.52124973805820396</v>
      </c>
      <c r="AH10" s="17"/>
      <c r="AI10" s="17">
        <v>0.480687776421996</v>
      </c>
      <c r="AJ10" s="17">
        <v>0.46260573107338099</v>
      </c>
      <c r="AK10" s="17">
        <v>0.510155331157647</v>
      </c>
      <c r="AL10" s="17">
        <v>0.18425806840015099</v>
      </c>
      <c r="AM10" s="17">
        <v>0.48913484304216698</v>
      </c>
      <c r="AN10" s="17"/>
      <c r="AO10" s="17">
        <v>0.48270971669334201</v>
      </c>
      <c r="AP10" s="17" t="s">
        <v>188</v>
      </c>
      <c r="AQ10" s="17" t="s">
        <v>188</v>
      </c>
      <c r="AR10" s="17"/>
      <c r="AS10" s="17">
        <v>0.48702972403160799</v>
      </c>
      <c r="AT10" s="17">
        <v>0.47660867450466399</v>
      </c>
      <c r="AU10" s="17">
        <v>0.48087971683195702</v>
      </c>
      <c r="AV10" s="17">
        <v>0.60396150512660096</v>
      </c>
      <c r="AW10" s="17">
        <v>0.51805133243117296</v>
      </c>
    </row>
    <row r="11" spans="2:49" x14ac:dyDescent="0.25">
      <c r="B11" s="18" t="s">
        <v>104</v>
      </c>
      <c r="C11" s="19">
        <v>5.9041321809513402E-2</v>
      </c>
      <c r="D11" s="19">
        <v>4.9410136588433698E-2</v>
      </c>
      <c r="E11" s="19">
        <v>6.8248074702350101E-2</v>
      </c>
      <c r="F11" s="19"/>
      <c r="G11" s="19">
        <v>0.142784391787218</v>
      </c>
      <c r="H11" s="19">
        <v>8.2713727651025401E-2</v>
      </c>
      <c r="I11" s="19">
        <v>0.13029472827315</v>
      </c>
      <c r="J11" s="19">
        <v>4.5776956279005701E-2</v>
      </c>
      <c r="K11" s="19">
        <v>4.3739292571487898E-2</v>
      </c>
      <c r="L11" s="19">
        <v>1.3987093256041701E-2</v>
      </c>
      <c r="M11" s="19"/>
      <c r="N11" s="19">
        <v>3.6449265078083999E-2</v>
      </c>
      <c r="O11" s="19">
        <v>6.06774437837901E-2</v>
      </c>
      <c r="P11" s="19">
        <v>6.8645274704434794E-2</v>
      </c>
      <c r="Q11" s="19">
        <v>8.3885956785820101E-2</v>
      </c>
      <c r="R11" s="19"/>
      <c r="S11" s="19">
        <v>8.1977901707326495E-2</v>
      </c>
      <c r="T11" s="19">
        <v>4.1127498866387703E-2</v>
      </c>
      <c r="U11" s="19">
        <v>0.104918384633316</v>
      </c>
      <c r="V11" s="19">
        <v>7.3573726201519696E-2</v>
      </c>
      <c r="W11" s="19">
        <v>4.5030834701104298E-2</v>
      </c>
      <c r="X11" s="19">
        <v>2.9257541248560101E-2</v>
      </c>
      <c r="Y11" s="19">
        <v>4.2553472874374797E-2</v>
      </c>
      <c r="Z11" s="19">
        <v>1.6582678283438301E-2</v>
      </c>
      <c r="AA11" s="19">
        <v>4.5171466587176301E-2</v>
      </c>
      <c r="AB11" s="19">
        <v>7.1072169971196003E-2</v>
      </c>
      <c r="AC11" s="19">
        <v>7.9821263550889004E-2</v>
      </c>
      <c r="AD11" s="19"/>
      <c r="AE11" s="19">
        <v>4.5465054827219797E-2</v>
      </c>
      <c r="AF11" s="19">
        <v>4.9208621778741399E-2</v>
      </c>
      <c r="AG11" s="19">
        <v>0.14148070263170401</v>
      </c>
      <c r="AH11" s="19"/>
      <c r="AI11" s="19">
        <v>4.3058964417945801E-2</v>
      </c>
      <c r="AJ11" s="19">
        <v>0.19139288864231899</v>
      </c>
      <c r="AK11" s="19">
        <v>0</v>
      </c>
      <c r="AL11" s="19">
        <v>0.21071493411702399</v>
      </c>
      <c r="AM11" s="19">
        <v>0.22099817633459301</v>
      </c>
      <c r="AN11" s="19"/>
      <c r="AO11" s="19">
        <v>5.9041321809513402E-2</v>
      </c>
      <c r="AP11" s="19" t="s">
        <v>188</v>
      </c>
      <c r="AQ11" s="19" t="s">
        <v>188</v>
      </c>
      <c r="AR11" s="19"/>
      <c r="AS11" s="19">
        <v>5.7749636951909801E-2</v>
      </c>
      <c r="AT11" s="19">
        <v>6.5006080737208205E-2</v>
      </c>
      <c r="AU11" s="19">
        <v>7.3897186590663202E-2</v>
      </c>
      <c r="AV11" s="19">
        <v>6.0521315183399801E-2</v>
      </c>
      <c r="AW11" s="19">
        <v>0</v>
      </c>
    </row>
    <row r="12" spans="2:49" x14ac:dyDescent="0.25">
      <c r="B12" s="16" t="s">
        <v>194</v>
      </c>
    </row>
    <row r="13" spans="2:49" x14ac:dyDescent="0.25">
      <c r="B13" t="s">
        <v>77</v>
      </c>
    </row>
    <row r="14" spans="2:49" x14ac:dyDescent="0.25">
      <c r="B14" t="s">
        <v>78</v>
      </c>
    </row>
    <row r="16" spans="2:49" x14ac:dyDescent="0.25">
      <c r="B1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W3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195</v>
      </c>
      <c r="C9" s="17">
        <v>0.47713777616786901</v>
      </c>
      <c r="D9" s="17">
        <v>0.44595736233231598</v>
      </c>
      <c r="E9" s="17">
        <v>0.50570425074807002</v>
      </c>
      <c r="F9" s="17"/>
      <c r="G9" s="17">
        <v>0.334195966391579</v>
      </c>
      <c r="H9" s="17">
        <v>0.41087259302969198</v>
      </c>
      <c r="I9" s="17">
        <v>0.48287154918394598</v>
      </c>
      <c r="J9" s="17">
        <v>0.529861268912589</v>
      </c>
      <c r="K9" s="17">
        <v>0.55304080251380605</v>
      </c>
      <c r="L9" s="17">
        <v>0.53146098070027203</v>
      </c>
      <c r="M9" s="17"/>
      <c r="N9" s="17">
        <v>0.42629106739634298</v>
      </c>
      <c r="O9" s="17">
        <v>0.514977558568535</v>
      </c>
      <c r="P9" s="17">
        <v>0.47194353018775698</v>
      </c>
      <c r="Q9" s="17">
        <v>0.48474462513439898</v>
      </c>
      <c r="R9" s="17"/>
      <c r="S9" s="17">
        <v>0.42835054323804</v>
      </c>
      <c r="T9" s="17">
        <v>0.47574745417305703</v>
      </c>
      <c r="U9" s="17">
        <v>0.59123493115876702</v>
      </c>
      <c r="V9" s="17">
        <v>0.43448443934535902</v>
      </c>
      <c r="W9" s="17">
        <v>0.49041452749835801</v>
      </c>
      <c r="X9" s="17">
        <v>0.36423315837900999</v>
      </c>
      <c r="Y9" s="17">
        <v>0.46936460339574698</v>
      </c>
      <c r="Z9" s="17">
        <v>0.48159486170196802</v>
      </c>
      <c r="AA9" s="17">
        <v>0.51916779620011</v>
      </c>
      <c r="AB9" s="17">
        <v>0.56406564563608397</v>
      </c>
      <c r="AC9" s="17">
        <v>0.46210868243905101</v>
      </c>
      <c r="AD9" s="17"/>
      <c r="AE9" s="17">
        <v>0.49867397326754698</v>
      </c>
      <c r="AF9" s="17">
        <v>0.49897723005718703</v>
      </c>
      <c r="AG9" s="17">
        <v>0.39945618759617302</v>
      </c>
      <c r="AH9" s="17"/>
      <c r="AI9" s="17">
        <v>0.40294095182960399</v>
      </c>
      <c r="AJ9" s="17">
        <v>0.54095829634275905</v>
      </c>
      <c r="AK9" s="17">
        <v>0.56953049897978103</v>
      </c>
      <c r="AL9" s="17">
        <v>0.59622532132150496</v>
      </c>
      <c r="AM9" s="17">
        <v>0.44033567655460998</v>
      </c>
      <c r="AN9" s="17"/>
      <c r="AO9" s="17">
        <v>0.18183150231412701</v>
      </c>
      <c r="AP9" s="17">
        <v>0.57461150386823001</v>
      </c>
      <c r="AQ9" s="17">
        <v>0.62540085685675295</v>
      </c>
      <c r="AR9" s="17"/>
      <c r="AS9" s="17">
        <v>0.53814369387699901</v>
      </c>
      <c r="AT9" s="17">
        <v>0.45412475095558902</v>
      </c>
      <c r="AU9" s="17">
        <v>0.44868942363452502</v>
      </c>
      <c r="AV9" s="17">
        <v>0.50261605852366198</v>
      </c>
      <c r="AW9" s="17">
        <v>0.45890950959462201</v>
      </c>
    </row>
    <row r="10" spans="2:49" x14ac:dyDescent="0.25">
      <c r="B10" s="18" t="s">
        <v>196</v>
      </c>
      <c r="C10" s="17">
        <v>0.39197483829036101</v>
      </c>
      <c r="D10" s="17">
        <v>0.37134673240643001</v>
      </c>
      <c r="E10" s="17">
        <v>0.40950073016251398</v>
      </c>
      <c r="F10" s="17"/>
      <c r="G10" s="17">
        <v>0.29436320440956798</v>
      </c>
      <c r="H10" s="17">
        <v>0.395603670413324</v>
      </c>
      <c r="I10" s="17">
        <v>0.46793368132514401</v>
      </c>
      <c r="J10" s="17">
        <v>0.48636155509609702</v>
      </c>
      <c r="K10" s="17">
        <v>0.36636103384114099</v>
      </c>
      <c r="L10" s="17">
        <v>0.34185556780616499</v>
      </c>
      <c r="M10" s="17"/>
      <c r="N10" s="17">
        <v>0.33765544560601202</v>
      </c>
      <c r="O10" s="17">
        <v>0.41069566664597101</v>
      </c>
      <c r="P10" s="17">
        <v>0.40815274333649998</v>
      </c>
      <c r="Q10" s="17">
        <v>0.41297019489131798</v>
      </c>
      <c r="R10" s="17"/>
      <c r="S10" s="17">
        <v>0.29098915389381902</v>
      </c>
      <c r="T10" s="17">
        <v>0.34320467045139103</v>
      </c>
      <c r="U10" s="17">
        <v>0.432217169161492</v>
      </c>
      <c r="V10" s="17">
        <v>0.376553790157516</v>
      </c>
      <c r="W10" s="17">
        <v>0.40832375316258102</v>
      </c>
      <c r="X10" s="17">
        <v>0.30512503576111</v>
      </c>
      <c r="Y10" s="17">
        <v>0.456042572374739</v>
      </c>
      <c r="Z10" s="17">
        <v>0.45554255369565899</v>
      </c>
      <c r="AA10" s="17">
        <v>0.413784721704966</v>
      </c>
      <c r="AB10" s="17">
        <v>0.51394465250865895</v>
      </c>
      <c r="AC10" s="17">
        <v>0.469558513144749</v>
      </c>
      <c r="AD10" s="17"/>
      <c r="AE10" s="17">
        <v>0.31843029945655099</v>
      </c>
      <c r="AF10" s="17">
        <v>0.460860645006056</v>
      </c>
      <c r="AG10" s="17">
        <v>0.42710767793954002</v>
      </c>
      <c r="AH10" s="17"/>
      <c r="AI10" s="17">
        <v>0.187160623562276</v>
      </c>
      <c r="AJ10" s="17">
        <v>0.56708135062545195</v>
      </c>
      <c r="AK10" s="17">
        <v>0.40678389894379702</v>
      </c>
      <c r="AL10" s="17">
        <v>0.36221696536905001</v>
      </c>
      <c r="AM10" s="17">
        <v>0.43190083875500201</v>
      </c>
      <c r="AN10" s="17"/>
      <c r="AO10" s="17">
        <v>4.0236103562984703E-2</v>
      </c>
      <c r="AP10" s="17">
        <v>0.58389028471245696</v>
      </c>
      <c r="AQ10" s="17">
        <v>0.42207994780283598</v>
      </c>
      <c r="AR10" s="17"/>
      <c r="AS10" s="17">
        <v>0.402726152002157</v>
      </c>
      <c r="AT10" s="17">
        <v>0.413858715777356</v>
      </c>
      <c r="AU10" s="17">
        <v>0.40625228247587097</v>
      </c>
      <c r="AV10" s="17">
        <v>0.296360048994742</v>
      </c>
      <c r="AW10" s="17">
        <v>0.32778755693742001</v>
      </c>
    </row>
    <row r="11" spans="2:49" x14ac:dyDescent="0.25">
      <c r="B11" s="18" t="s">
        <v>197</v>
      </c>
      <c r="C11" s="17">
        <v>0.325845455569167</v>
      </c>
      <c r="D11" s="17">
        <v>0.32294537068340001</v>
      </c>
      <c r="E11" s="17">
        <v>0.33118657522969902</v>
      </c>
      <c r="F11" s="17"/>
      <c r="G11" s="17">
        <v>0.19519949173752801</v>
      </c>
      <c r="H11" s="17">
        <v>0.37536407508910502</v>
      </c>
      <c r="I11" s="17">
        <v>0.34768502519360101</v>
      </c>
      <c r="J11" s="17">
        <v>0.42804685037520102</v>
      </c>
      <c r="K11" s="17">
        <v>0.294160329919812</v>
      </c>
      <c r="L11" s="17">
        <v>0.31043411905220603</v>
      </c>
      <c r="M11" s="17"/>
      <c r="N11" s="17">
        <v>0.31611742258310299</v>
      </c>
      <c r="O11" s="17">
        <v>0.32428200393739698</v>
      </c>
      <c r="P11" s="17">
        <v>0.310129404338291</v>
      </c>
      <c r="Q11" s="17">
        <v>0.34709113007130099</v>
      </c>
      <c r="R11" s="17"/>
      <c r="S11" s="17">
        <v>0.32776834567736601</v>
      </c>
      <c r="T11" s="17">
        <v>0.337613988586146</v>
      </c>
      <c r="U11" s="17">
        <v>0.34928801259338799</v>
      </c>
      <c r="V11" s="17">
        <v>0.25640616319401699</v>
      </c>
      <c r="W11" s="17">
        <v>0.29352876935116801</v>
      </c>
      <c r="X11" s="17">
        <v>0.32086339952189002</v>
      </c>
      <c r="Y11" s="17">
        <v>0.32558258928657702</v>
      </c>
      <c r="Z11" s="17">
        <v>0.34619455914484198</v>
      </c>
      <c r="AA11" s="17">
        <v>0.290295761568441</v>
      </c>
      <c r="AB11" s="17">
        <v>0.39530358648066799</v>
      </c>
      <c r="AC11" s="17">
        <v>0.377087099819921</v>
      </c>
      <c r="AD11" s="17"/>
      <c r="AE11" s="17">
        <v>0.30546632564183002</v>
      </c>
      <c r="AF11" s="17">
        <v>0.368550564587801</v>
      </c>
      <c r="AG11" s="17">
        <v>0.31083333384709899</v>
      </c>
      <c r="AH11" s="17"/>
      <c r="AI11" s="17">
        <v>0.22854710794840599</v>
      </c>
      <c r="AJ11" s="17">
        <v>0.44633028106286399</v>
      </c>
      <c r="AK11" s="17">
        <v>0.35097836305724001</v>
      </c>
      <c r="AL11" s="17">
        <v>0.37765127973533502</v>
      </c>
      <c r="AM11" s="17">
        <v>0.31140501839547302</v>
      </c>
      <c r="AN11" s="17"/>
      <c r="AO11" s="17">
        <v>8.7728243868709102E-2</v>
      </c>
      <c r="AP11" s="17">
        <v>0.43839021219448598</v>
      </c>
      <c r="AQ11" s="17">
        <v>0.36702743595395299</v>
      </c>
      <c r="AR11" s="17"/>
      <c r="AS11" s="17">
        <v>0.33462727432375</v>
      </c>
      <c r="AT11" s="17">
        <v>0.33246207433953801</v>
      </c>
      <c r="AU11" s="17">
        <v>0.392502094539595</v>
      </c>
      <c r="AV11" s="17">
        <v>0.25977458797567998</v>
      </c>
      <c r="AW11" s="17">
        <v>0.26618842898512801</v>
      </c>
    </row>
    <row r="12" spans="2:49" x14ac:dyDescent="0.25">
      <c r="B12" s="18" t="s">
        <v>198</v>
      </c>
      <c r="C12" s="17">
        <v>0.293686540993498</v>
      </c>
      <c r="D12" s="17">
        <v>0.27658309865013397</v>
      </c>
      <c r="E12" s="17">
        <v>0.30699195893813402</v>
      </c>
      <c r="F12" s="17"/>
      <c r="G12" s="17">
        <v>0.25880501100051601</v>
      </c>
      <c r="H12" s="17">
        <v>0.32856916310456202</v>
      </c>
      <c r="I12" s="17">
        <v>0.309110112377947</v>
      </c>
      <c r="J12" s="17">
        <v>0.27420845517023701</v>
      </c>
      <c r="K12" s="17">
        <v>0.27871231150749598</v>
      </c>
      <c r="L12" s="17">
        <v>0.31034808274749598</v>
      </c>
      <c r="M12" s="17"/>
      <c r="N12" s="17">
        <v>0.344599588684809</v>
      </c>
      <c r="O12" s="17">
        <v>0.33892663753931102</v>
      </c>
      <c r="P12" s="17">
        <v>0.26667990626075799</v>
      </c>
      <c r="Q12" s="17">
        <v>0.22353822659585201</v>
      </c>
      <c r="R12" s="17"/>
      <c r="S12" s="17">
        <v>0.29313225834719903</v>
      </c>
      <c r="T12" s="17">
        <v>0.316221935116065</v>
      </c>
      <c r="U12" s="17">
        <v>0.350309792367823</v>
      </c>
      <c r="V12" s="17">
        <v>0.263351709375927</v>
      </c>
      <c r="W12" s="17">
        <v>0.23324768093115</v>
      </c>
      <c r="X12" s="17">
        <v>0.24482702529443201</v>
      </c>
      <c r="Y12" s="17">
        <v>0.21867223247915801</v>
      </c>
      <c r="Z12" s="17">
        <v>0.23184876084822201</v>
      </c>
      <c r="AA12" s="17">
        <v>0.282370319825965</v>
      </c>
      <c r="AB12" s="17">
        <v>0.42761607946358698</v>
      </c>
      <c r="AC12" s="17">
        <v>0.33628768505596102</v>
      </c>
      <c r="AD12" s="17"/>
      <c r="AE12" s="17">
        <v>0.228237060630926</v>
      </c>
      <c r="AF12" s="17">
        <v>0.36838512237012599</v>
      </c>
      <c r="AG12" s="17">
        <v>0.22654822496851801</v>
      </c>
      <c r="AH12" s="17"/>
      <c r="AI12" s="17">
        <v>0.18437376433555899</v>
      </c>
      <c r="AJ12" s="17">
        <v>0.38203489501517801</v>
      </c>
      <c r="AK12" s="17">
        <v>0.46870276173632403</v>
      </c>
      <c r="AL12" s="17">
        <v>0.291538913334981</v>
      </c>
      <c r="AM12" s="17">
        <v>0.25981456360973798</v>
      </c>
      <c r="AN12" s="17"/>
      <c r="AO12" s="17">
        <v>0.108627078426923</v>
      </c>
      <c r="AP12" s="17">
        <v>0.36762646247423902</v>
      </c>
      <c r="AQ12" s="17">
        <v>0.502951841909417</v>
      </c>
      <c r="AR12" s="17"/>
      <c r="AS12" s="17">
        <v>0.234927897094276</v>
      </c>
      <c r="AT12" s="17">
        <v>0.28822812699144801</v>
      </c>
      <c r="AU12" s="17">
        <v>0.37286292497016899</v>
      </c>
      <c r="AV12" s="17">
        <v>0.28147660424494902</v>
      </c>
      <c r="AW12" s="17">
        <v>0.44289139268827299</v>
      </c>
    </row>
    <row r="13" spans="2:49" x14ac:dyDescent="0.25">
      <c r="B13" s="18" t="s">
        <v>199</v>
      </c>
      <c r="C13" s="17">
        <v>0.133401486308524</v>
      </c>
      <c r="D13" s="17">
        <v>0.142426097004693</v>
      </c>
      <c r="E13" s="17">
        <v>0.12553233460520699</v>
      </c>
      <c r="F13" s="17"/>
      <c r="G13" s="17">
        <v>0.11976766362056999</v>
      </c>
      <c r="H13" s="17">
        <v>0.128994598663697</v>
      </c>
      <c r="I13" s="17">
        <v>0.100212308537136</v>
      </c>
      <c r="J13" s="17">
        <v>0.126215730428932</v>
      </c>
      <c r="K13" s="17">
        <v>0.172730301529919</v>
      </c>
      <c r="L13" s="17">
        <v>0.15062350745966799</v>
      </c>
      <c r="M13" s="17"/>
      <c r="N13" s="17">
        <v>0.13714648750335401</v>
      </c>
      <c r="O13" s="17">
        <v>0.15968965377898001</v>
      </c>
      <c r="P13" s="17">
        <v>0.126667180645856</v>
      </c>
      <c r="Q13" s="17">
        <v>0.113479080501986</v>
      </c>
      <c r="R13" s="17"/>
      <c r="S13" s="17">
        <v>9.22211681728244E-2</v>
      </c>
      <c r="T13" s="17">
        <v>0.16589537273799701</v>
      </c>
      <c r="U13" s="17">
        <v>8.6803704812028301E-2</v>
      </c>
      <c r="V13" s="17">
        <v>0.147897112038687</v>
      </c>
      <c r="W13" s="17">
        <v>0.214362616444639</v>
      </c>
      <c r="X13" s="17">
        <v>9.8491655748721901E-2</v>
      </c>
      <c r="Y13" s="17">
        <v>8.7705405166026595E-2</v>
      </c>
      <c r="Z13" s="17">
        <v>0.117409261844814</v>
      </c>
      <c r="AA13" s="17">
        <v>0.17358053705927901</v>
      </c>
      <c r="AB13" s="17">
        <v>0.19333086253704099</v>
      </c>
      <c r="AC13" s="17">
        <v>3.7230819947382102E-2</v>
      </c>
      <c r="AD13" s="17"/>
      <c r="AE13" s="17">
        <v>0.13361793194957999</v>
      </c>
      <c r="AF13" s="17">
        <v>0.14032613623069601</v>
      </c>
      <c r="AG13" s="17">
        <v>0.11848707695538301</v>
      </c>
      <c r="AH13" s="17"/>
      <c r="AI13" s="17">
        <v>9.57255034379043E-2</v>
      </c>
      <c r="AJ13" s="17">
        <v>0.16743361131095399</v>
      </c>
      <c r="AK13" s="17">
        <v>0.16745314823997501</v>
      </c>
      <c r="AL13" s="17">
        <v>0.16032616169840699</v>
      </c>
      <c r="AM13" s="17">
        <v>0.14800629112040201</v>
      </c>
      <c r="AN13" s="17"/>
      <c r="AO13" s="17">
        <v>7.92808502286904E-2</v>
      </c>
      <c r="AP13" s="17">
        <v>0.18554061778088499</v>
      </c>
      <c r="AQ13" s="17">
        <v>0.13706529493776501</v>
      </c>
      <c r="AR13" s="17"/>
      <c r="AS13" s="17">
        <v>9.6890186815645707E-2</v>
      </c>
      <c r="AT13" s="17">
        <v>0.16533161518862599</v>
      </c>
      <c r="AU13" s="17">
        <v>0.13309657165903899</v>
      </c>
      <c r="AV13" s="17">
        <v>0.19692299095610599</v>
      </c>
      <c r="AW13" s="17">
        <v>0.30299510647872702</v>
      </c>
    </row>
    <row r="14" spans="2:49" x14ac:dyDescent="0.25">
      <c r="B14" s="18" t="s">
        <v>200</v>
      </c>
      <c r="C14" s="17">
        <v>0.11169189489102201</v>
      </c>
      <c r="D14" s="17">
        <v>0.119980999299397</v>
      </c>
      <c r="E14" s="17">
        <v>0.10253064430440301</v>
      </c>
      <c r="F14" s="17"/>
      <c r="G14" s="17">
        <v>0.10760294446133301</v>
      </c>
      <c r="H14" s="17">
        <v>0.103491844483054</v>
      </c>
      <c r="I14" s="17">
        <v>0.100937676542704</v>
      </c>
      <c r="J14" s="17">
        <v>0.117168477032097</v>
      </c>
      <c r="K14" s="17">
        <v>0.117969671502181</v>
      </c>
      <c r="L14" s="17">
        <v>0.12060977248353</v>
      </c>
      <c r="M14" s="17"/>
      <c r="N14" s="17">
        <v>0.104584527834459</v>
      </c>
      <c r="O14" s="17">
        <v>0.11968945335893</v>
      </c>
      <c r="P14" s="17">
        <v>0.114409323734759</v>
      </c>
      <c r="Q14" s="17">
        <v>0.10686471336857201</v>
      </c>
      <c r="R14" s="17"/>
      <c r="S14" s="17">
        <v>0.15307594106613501</v>
      </c>
      <c r="T14" s="17">
        <v>9.0252703886459604E-2</v>
      </c>
      <c r="U14" s="17">
        <v>0.139510211767785</v>
      </c>
      <c r="V14" s="17">
        <v>7.9354884876830498E-2</v>
      </c>
      <c r="W14" s="17">
        <v>9.70438968429196E-2</v>
      </c>
      <c r="X14" s="17">
        <v>0.17878041492777</v>
      </c>
      <c r="Y14" s="17">
        <v>0.117239267474886</v>
      </c>
      <c r="Z14" s="17">
        <v>0.155442156301383</v>
      </c>
      <c r="AA14" s="17">
        <v>7.9706831961394095E-2</v>
      </c>
      <c r="AB14" s="17">
        <v>9.3764115454345306E-2</v>
      </c>
      <c r="AC14" s="17">
        <v>3.5131490701051898E-2</v>
      </c>
      <c r="AD14" s="17"/>
      <c r="AE14" s="17">
        <v>0.14540003464637299</v>
      </c>
      <c r="AF14" s="17">
        <v>8.7263574587834403E-2</v>
      </c>
      <c r="AG14" s="17">
        <v>0.148870521890861</v>
      </c>
      <c r="AH14" s="17"/>
      <c r="AI14" s="17">
        <v>0.13047905334902901</v>
      </c>
      <c r="AJ14" s="17">
        <v>0.119540498522058</v>
      </c>
      <c r="AK14" s="17">
        <v>8.3741806034957594E-2</v>
      </c>
      <c r="AL14" s="17">
        <v>0.16016398568642901</v>
      </c>
      <c r="AM14" s="17">
        <v>0.105402875048764</v>
      </c>
      <c r="AN14" s="17"/>
      <c r="AO14" s="17">
        <v>5.8079845360140499E-2</v>
      </c>
      <c r="AP14" s="17">
        <v>0.12637077456433601</v>
      </c>
      <c r="AQ14" s="17">
        <v>3.69277786493118E-2</v>
      </c>
      <c r="AR14" s="17"/>
      <c r="AS14" s="17">
        <v>9.5984728009780099E-2</v>
      </c>
      <c r="AT14" s="17">
        <v>0.11917953261478299</v>
      </c>
      <c r="AU14" s="17">
        <v>0.100062024156946</v>
      </c>
      <c r="AV14" s="17">
        <v>0.192721697315416</v>
      </c>
      <c r="AW14" s="17">
        <v>0.12693226289364801</v>
      </c>
    </row>
    <row r="15" spans="2:49" x14ac:dyDescent="0.25">
      <c r="B15" s="18" t="s">
        <v>201</v>
      </c>
      <c r="C15" s="17">
        <v>9.8372908680414803E-2</v>
      </c>
      <c r="D15" s="17">
        <v>0.115114142878937</v>
      </c>
      <c r="E15" s="17">
        <v>8.2637909684745006E-2</v>
      </c>
      <c r="F15" s="17"/>
      <c r="G15" s="17">
        <v>0.16153074322075101</v>
      </c>
      <c r="H15" s="17">
        <v>6.4718113582432901E-2</v>
      </c>
      <c r="I15" s="17">
        <v>5.7001954987038403E-2</v>
      </c>
      <c r="J15" s="17">
        <v>7.2847261017006906E-2</v>
      </c>
      <c r="K15" s="17">
        <v>0.12750238294715199</v>
      </c>
      <c r="L15" s="17">
        <v>0.10769522955816201</v>
      </c>
      <c r="M15" s="17"/>
      <c r="N15" s="17">
        <v>7.9680768506495497E-2</v>
      </c>
      <c r="O15" s="17">
        <v>0.104203118004688</v>
      </c>
      <c r="P15" s="17">
        <v>0.114843199031447</v>
      </c>
      <c r="Q15" s="17">
        <v>9.4159672179381898E-2</v>
      </c>
      <c r="R15" s="17"/>
      <c r="S15" s="17">
        <v>0.12088156677737399</v>
      </c>
      <c r="T15" s="17">
        <v>0.107704261228905</v>
      </c>
      <c r="U15" s="17">
        <v>0.15646627422291301</v>
      </c>
      <c r="V15" s="17">
        <v>4.5543538054944599E-2</v>
      </c>
      <c r="W15" s="17">
        <v>0.17799963606958799</v>
      </c>
      <c r="X15" s="17">
        <v>0.110122552540449</v>
      </c>
      <c r="Y15" s="17">
        <v>9.2805966857692407E-2</v>
      </c>
      <c r="Z15" s="17">
        <v>1.9295623893722299E-2</v>
      </c>
      <c r="AA15" s="17">
        <v>7.6066095614127402E-2</v>
      </c>
      <c r="AB15" s="17">
        <v>4.7684601847829099E-2</v>
      </c>
      <c r="AC15" s="17">
        <v>9.1536226528342299E-2</v>
      </c>
      <c r="AD15" s="17"/>
      <c r="AE15" s="17">
        <v>0.104144671207936</v>
      </c>
      <c r="AF15" s="17">
        <v>8.2855812042988003E-2</v>
      </c>
      <c r="AG15" s="17">
        <v>8.8453682937852093E-2</v>
      </c>
      <c r="AH15" s="17"/>
      <c r="AI15" s="17">
        <v>0.119321484676328</v>
      </c>
      <c r="AJ15" s="17">
        <v>8.7265925552387505E-2</v>
      </c>
      <c r="AK15" s="17">
        <v>7.7763517440296304E-2</v>
      </c>
      <c r="AL15" s="17">
        <v>7.6782007213215403E-2</v>
      </c>
      <c r="AM15" s="17">
        <v>7.5104151097105207E-2</v>
      </c>
      <c r="AN15" s="17"/>
      <c r="AO15" s="17">
        <v>6.7171524631212107E-2</v>
      </c>
      <c r="AP15" s="17">
        <v>9.6372603128958401E-2</v>
      </c>
      <c r="AQ15" s="17">
        <v>6.7639955493731294E-2</v>
      </c>
      <c r="AR15" s="17"/>
      <c r="AS15" s="17">
        <v>0.117089364939994</v>
      </c>
      <c r="AT15" s="17">
        <v>8.9402435555550594E-2</v>
      </c>
      <c r="AU15" s="17">
        <v>9.4920315318695006E-2</v>
      </c>
      <c r="AV15" s="17">
        <v>7.6616471009642501E-2</v>
      </c>
      <c r="AW15" s="17">
        <v>5.5468956735293298E-2</v>
      </c>
    </row>
    <row r="16" spans="2:49" x14ac:dyDescent="0.25">
      <c r="B16" s="18" t="s">
        <v>202</v>
      </c>
      <c r="C16" s="17">
        <v>9.36720515746991E-2</v>
      </c>
      <c r="D16" s="17">
        <v>9.2858174799507004E-2</v>
      </c>
      <c r="E16" s="17">
        <v>9.5187965035723202E-2</v>
      </c>
      <c r="F16" s="17"/>
      <c r="G16" s="17">
        <v>9.6937223373392306E-2</v>
      </c>
      <c r="H16" s="17">
        <v>8.8578493435892094E-2</v>
      </c>
      <c r="I16" s="17">
        <v>5.1324162510265399E-2</v>
      </c>
      <c r="J16" s="17">
        <v>7.1181939763481195E-2</v>
      </c>
      <c r="K16" s="17">
        <v>0.12283256796662199</v>
      </c>
      <c r="L16" s="17">
        <v>0.126938151320686</v>
      </c>
      <c r="M16" s="17"/>
      <c r="N16" s="17">
        <v>0.13075601663769101</v>
      </c>
      <c r="O16" s="17">
        <v>7.6659201250070599E-2</v>
      </c>
      <c r="P16" s="17">
        <v>9.4394203414610106E-2</v>
      </c>
      <c r="Q16" s="17">
        <v>7.6685431631405995E-2</v>
      </c>
      <c r="R16" s="17"/>
      <c r="S16" s="17">
        <v>0.13776537298629599</v>
      </c>
      <c r="T16" s="17">
        <v>5.70595878631198E-2</v>
      </c>
      <c r="U16" s="17">
        <v>7.2271465541332805E-2</v>
      </c>
      <c r="V16" s="17">
        <v>0.116833422067811</v>
      </c>
      <c r="W16" s="17">
        <v>7.858609295782E-2</v>
      </c>
      <c r="X16" s="17">
        <v>8.2333997970208905E-2</v>
      </c>
      <c r="Y16" s="17">
        <v>8.7647613196165805E-2</v>
      </c>
      <c r="Z16" s="17">
        <v>7.0280964279487101E-2</v>
      </c>
      <c r="AA16" s="17">
        <v>9.4571280865947099E-2</v>
      </c>
      <c r="AB16" s="17">
        <v>7.0574033262977301E-2</v>
      </c>
      <c r="AC16" s="17">
        <v>0.15622503017196401</v>
      </c>
      <c r="AD16" s="17"/>
      <c r="AE16" s="17">
        <v>0.10971673488655199</v>
      </c>
      <c r="AF16" s="17">
        <v>0.113155766462064</v>
      </c>
      <c r="AG16" s="17">
        <v>2.6327124280297601E-2</v>
      </c>
      <c r="AH16" s="17"/>
      <c r="AI16" s="17">
        <v>0.19526674826677301</v>
      </c>
      <c r="AJ16" s="17">
        <v>3.6360523709012202E-2</v>
      </c>
      <c r="AK16" s="17">
        <v>8.4503769281958296E-2</v>
      </c>
      <c r="AL16" s="17">
        <v>0</v>
      </c>
      <c r="AM16" s="17">
        <v>3.8949059230947401E-2</v>
      </c>
      <c r="AN16" s="17"/>
      <c r="AO16" s="17">
        <v>0.31674845259491302</v>
      </c>
      <c r="AP16" s="17">
        <v>2.2150923088686401E-2</v>
      </c>
      <c r="AQ16" s="17">
        <v>6.7724875948052293E-2</v>
      </c>
      <c r="AR16" s="17"/>
      <c r="AS16" s="17">
        <v>9.1766078265532097E-2</v>
      </c>
      <c r="AT16" s="17">
        <v>6.6959403813708504E-2</v>
      </c>
      <c r="AU16" s="17">
        <v>0.114758635087087</v>
      </c>
      <c r="AV16" s="17">
        <v>9.1931974480964601E-2</v>
      </c>
      <c r="AW16" s="17">
        <v>0.195558816790459</v>
      </c>
    </row>
    <row r="17" spans="2:49" x14ac:dyDescent="0.25">
      <c r="B17" s="18" t="s">
        <v>203</v>
      </c>
      <c r="C17" s="17">
        <v>8.2208908542876893E-2</v>
      </c>
      <c r="D17" s="17">
        <v>9.26994169276147E-2</v>
      </c>
      <c r="E17" s="17">
        <v>7.2505798482073905E-2</v>
      </c>
      <c r="F17" s="17"/>
      <c r="G17" s="17">
        <v>0.152009437426678</v>
      </c>
      <c r="H17" s="17">
        <v>0.109194739636993</v>
      </c>
      <c r="I17" s="17">
        <v>8.4118319399120595E-2</v>
      </c>
      <c r="J17" s="17">
        <v>9.6313158034257398E-2</v>
      </c>
      <c r="K17" s="17">
        <v>3.9274155801885702E-2</v>
      </c>
      <c r="L17" s="17">
        <v>2.6122937361217E-2</v>
      </c>
      <c r="M17" s="17"/>
      <c r="N17" s="17">
        <v>6.2593828012220104E-2</v>
      </c>
      <c r="O17" s="17">
        <v>7.3788538105512197E-2</v>
      </c>
      <c r="P17" s="17">
        <v>8.7424415520174395E-2</v>
      </c>
      <c r="Q17" s="17">
        <v>0.10248559321379801</v>
      </c>
      <c r="R17" s="17"/>
      <c r="S17" s="17">
        <v>8.6524017673753298E-2</v>
      </c>
      <c r="T17" s="17">
        <v>7.8143372667486902E-2</v>
      </c>
      <c r="U17" s="17">
        <v>5.84600891076806E-2</v>
      </c>
      <c r="V17" s="17">
        <v>6.85800217921579E-2</v>
      </c>
      <c r="W17" s="17">
        <v>8.4033263014399395E-2</v>
      </c>
      <c r="X17" s="17">
        <v>0.14089733245090399</v>
      </c>
      <c r="Y17" s="17">
        <v>5.54733143461454E-2</v>
      </c>
      <c r="Z17" s="17">
        <v>0.124466861579654</v>
      </c>
      <c r="AA17" s="17">
        <v>8.3675818186312298E-2</v>
      </c>
      <c r="AB17" s="17">
        <v>7.9677122989416496E-2</v>
      </c>
      <c r="AC17" s="17">
        <v>4.9456032280773998E-2</v>
      </c>
      <c r="AD17" s="17"/>
      <c r="AE17" s="17">
        <v>6.9221627698901098E-2</v>
      </c>
      <c r="AF17" s="17">
        <v>8.46174703953331E-2</v>
      </c>
      <c r="AG17" s="17">
        <v>6.2625471078967807E-2</v>
      </c>
      <c r="AH17" s="17"/>
      <c r="AI17" s="17">
        <v>3.8895202135382299E-2</v>
      </c>
      <c r="AJ17" s="17">
        <v>0.113409659900817</v>
      </c>
      <c r="AK17" s="17">
        <v>9.9304863827003806E-2</v>
      </c>
      <c r="AL17" s="17">
        <v>0</v>
      </c>
      <c r="AM17" s="17">
        <v>9.2798219392821693E-2</v>
      </c>
      <c r="AN17" s="17"/>
      <c r="AO17" s="17">
        <v>1.6399069322222199E-2</v>
      </c>
      <c r="AP17" s="17">
        <v>0.121667090332909</v>
      </c>
      <c r="AQ17" s="17">
        <v>0.102108415693317</v>
      </c>
      <c r="AR17" s="17"/>
      <c r="AS17" s="17">
        <v>8.6200569623946899E-2</v>
      </c>
      <c r="AT17" s="17">
        <v>7.4952977367602897E-2</v>
      </c>
      <c r="AU17" s="17">
        <v>8.7340953243734795E-2</v>
      </c>
      <c r="AV17" s="17">
        <v>6.9980242644380505E-2</v>
      </c>
      <c r="AW17" s="17">
        <v>6.4707415408276098E-2</v>
      </c>
    </row>
    <row r="18" spans="2:49" x14ac:dyDescent="0.25">
      <c r="B18" s="18" t="s">
        <v>204</v>
      </c>
      <c r="C18" s="17">
        <v>8.2160099219127897E-2</v>
      </c>
      <c r="D18" s="17">
        <v>9.5002083107108407E-2</v>
      </c>
      <c r="E18" s="17">
        <v>7.0141085432061295E-2</v>
      </c>
      <c r="F18" s="17"/>
      <c r="G18" s="17">
        <v>0.114750445101923</v>
      </c>
      <c r="H18" s="17">
        <v>5.6944075505170701E-2</v>
      </c>
      <c r="I18" s="17">
        <v>4.6489214564061902E-2</v>
      </c>
      <c r="J18" s="17">
        <v>4.7713256355877899E-2</v>
      </c>
      <c r="K18" s="17">
        <v>6.1040764332712702E-2</v>
      </c>
      <c r="L18" s="17">
        <v>0.15208717615089601</v>
      </c>
      <c r="M18" s="17"/>
      <c r="N18" s="17">
        <v>0.118508537107508</v>
      </c>
      <c r="O18" s="17">
        <v>5.6731304386759197E-2</v>
      </c>
      <c r="P18" s="17">
        <v>8.74617589180125E-2</v>
      </c>
      <c r="Q18" s="17">
        <v>6.9717390008966498E-2</v>
      </c>
      <c r="R18" s="17"/>
      <c r="S18" s="17">
        <v>6.6263561125783202E-2</v>
      </c>
      <c r="T18" s="17">
        <v>0.101182688024232</v>
      </c>
      <c r="U18" s="17">
        <v>1.15568780690741E-2</v>
      </c>
      <c r="V18" s="17">
        <v>0.16212960007754701</v>
      </c>
      <c r="W18" s="17">
        <v>7.7435106675089696E-2</v>
      </c>
      <c r="X18" s="17">
        <v>0.11238614382812601</v>
      </c>
      <c r="Y18" s="17">
        <v>5.8309941672805003E-2</v>
      </c>
      <c r="Z18" s="17">
        <v>0.120024201617472</v>
      </c>
      <c r="AA18" s="17">
        <v>8.4532395753983997E-2</v>
      </c>
      <c r="AB18" s="17">
        <v>3.3415598630136399E-2</v>
      </c>
      <c r="AC18" s="17">
        <v>8.6079054950692194E-2</v>
      </c>
      <c r="AD18" s="17"/>
      <c r="AE18" s="17">
        <v>0.117956707131172</v>
      </c>
      <c r="AF18" s="17">
        <v>6.6886738185793895E-2</v>
      </c>
      <c r="AG18" s="17">
        <v>6.0202570645585103E-2</v>
      </c>
      <c r="AH18" s="17"/>
      <c r="AI18" s="17">
        <v>0.17083434263915601</v>
      </c>
      <c r="AJ18" s="17">
        <v>3.1122214847775002E-2</v>
      </c>
      <c r="AK18" s="17">
        <v>5.5150468537624099E-2</v>
      </c>
      <c r="AL18" s="17">
        <v>0</v>
      </c>
      <c r="AM18" s="17">
        <v>4.3112771232083798E-2</v>
      </c>
      <c r="AN18" s="17"/>
      <c r="AO18" s="17">
        <v>0.269470872312431</v>
      </c>
      <c r="AP18" s="17">
        <v>1.9149972821207801E-2</v>
      </c>
      <c r="AQ18" s="17">
        <v>5.2853734386277301E-2</v>
      </c>
      <c r="AR18" s="17"/>
      <c r="AS18" s="17">
        <v>9.9632543942704099E-2</v>
      </c>
      <c r="AT18" s="17">
        <v>6.2251018704142902E-2</v>
      </c>
      <c r="AU18" s="17">
        <v>7.46100052273036E-2</v>
      </c>
      <c r="AV18" s="17">
        <v>0.12511061935585099</v>
      </c>
      <c r="AW18" s="17">
        <v>4.8862010832659203E-2</v>
      </c>
    </row>
    <row r="19" spans="2:49" x14ac:dyDescent="0.25">
      <c r="B19" s="18" t="s">
        <v>205</v>
      </c>
      <c r="C19" s="17">
        <v>7.7533856903706497E-2</v>
      </c>
      <c r="D19" s="17">
        <v>8.4987614830015601E-2</v>
      </c>
      <c r="E19" s="17">
        <v>7.0785419644332201E-2</v>
      </c>
      <c r="F19" s="17"/>
      <c r="G19" s="17">
        <v>0.12700249596733301</v>
      </c>
      <c r="H19" s="17">
        <v>6.6778991713879493E-2</v>
      </c>
      <c r="I19" s="17">
        <v>0.107547027806807</v>
      </c>
      <c r="J19" s="17">
        <v>5.6644910056781503E-2</v>
      </c>
      <c r="K19" s="17">
        <v>3.7812316526004301E-2</v>
      </c>
      <c r="L19" s="17">
        <v>7.0620940801963003E-2</v>
      </c>
      <c r="M19" s="17"/>
      <c r="N19" s="17">
        <v>0.116947997115318</v>
      </c>
      <c r="O19" s="17">
        <v>5.5101403251970299E-2</v>
      </c>
      <c r="P19" s="17">
        <v>6.3138870506258299E-2</v>
      </c>
      <c r="Q19" s="17">
        <v>7.6544700846755506E-2</v>
      </c>
      <c r="R19" s="17"/>
      <c r="S19" s="17">
        <v>9.2023007857061107E-2</v>
      </c>
      <c r="T19" s="17">
        <v>7.9484200333385505E-2</v>
      </c>
      <c r="U19" s="17">
        <v>7.0549348052025895E-2</v>
      </c>
      <c r="V19" s="17">
        <v>9.6253777970764301E-2</v>
      </c>
      <c r="W19" s="17">
        <v>9.3687350775650796E-2</v>
      </c>
      <c r="X19" s="17">
        <v>0.12077072879442199</v>
      </c>
      <c r="Y19" s="17">
        <v>8.4259852359927806E-2</v>
      </c>
      <c r="Z19" s="17">
        <v>6.6722033600438199E-2</v>
      </c>
      <c r="AA19" s="17">
        <v>4.0749496645742102E-2</v>
      </c>
      <c r="AB19" s="17">
        <v>5.2859290700500702E-2</v>
      </c>
      <c r="AC19" s="17">
        <v>3.2685388368521799E-2</v>
      </c>
      <c r="AD19" s="17"/>
      <c r="AE19" s="17">
        <v>8.5591809589347603E-2</v>
      </c>
      <c r="AF19" s="17">
        <v>7.2431194931335499E-2</v>
      </c>
      <c r="AG19" s="17">
        <v>5.2193682141469903E-2</v>
      </c>
      <c r="AH19" s="17"/>
      <c r="AI19" s="17">
        <v>0.13217254016522301</v>
      </c>
      <c r="AJ19" s="17">
        <v>3.0416053772932002E-2</v>
      </c>
      <c r="AK19" s="17">
        <v>4.6452063020622901E-2</v>
      </c>
      <c r="AL19" s="17">
        <v>8.7777893535053206E-2</v>
      </c>
      <c r="AM19" s="17">
        <v>6.4563573580927597E-2</v>
      </c>
      <c r="AN19" s="17"/>
      <c r="AO19" s="17">
        <v>0.247924495882622</v>
      </c>
      <c r="AP19" s="17">
        <v>1.64122547517291E-2</v>
      </c>
      <c r="AQ19" s="17">
        <v>1.40892577254682E-2</v>
      </c>
      <c r="AR19" s="17"/>
      <c r="AS19" s="17">
        <v>5.1900991411264502E-2</v>
      </c>
      <c r="AT19" s="17">
        <v>7.5740815626017796E-2</v>
      </c>
      <c r="AU19" s="17">
        <v>7.2272872891313206E-2</v>
      </c>
      <c r="AV19" s="17">
        <v>0.152913681050414</v>
      </c>
      <c r="AW19" s="17">
        <v>4.6651838657636301E-2</v>
      </c>
    </row>
    <row r="20" spans="2:49" x14ac:dyDescent="0.25">
      <c r="B20" s="18" t="s">
        <v>206</v>
      </c>
      <c r="C20" s="17">
        <v>7.1516310012287407E-2</v>
      </c>
      <c r="D20" s="17">
        <v>7.9285808435705499E-2</v>
      </c>
      <c r="E20" s="17">
        <v>6.4411060143621995E-2</v>
      </c>
      <c r="F20" s="17"/>
      <c r="G20" s="17">
        <v>9.6500903984873806E-2</v>
      </c>
      <c r="H20" s="17">
        <v>7.1928386695913504E-2</v>
      </c>
      <c r="I20" s="17">
        <v>3.8994630867381502E-2</v>
      </c>
      <c r="J20" s="17">
        <v>4.18547900979361E-2</v>
      </c>
      <c r="K20" s="17">
        <v>7.7041076140695802E-2</v>
      </c>
      <c r="L20" s="17">
        <v>9.9896307583806604E-2</v>
      </c>
      <c r="M20" s="17"/>
      <c r="N20" s="17">
        <v>0.10797795376801</v>
      </c>
      <c r="O20" s="17">
        <v>5.6598054011199397E-2</v>
      </c>
      <c r="P20" s="17">
        <v>7.4863264764104695E-2</v>
      </c>
      <c r="Q20" s="17">
        <v>5.02464637701883E-2</v>
      </c>
      <c r="R20" s="17"/>
      <c r="S20" s="17">
        <v>0.100702190548676</v>
      </c>
      <c r="T20" s="17">
        <v>5.2170124226420901E-2</v>
      </c>
      <c r="U20" s="17">
        <v>2.6668015217372901E-2</v>
      </c>
      <c r="V20" s="17">
        <v>9.5153130957067594E-2</v>
      </c>
      <c r="W20" s="17">
        <v>6.08324040641781E-2</v>
      </c>
      <c r="X20" s="17">
        <v>9.9610355040700801E-2</v>
      </c>
      <c r="Y20" s="17">
        <v>7.4195519576831501E-2</v>
      </c>
      <c r="Z20" s="17">
        <v>7.5819979748070296E-2</v>
      </c>
      <c r="AA20" s="17">
        <v>7.1364706317200793E-2</v>
      </c>
      <c r="AB20" s="17">
        <v>4.3950786726338599E-2</v>
      </c>
      <c r="AC20" s="17">
        <v>6.9807674489660299E-2</v>
      </c>
      <c r="AD20" s="17"/>
      <c r="AE20" s="17">
        <v>7.5796561296394796E-2</v>
      </c>
      <c r="AF20" s="17">
        <v>6.5107567855218304E-2</v>
      </c>
      <c r="AG20" s="17">
        <v>6.5171025974048905E-2</v>
      </c>
      <c r="AH20" s="17"/>
      <c r="AI20" s="17">
        <v>0.138253865151267</v>
      </c>
      <c r="AJ20" s="17">
        <v>1.9582395479522199E-2</v>
      </c>
      <c r="AK20" s="17">
        <v>3.0527146373928098E-2</v>
      </c>
      <c r="AL20" s="17">
        <v>7.9768114749034405E-2</v>
      </c>
      <c r="AM20" s="17">
        <v>4.39318537080517E-2</v>
      </c>
      <c r="AN20" s="17"/>
      <c r="AO20" s="17">
        <v>0.22713231341760501</v>
      </c>
      <c r="AP20" s="17">
        <v>2.15132650479175E-2</v>
      </c>
      <c r="AQ20" s="17">
        <v>4.0799504784919498E-2</v>
      </c>
      <c r="AR20" s="17"/>
      <c r="AS20" s="17">
        <v>6.8396387783083601E-2</v>
      </c>
      <c r="AT20" s="17">
        <v>6.1418595120757702E-2</v>
      </c>
      <c r="AU20" s="17">
        <v>8.5260997374233399E-2</v>
      </c>
      <c r="AV20" s="17">
        <v>7.2916816938310994E-2</v>
      </c>
      <c r="AW20" s="17">
        <v>5.1135157785718498E-2</v>
      </c>
    </row>
    <row r="21" spans="2:49" x14ac:dyDescent="0.25">
      <c r="B21" s="18" t="s">
        <v>207</v>
      </c>
      <c r="C21" s="17">
        <v>7.0583847435737798E-2</v>
      </c>
      <c r="D21" s="17">
        <v>7.8719083405899407E-2</v>
      </c>
      <c r="E21" s="17">
        <v>6.3111338296188896E-2</v>
      </c>
      <c r="F21" s="17"/>
      <c r="G21" s="17">
        <v>8.8640666628690495E-2</v>
      </c>
      <c r="H21" s="17">
        <v>9.2118578642315901E-2</v>
      </c>
      <c r="I21" s="17">
        <v>8.2634459232385493E-2</v>
      </c>
      <c r="J21" s="17">
        <v>1.09649052976149E-2</v>
      </c>
      <c r="K21" s="17">
        <v>9.7105271692612696E-2</v>
      </c>
      <c r="L21" s="17">
        <v>5.9894032613606998E-2</v>
      </c>
      <c r="M21" s="17"/>
      <c r="N21" s="17">
        <v>9.8173097524141106E-2</v>
      </c>
      <c r="O21" s="17">
        <v>5.3330214386478898E-2</v>
      </c>
      <c r="P21" s="17">
        <v>6.8530987072542501E-2</v>
      </c>
      <c r="Q21" s="17">
        <v>6.47083066072041E-2</v>
      </c>
      <c r="R21" s="17"/>
      <c r="S21" s="17">
        <v>0.100924060674255</v>
      </c>
      <c r="T21" s="17">
        <v>5.36470696914585E-2</v>
      </c>
      <c r="U21" s="17">
        <v>3.7787844166153002E-2</v>
      </c>
      <c r="V21" s="17">
        <v>0.100062054912541</v>
      </c>
      <c r="W21" s="17">
        <v>9.1641644430576194E-2</v>
      </c>
      <c r="X21" s="17">
        <v>7.4646558701442794E-2</v>
      </c>
      <c r="Y21" s="17">
        <v>7.0880214338500697E-2</v>
      </c>
      <c r="Z21" s="17">
        <v>4.8261184370822899E-2</v>
      </c>
      <c r="AA21" s="17">
        <v>4.6805894573575597E-2</v>
      </c>
      <c r="AB21" s="17">
        <v>7.8917434227054606E-2</v>
      </c>
      <c r="AC21" s="17">
        <v>3.4485668154302797E-2</v>
      </c>
      <c r="AD21" s="17"/>
      <c r="AE21" s="17">
        <v>6.8382495277645394E-2</v>
      </c>
      <c r="AF21" s="17">
        <v>7.8121875695288806E-2</v>
      </c>
      <c r="AG21" s="17">
        <v>4.9204647322122E-2</v>
      </c>
      <c r="AH21" s="17"/>
      <c r="AI21" s="17">
        <v>0.127284527465997</v>
      </c>
      <c r="AJ21" s="17">
        <v>3.1862399473454997E-2</v>
      </c>
      <c r="AK21" s="17">
        <v>2.8642051833212698E-2</v>
      </c>
      <c r="AL21" s="17">
        <v>7.1089192949703006E-2</v>
      </c>
      <c r="AM21" s="17">
        <v>2.2016033699339299E-2</v>
      </c>
      <c r="AN21" s="17"/>
      <c r="AO21" s="17">
        <v>0.218656658184046</v>
      </c>
      <c r="AP21" s="17">
        <v>2.8345370390741701E-2</v>
      </c>
      <c r="AQ21" s="17">
        <v>5.1760165805360497E-2</v>
      </c>
      <c r="AR21" s="17"/>
      <c r="AS21" s="17">
        <v>4.5451199162064103E-2</v>
      </c>
      <c r="AT21" s="17">
        <v>6.4523822376843898E-2</v>
      </c>
      <c r="AU21" s="17">
        <v>6.9543130485222399E-2</v>
      </c>
      <c r="AV21" s="17">
        <v>0.129351072641717</v>
      </c>
      <c r="AW21" s="17">
        <v>0.16702495433043599</v>
      </c>
    </row>
    <row r="22" spans="2:49" x14ac:dyDescent="0.25">
      <c r="B22" s="18" t="s">
        <v>208</v>
      </c>
      <c r="C22" s="17">
        <v>6.8365748002346696E-2</v>
      </c>
      <c r="D22" s="17">
        <v>7.8331194074327204E-2</v>
      </c>
      <c r="E22" s="17">
        <v>5.9074086487890899E-2</v>
      </c>
      <c r="F22" s="17"/>
      <c r="G22" s="17">
        <v>8.4712360005218201E-2</v>
      </c>
      <c r="H22" s="17">
        <v>6.3501529567602702E-2</v>
      </c>
      <c r="I22" s="17">
        <v>5.7179436818930597E-2</v>
      </c>
      <c r="J22" s="17">
        <v>8.3446212389478303E-2</v>
      </c>
      <c r="K22" s="17">
        <v>4.8321227023824097E-2</v>
      </c>
      <c r="L22" s="17">
        <v>7.1388819939379497E-2</v>
      </c>
      <c r="M22" s="17"/>
      <c r="N22" s="17">
        <v>6.4763449907639797E-2</v>
      </c>
      <c r="O22" s="17">
        <v>5.02944956373855E-2</v>
      </c>
      <c r="P22" s="17">
        <v>8.94132894807355E-2</v>
      </c>
      <c r="Q22" s="17">
        <v>7.2359216708266505E-2</v>
      </c>
      <c r="R22" s="17"/>
      <c r="S22" s="17">
        <v>8.85497022271136E-2</v>
      </c>
      <c r="T22" s="17">
        <v>4.6460918315610597E-2</v>
      </c>
      <c r="U22" s="17">
        <v>7.4799640845101295E-2</v>
      </c>
      <c r="V22" s="17">
        <v>4.2936117966176003E-2</v>
      </c>
      <c r="W22" s="17">
        <v>7.7956106851429896E-2</v>
      </c>
      <c r="X22" s="17">
        <v>8.8704114588071703E-2</v>
      </c>
      <c r="Y22" s="17">
        <v>0.10357674611976</v>
      </c>
      <c r="Z22" s="17">
        <v>8.1247404352502203E-2</v>
      </c>
      <c r="AA22" s="17">
        <v>4.8945795308898497E-2</v>
      </c>
      <c r="AB22" s="17">
        <v>5.4074760230901103E-2</v>
      </c>
      <c r="AC22" s="17">
        <v>5.4905846951038298E-2</v>
      </c>
      <c r="AD22" s="17"/>
      <c r="AE22" s="17">
        <v>7.4577703401152204E-2</v>
      </c>
      <c r="AF22" s="17">
        <v>6.85402779976194E-2</v>
      </c>
      <c r="AG22" s="17">
        <v>4.3617520108463599E-2</v>
      </c>
      <c r="AH22" s="17"/>
      <c r="AI22" s="17">
        <v>0.12759769353210401</v>
      </c>
      <c r="AJ22" s="17">
        <v>2.4891855676494101E-2</v>
      </c>
      <c r="AK22" s="17">
        <v>6.0886614856476402E-2</v>
      </c>
      <c r="AL22" s="17">
        <v>0</v>
      </c>
      <c r="AM22" s="17">
        <v>4.0291008894864498E-2</v>
      </c>
      <c r="AN22" s="17"/>
      <c r="AO22" s="17">
        <v>0.209704782554367</v>
      </c>
      <c r="AP22" s="17">
        <v>3.1722864386078999E-2</v>
      </c>
      <c r="AQ22" s="17">
        <v>3.1416691400371101E-2</v>
      </c>
      <c r="AR22" s="17"/>
      <c r="AS22" s="17">
        <v>7.5016388277917401E-2</v>
      </c>
      <c r="AT22" s="17">
        <v>7.4227136758925505E-2</v>
      </c>
      <c r="AU22" s="17">
        <v>5.77602106594335E-2</v>
      </c>
      <c r="AV22" s="17">
        <v>3.3189237699954299E-2</v>
      </c>
      <c r="AW22" s="17">
        <v>4.8862010832659203E-2</v>
      </c>
    </row>
    <row r="23" spans="2:49" x14ac:dyDescent="0.25">
      <c r="B23" s="18" t="s">
        <v>209</v>
      </c>
      <c r="C23" s="17">
        <v>5.80623014890575E-2</v>
      </c>
      <c r="D23" s="17">
        <v>6.1637090380551499E-2</v>
      </c>
      <c r="E23" s="17">
        <v>5.49850223069797E-2</v>
      </c>
      <c r="F23" s="17"/>
      <c r="G23" s="17">
        <v>6.8403561207082797E-2</v>
      </c>
      <c r="H23" s="17">
        <v>5.9961740359787699E-2</v>
      </c>
      <c r="I23" s="17">
        <v>4.00814975764128E-2</v>
      </c>
      <c r="J23" s="17">
        <v>3.2921658821851801E-2</v>
      </c>
      <c r="K23" s="17">
        <v>6.01337546620326E-2</v>
      </c>
      <c r="L23" s="17">
        <v>8.3554927197281498E-2</v>
      </c>
      <c r="M23" s="17"/>
      <c r="N23" s="17">
        <v>8.6783490016679704E-2</v>
      </c>
      <c r="O23" s="17">
        <v>4.2050468070970903E-2</v>
      </c>
      <c r="P23" s="17">
        <v>5.2525278548424301E-2</v>
      </c>
      <c r="Q23" s="17">
        <v>5.2686975005783503E-2</v>
      </c>
      <c r="R23" s="17"/>
      <c r="S23" s="17">
        <v>7.7325066310498999E-2</v>
      </c>
      <c r="T23" s="17">
        <v>5.81636358621632E-2</v>
      </c>
      <c r="U23" s="17">
        <v>7.4948849651375798E-2</v>
      </c>
      <c r="V23" s="17">
        <v>0.100000138629665</v>
      </c>
      <c r="W23" s="17">
        <v>3.8944911037125399E-2</v>
      </c>
      <c r="X23" s="17">
        <v>6.8939925182459602E-2</v>
      </c>
      <c r="Y23" s="17">
        <v>4.4701573741808498E-2</v>
      </c>
      <c r="Z23" s="17">
        <v>2.06146407792583E-2</v>
      </c>
      <c r="AA23" s="17">
        <v>3.8803813356316802E-2</v>
      </c>
      <c r="AB23" s="17">
        <v>1.9135771316018801E-2</v>
      </c>
      <c r="AC23" s="17">
        <v>7.5502820149977903E-2</v>
      </c>
      <c r="AD23" s="17"/>
      <c r="AE23" s="17">
        <v>7.0496052332666995E-2</v>
      </c>
      <c r="AF23" s="17">
        <v>5.5737927187786099E-2</v>
      </c>
      <c r="AG23" s="17">
        <v>4.0554438490699E-2</v>
      </c>
      <c r="AH23" s="17"/>
      <c r="AI23" s="17">
        <v>0.104068841528888</v>
      </c>
      <c r="AJ23" s="17">
        <v>2.5975226737134399E-2</v>
      </c>
      <c r="AK23" s="17">
        <v>8.1427548768222002E-2</v>
      </c>
      <c r="AL23" s="17">
        <v>0</v>
      </c>
      <c r="AM23" s="17">
        <v>3.9523144483877802E-2</v>
      </c>
      <c r="AN23" s="17"/>
      <c r="AO23" s="17">
        <v>0.17835733630101699</v>
      </c>
      <c r="AP23" s="17">
        <v>2.2095176802649E-2</v>
      </c>
      <c r="AQ23" s="17">
        <v>6.01211788839097E-2</v>
      </c>
      <c r="AR23" s="17"/>
      <c r="AS23" s="17">
        <v>6.7756793914890603E-2</v>
      </c>
      <c r="AT23" s="17">
        <v>3.9569443953887902E-2</v>
      </c>
      <c r="AU23" s="17">
        <v>6.4878600041600704E-2</v>
      </c>
      <c r="AV23" s="17">
        <v>6.9614751133626002E-2</v>
      </c>
      <c r="AW23" s="17">
        <v>0</v>
      </c>
    </row>
    <row r="24" spans="2:49" x14ac:dyDescent="0.25">
      <c r="B24" s="18" t="s">
        <v>104</v>
      </c>
      <c r="C24" s="17">
        <v>4.86923475325289E-2</v>
      </c>
      <c r="D24" s="17">
        <v>3.2316569684021502E-2</v>
      </c>
      <c r="E24" s="17">
        <v>6.5189207006585301E-2</v>
      </c>
      <c r="F24" s="17"/>
      <c r="G24" s="17">
        <v>6.7592051529389102E-2</v>
      </c>
      <c r="H24" s="17">
        <v>6.8851160279748302E-2</v>
      </c>
      <c r="I24" s="17">
        <v>3.9025536189384202E-2</v>
      </c>
      <c r="J24" s="17">
        <v>6.0669893601142097E-2</v>
      </c>
      <c r="K24" s="17">
        <v>3.7534526563387099E-2</v>
      </c>
      <c r="L24" s="17">
        <v>2.47974652415359E-2</v>
      </c>
      <c r="M24" s="17"/>
      <c r="N24" s="17">
        <v>3.8590378964014099E-2</v>
      </c>
      <c r="O24" s="17">
        <v>5.3814788238916701E-2</v>
      </c>
      <c r="P24" s="17">
        <v>4.4135470204628199E-2</v>
      </c>
      <c r="Q24" s="17">
        <v>5.8454341157189497E-2</v>
      </c>
      <c r="R24" s="17"/>
      <c r="S24" s="17">
        <v>3.4948075121968597E-2</v>
      </c>
      <c r="T24" s="17">
        <v>4.3741259519924303E-2</v>
      </c>
      <c r="U24" s="17">
        <v>4.96707091382982E-2</v>
      </c>
      <c r="V24" s="17">
        <v>8.5750499063647095E-2</v>
      </c>
      <c r="W24" s="17">
        <v>5.9084101025760602E-2</v>
      </c>
      <c r="X24" s="17">
        <v>5.23827756875462E-2</v>
      </c>
      <c r="Y24" s="17">
        <v>7.1722498185602293E-2</v>
      </c>
      <c r="Z24" s="17">
        <v>4.4513885524956297E-2</v>
      </c>
      <c r="AA24" s="17">
        <v>3.5994290619558597E-2</v>
      </c>
      <c r="AB24" s="17">
        <v>1.30011353068457E-2</v>
      </c>
      <c r="AC24" s="17">
        <v>6.7470155564929093E-2</v>
      </c>
      <c r="AD24" s="17"/>
      <c r="AE24" s="17">
        <v>4.25885363154569E-2</v>
      </c>
      <c r="AF24" s="17">
        <v>2.0257284310953999E-2</v>
      </c>
      <c r="AG24" s="17">
        <v>0.104258879313431</v>
      </c>
      <c r="AH24" s="17"/>
      <c r="AI24" s="17">
        <v>3.8067842442291798E-2</v>
      </c>
      <c r="AJ24" s="17">
        <v>2.4100145094790699E-2</v>
      </c>
      <c r="AK24" s="17">
        <v>0</v>
      </c>
      <c r="AL24" s="17">
        <v>0</v>
      </c>
      <c r="AM24" s="17">
        <v>0.11491174784013999</v>
      </c>
      <c r="AN24" s="17"/>
      <c r="AO24" s="17">
        <v>4.85292047663421E-2</v>
      </c>
      <c r="AP24" s="17">
        <v>2.43622943092245E-2</v>
      </c>
      <c r="AQ24" s="17">
        <v>1.22331960382663E-2</v>
      </c>
      <c r="AR24" s="17"/>
      <c r="AS24" s="17">
        <v>4.9307299773771802E-2</v>
      </c>
      <c r="AT24" s="17">
        <v>6.7026794884774393E-2</v>
      </c>
      <c r="AU24" s="17">
        <v>3.5539880032736497E-2</v>
      </c>
      <c r="AV24" s="17">
        <v>1.16473350310537E-2</v>
      </c>
      <c r="AW24" s="17">
        <v>0</v>
      </c>
    </row>
    <row r="25" spans="2:49" x14ac:dyDescent="0.25">
      <c r="B25" s="18" t="s">
        <v>210</v>
      </c>
      <c r="C25" s="17">
        <v>3.0458715293286798E-2</v>
      </c>
      <c r="D25" s="17">
        <v>4.0628736645318103E-2</v>
      </c>
      <c r="E25" s="17">
        <v>2.067647219049E-2</v>
      </c>
      <c r="F25" s="17"/>
      <c r="G25" s="17">
        <v>6.9626514646155699E-2</v>
      </c>
      <c r="H25" s="17">
        <v>3.7073784490100202E-2</v>
      </c>
      <c r="I25" s="17">
        <v>3.08494776856174E-2</v>
      </c>
      <c r="J25" s="17">
        <v>2.36342777420958E-2</v>
      </c>
      <c r="K25" s="17">
        <v>1.18231852550799E-2</v>
      </c>
      <c r="L25" s="17">
        <v>1.4502554732738201E-2</v>
      </c>
      <c r="M25" s="17"/>
      <c r="N25" s="17">
        <v>3.5483512183066397E-2</v>
      </c>
      <c r="O25" s="17">
        <v>2.4358859266077199E-2</v>
      </c>
      <c r="P25" s="17">
        <v>3.7349093272653199E-2</v>
      </c>
      <c r="Q25" s="17">
        <v>2.6268946568970299E-2</v>
      </c>
      <c r="R25" s="17"/>
      <c r="S25" s="17">
        <v>2.5511395115168201E-2</v>
      </c>
      <c r="T25" s="17">
        <v>8.2591671144410794E-3</v>
      </c>
      <c r="U25" s="17">
        <v>1.37997403342627E-2</v>
      </c>
      <c r="V25" s="17">
        <v>1.0215713213401E-2</v>
      </c>
      <c r="W25" s="17">
        <v>2.39825225717352E-2</v>
      </c>
      <c r="X25" s="17">
        <v>5.3194280334099397E-2</v>
      </c>
      <c r="Y25" s="17">
        <v>5.5462395192554102E-2</v>
      </c>
      <c r="Z25" s="17">
        <v>4.8261184370822899E-2</v>
      </c>
      <c r="AA25" s="17">
        <v>4.5568229801131399E-2</v>
      </c>
      <c r="AB25" s="17">
        <v>3.4110773761117E-2</v>
      </c>
      <c r="AC25" s="17">
        <v>3.8297119979194799E-2</v>
      </c>
      <c r="AD25" s="17"/>
      <c r="AE25" s="17">
        <v>2.47524990634275E-2</v>
      </c>
      <c r="AF25" s="17">
        <v>3.37274006541258E-2</v>
      </c>
      <c r="AG25" s="17">
        <v>2.3057988149667401E-2</v>
      </c>
      <c r="AH25" s="17"/>
      <c r="AI25" s="17">
        <v>3.5389756179734201E-2</v>
      </c>
      <c r="AJ25" s="17">
        <v>2.0285740931237601E-2</v>
      </c>
      <c r="AK25" s="17">
        <v>2.6988549474495999E-2</v>
      </c>
      <c r="AL25" s="17">
        <v>0</v>
      </c>
      <c r="AM25" s="17">
        <v>2.0415081585041E-2</v>
      </c>
      <c r="AN25" s="17"/>
      <c r="AO25" s="17">
        <v>8.3200247206213607E-2</v>
      </c>
      <c r="AP25" s="17">
        <v>1.5555403987944E-2</v>
      </c>
      <c r="AQ25" s="17">
        <v>3.0663671623615999E-2</v>
      </c>
      <c r="AR25" s="17"/>
      <c r="AS25" s="17">
        <v>1.7888797920795299E-2</v>
      </c>
      <c r="AT25" s="17">
        <v>3.3952206390052399E-2</v>
      </c>
      <c r="AU25" s="17">
        <v>3.3409583772668401E-2</v>
      </c>
      <c r="AV25" s="17">
        <v>2.4296228548407298E-2</v>
      </c>
      <c r="AW25" s="17">
        <v>0</v>
      </c>
    </row>
    <row r="26" spans="2:49" x14ac:dyDescent="0.25">
      <c r="B26" s="18" t="s">
        <v>73</v>
      </c>
      <c r="C26" s="19">
        <v>3.3168681808997798E-2</v>
      </c>
      <c r="D26" s="19">
        <v>3.7574494586396903E-2</v>
      </c>
      <c r="E26" s="19">
        <v>2.90832071201883E-2</v>
      </c>
      <c r="F26" s="19"/>
      <c r="G26" s="19">
        <v>2.7883719946634002E-2</v>
      </c>
      <c r="H26" s="19">
        <v>4.1588466712789797E-2</v>
      </c>
      <c r="I26" s="19">
        <v>2.9807808055205699E-2</v>
      </c>
      <c r="J26" s="19">
        <v>3.3048037513269499E-2</v>
      </c>
      <c r="K26" s="19">
        <v>3.6145262932419701E-2</v>
      </c>
      <c r="L26" s="19">
        <v>3.1482446946395098E-2</v>
      </c>
      <c r="M26" s="19"/>
      <c r="N26" s="19">
        <v>2.62214167529864E-2</v>
      </c>
      <c r="O26" s="19">
        <v>1.6814075264153801E-2</v>
      </c>
      <c r="P26" s="19">
        <v>5.4261283414941699E-2</v>
      </c>
      <c r="Q26" s="19">
        <v>3.7785096629246798E-2</v>
      </c>
      <c r="R26" s="19"/>
      <c r="S26" s="19">
        <v>3.4723097762741198E-2</v>
      </c>
      <c r="T26" s="19">
        <v>6.4624626340692007E-2</v>
      </c>
      <c r="U26" s="19">
        <v>3.26663374755762E-2</v>
      </c>
      <c r="V26" s="19">
        <v>1.59271037293684E-2</v>
      </c>
      <c r="W26" s="19">
        <v>3.2345440708986699E-2</v>
      </c>
      <c r="X26" s="19">
        <v>2.5866649208820699E-2</v>
      </c>
      <c r="Y26" s="19">
        <v>2.2218454541256701E-2</v>
      </c>
      <c r="Z26" s="19">
        <v>2.0022949222427401E-2</v>
      </c>
      <c r="AA26" s="19">
        <v>4.6712512411959499E-2</v>
      </c>
      <c r="AB26" s="19">
        <v>2.1090965890855701E-2</v>
      </c>
      <c r="AC26" s="19">
        <v>1.7304530959092901E-2</v>
      </c>
      <c r="AD26" s="19"/>
      <c r="AE26" s="19">
        <v>4.49390150953317E-2</v>
      </c>
      <c r="AF26" s="19">
        <v>1.7786163128946798E-2</v>
      </c>
      <c r="AG26" s="19">
        <v>5.6054935543653102E-2</v>
      </c>
      <c r="AH26" s="19"/>
      <c r="AI26" s="19">
        <v>4.3539162055785903E-2</v>
      </c>
      <c r="AJ26" s="19">
        <v>1.9919749237261399E-2</v>
      </c>
      <c r="AK26" s="19">
        <v>2.5768167960069099E-2</v>
      </c>
      <c r="AL26" s="19">
        <v>0</v>
      </c>
      <c r="AM26" s="19">
        <v>4.7754390266534399E-2</v>
      </c>
      <c r="AN26" s="19"/>
      <c r="AO26" s="19">
        <v>3.1997503792113198E-2</v>
      </c>
      <c r="AP26" s="19">
        <v>1.7683316409166601E-2</v>
      </c>
      <c r="AQ26" s="19">
        <v>2.9145431954719001E-2</v>
      </c>
      <c r="AR26" s="19"/>
      <c r="AS26" s="19">
        <v>4.1684542878489397E-2</v>
      </c>
      <c r="AT26" s="19">
        <v>2.84772598386503E-2</v>
      </c>
      <c r="AU26" s="19">
        <v>1.6339496754809502E-2</v>
      </c>
      <c r="AV26" s="19">
        <v>3.6970575904924502E-2</v>
      </c>
      <c r="AW26" s="19">
        <v>4.6651838657636301E-2</v>
      </c>
    </row>
    <row r="27" spans="2:49" x14ac:dyDescent="0.25">
      <c r="B27" s="16"/>
    </row>
    <row r="28" spans="2:49" x14ac:dyDescent="0.25">
      <c r="B28" t="s">
        <v>77</v>
      </c>
    </row>
    <row r="29" spans="2:49" x14ac:dyDescent="0.25">
      <c r="B29" t="s">
        <v>78</v>
      </c>
    </row>
    <row r="31" spans="2:49" x14ac:dyDescent="0.25">
      <c r="B3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W3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195</v>
      </c>
      <c r="C9" s="17">
        <v>0.21353297401707899</v>
      </c>
      <c r="D9" s="17">
        <v>0.23470407445159799</v>
      </c>
      <c r="E9" s="17">
        <v>0.193753323745014</v>
      </c>
      <c r="F9" s="17"/>
      <c r="G9" s="17">
        <v>9.5030036141158195E-2</v>
      </c>
      <c r="H9" s="17">
        <v>0.14582227117236299</v>
      </c>
      <c r="I9" s="17">
        <v>0.17205408781444201</v>
      </c>
      <c r="J9" s="17">
        <v>0.21590381269110601</v>
      </c>
      <c r="K9" s="17">
        <v>0.29353575125990899</v>
      </c>
      <c r="L9" s="17">
        <v>0.34501233329296199</v>
      </c>
      <c r="M9" s="17"/>
      <c r="N9" s="17">
        <v>0.20697991647024899</v>
      </c>
      <c r="O9" s="17">
        <v>0.19499779156602501</v>
      </c>
      <c r="P9" s="17">
        <v>0.22677727601300399</v>
      </c>
      <c r="Q9" s="17">
        <v>0.22525689230204601</v>
      </c>
      <c r="R9" s="17"/>
      <c r="S9" s="17">
        <v>0.20794089386488701</v>
      </c>
      <c r="T9" s="17">
        <v>0.201322171607631</v>
      </c>
      <c r="U9" s="17">
        <v>0.25972009627009801</v>
      </c>
      <c r="V9" s="17">
        <v>0.28154611767455301</v>
      </c>
      <c r="W9" s="17">
        <v>0.18325868199058901</v>
      </c>
      <c r="X9" s="17">
        <v>0.18723517431319101</v>
      </c>
      <c r="Y9" s="17">
        <v>0.174087355348054</v>
      </c>
      <c r="Z9" s="17">
        <v>0.11504781342327</v>
      </c>
      <c r="AA9" s="17">
        <v>0.181816535731639</v>
      </c>
      <c r="AB9" s="17">
        <v>0.24320051033010701</v>
      </c>
      <c r="AC9" s="17">
        <v>0.28467295528895997</v>
      </c>
      <c r="AD9" s="17"/>
      <c r="AE9" s="17">
        <v>0.33616876086230102</v>
      </c>
      <c r="AF9" s="17">
        <v>0.130043079872082</v>
      </c>
      <c r="AG9" s="17">
        <v>0.23169416812401</v>
      </c>
      <c r="AH9" s="17"/>
      <c r="AI9" s="17">
        <v>0.38339793360032898</v>
      </c>
      <c r="AJ9" s="17">
        <v>6.5739587915648198E-2</v>
      </c>
      <c r="AK9" s="17">
        <v>0.100919128201771</v>
      </c>
      <c r="AL9" s="17">
        <v>0.35135949892400897</v>
      </c>
      <c r="AM9" s="17">
        <v>0.198508779390655</v>
      </c>
      <c r="AN9" s="17"/>
      <c r="AO9" s="17">
        <v>0.39188789770559701</v>
      </c>
      <c r="AP9" s="17">
        <v>3.9653849943300998E-2</v>
      </c>
      <c r="AQ9" s="17">
        <v>0.173234696291897</v>
      </c>
      <c r="AR9" s="17"/>
      <c r="AS9" s="17">
        <v>0.272283681545198</v>
      </c>
      <c r="AT9" s="17">
        <v>0.20241883660601701</v>
      </c>
      <c r="AU9" s="17">
        <v>0.160876135456098</v>
      </c>
      <c r="AV9" s="17">
        <v>0.14166453324026901</v>
      </c>
      <c r="AW9" s="17">
        <v>0.140207381304883</v>
      </c>
    </row>
    <row r="10" spans="2:49" x14ac:dyDescent="0.25">
      <c r="B10" s="18" t="s">
        <v>210</v>
      </c>
      <c r="C10" s="17">
        <v>0.20452227302295001</v>
      </c>
      <c r="D10" s="17">
        <v>0.18006063772550299</v>
      </c>
      <c r="E10" s="17">
        <v>0.222964741571999</v>
      </c>
      <c r="F10" s="17"/>
      <c r="G10" s="17">
        <v>0.25080323480872302</v>
      </c>
      <c r="H10" s="17">
        <v>0.19636606087523301</v>
      </c>
      <c r="I10" s="17">
        <v>0.220279242766107</v>
      </c>
      <c r="J10" s="17">
        <v>0.19138592991041301</v>
      </c>
      <c r="K10" s="17">
        <v>0.19452997606249101</v>
      </c>
      <c r="L10" s="17">
        <v>0.17896793896660301</v>
      </c>
      <c r="M10" s="17"/>
      <c r="N10" s="17">
        <v>0.174793769045852</v>
      </c>
      <c r="O10" s="17">
        <v>0.20202949107698101</v>
      </c>
      <c r="P10" s="17">
        <v>0.23648071697176601</v>
      </c>
      <c r="Q10" s="17">
        <v>0.21723844256171901</v>
      </c>
      <c r="R10" s="17"/>
      <c r="S10" s="17">
        <v>0.172058679718987</v>
      </c>
      <c r="T10" s="17">
        <v>0.18331109475723301</v>
      </c>
      <c r="U10" s="17">
        <v>0.19361866939660399</v>
      </c>
      <c r="V10" s="17">
        <v>0.157654645885178</v>
      </c>
      <c r="W10" s="17">
        <v>0.23208174454694599</v>
      </c>
      <c r="X10" s="17">
        <v>0.216581528445872</v>
      </c>
      <c r="Y10" s="17">
        <v>0.16858293187652801</v>
      </c>
      <c r="Z10" s="17">
        <v>0.24826700111718</v>
      </c>
      <c r="AA10" s="17">
        <v>0.24848181432671801</v>
      </c>
      <c r="AB10" s="17">
        <v>0.24939420115181299</v>
      </c>
      <c r="AC10" s="17">
        <v>0.24002461436617001</v>
      </c>
      <c r="AD10" s="17"/>
      <c r="AE10" s="17">
        <v>0.123635437651875</v>
      </c>
      <c r="AF10" s="17">
        <v>0.28025472817449598</v>
      </c>
      <c r="AG10" s="17">
        <v>0.15207936906959699</v>
      </c>
      <c r="AH10" s="17"/>
      <c r="AI10" s="17">
        <v>9.4776998354298495E-2</v>
      </c>
      <c r="AJ10" s="17">
        <v>0.36984251577447202</v>
      </c>
      <c r="AK10" s="17">
        <v>0.205892255377916</v>
      </c>
      <c r="AL10" s="17">
        <v>6.6551611770637398E-2</v>
      </c>
      <c r="AM10" s="17">
        <v>0.16217988078818599</v>
      </c>
      <c r="AN10" s="17"/>
      <c r="AO10" s="17">
        <v>6.7477067960775503E-2</v>
      </c>
      <c r="AP10" s="17">
        <v>0.412183046765695</v>
      </c>
      <c r="AQ10" s="17">
        <v>0.125680709580655</v>
      </c>
      <c r="AR10" s="17"/>
      <c r="AS10" s="17">
        <v>0.18104247809318999</v>
      </c>
      <c r="AT10" s="17">
        <v>0.247668679304721</v>
      </c>
      <c r="AU10" s="17">
        <v>0.208529783418159</v>
      </c>
      <c r="AV10" s="17">
        <v>0.20145839063653201</v>
      </c>
      <c r="AW10" s="17">
        <v>0.104884266604873</v>
      </c>
    </row>
    <row r="11" spans="2:49" x14ac:dyDescent="0.25">
      <c r="B11" s="18" t="s">
        <v>206</v>
      </c>
      <c r="C11" s="17">
        <v>0.20411047213128899</v>
      </c>
      <c r="D11" s="17">
        <v>0.18657800004810701</v>
      </c>
      <c r="E11" s="17">
        <v>0.22451547082503401</v>
      </c>
      <c r="F11" s="17"/>
      <c r="G11" s="17">
        <v>0.29961364456018702</v>
      </c>
      <c r="H11" s="17">
        <v>0.21379745073381601</v>
      </c>
      <c r="I11" s="17">
        <v>0.243411431333654</v>
      </c>
      <c r="J11" s="17">
        <v>0.17024789976150201</v>
      </c>
      <c r="K11" s="17">
        <v>0.17398391107493599</v>
      </c>
      <c r="L11" s="17">
        <v>0.13394783584537001</v>
      </c>
      <c r="M11" s="17"/>
      <c r="N11" s="17">
        <v>0.220537777966649</v>
      </c>
      <c r="O11" s="17">
        <v>0.201429877809954</v>
      </c>
      <c r="P11" s="17">
        <v>0.18040826156006801</v>
      </c>
      <c r="Q11" s="17">
        <v>0.21663456857820901</v>
      </c>
      <c r="R11" s="17"/>
      <c r="S11" s="17">
        <v>0.183605454621346</v>
      </c>
      <c r="T11" s="17">
        <v>0.21794854861609</v>
      </c>
      <c r="U11" s="17">
        <v>0.13593959151486701</v>
      </c>
      <c r="V11" s="17">
        <v>0.16893272397224099</v>
      </c>
      <c r="W11" s="17">
        <v>0.22791569599363701</v>
      </c>
      <c r="X11" s="17">
        <v>0.20880365329285899</v>
      </c>
      <c r="Y11" s="17">
        <v>0.22991772025919499</v>
      </c>
      <c r="Z11" s="17">
        <v>0.14390389439308701</v>
      </c>
      <c r="AA11" s="17">
        <v>0.32029083011762899</v>
      </c>
      <c r="AB11" s="17">
        <v>0.18674565096418899</v>
      </c>
      <c r="AC11" s="17">
        <v>0.135566070662757</v>
      </c>
      <c r="AD11" s="17"/>
      <c r="AE11" s="17">
        <v>0.124851205730505</v>
      </c>
      <c r="AF11" s="17">
        <v>0.26866519959887902</v>
      </c>
      <c r="AG11" s="17">
        <v>0.14266416028857201</v>
      </c>
      <c r="AH11" s="17"/>
      <c r="AI11" s="17">
        <v>5.7956349512768297E-2</v>
      </c>
      <c r="AJ11" s="17">
        <v>0.39543660732013203</v>
      </c>
      <c r="AK11" s="17">
        <v>0.28063810054573801</v>
      </c>
      <c r="AL11" s="17">
        <v>4.9194524705277097E-2</v>
      </c>
      <c r="AM11" s="17">
        <v>0.15797114019271899</v>
      </c>
      <c r="AN11" s="17"/>
      <c r="AO11" s="17">
        <v>4.3027266125010302E-2</v>
      </c>
      <c r="AP11" s="17">
        <v>0.44580048720096299</v>
      </c>
      <c r="AQ11" s="17">
        <v>0.16255554872453401</v>
      </c>
      <c r="AR11" s="17"/>
      <c r="AS11" s="17">
        <v>0.16322306418000701</v>
      </c>
      <c r="AT11" s="17">
        <v>0.22762739856338099</v>
      </c>
      <c r="AU11" s="17">
        <v>0.21783390843935499</v>
      </c>
      <c r="AV11" s="17">
        <v>0.247327704242016</v>
      </c>
      <c r="AW11" s="17">
        <v>0.39586883041034598</v>
      </c>
    </row>
    <row r="12" spans="2:49" x14ac:dyDescent="0.25">
      <c r="B12" s="18" t="s">
        <v>196</v>
      </c>
      <c r="C12" s="17">
        <v>0.201077667557164</v>
      </c>
      <c r="D12" s="17">
        <v>0.224837596364098</v>
      </c>
      <c r="E12" s="17">
        <v>0.178546117612711</v>
      </c>
      <c r="F12" s="17"/>
      <c r="G12" s="17">
        <v>0.11249519244202399</v>
      </c>
      <c r="H12" s="17">
        <v>0.10479379580016999</v>
      </c>
      <c r="I12" s="17">
        <v>0.11557020394148899</v>
      </c>
      <c r="J12" s="17">
        <v>0.221506237655235</v>
      </c>
      <c r="K12" s="17">
        <v>0.32122728717583698</v>
      </c>
      <c r="L12" s="17">
        <v>0.32860463738117601</v>
      </c>
      <c r="M12" s="17"/>
      <c r="N12" s="17">
        <v>0.20884191303761701</v>
      </c>
      <c r="O12" s="17">
        <v>0.185481202333968</v>
      </c>
      <c r="P12" s="17">
        <v>0.23187296331826299</v>
      </c>
      <c r="Q12" s="17">
        <v>0.17290714518472999</v>
      </c>
      <c r="R12" s="17"/>
      <c r="S12" s="17">
        <v>0.17838604682223599</v>
      </c>
      <c r="T12" s="17">
        <v>0.198351965003537</v>
      </c>
      <c r="U12" s="17">
        <v>0.21484335618269801</v>
      </c>
      <c r="V12" s="17">
        <v>0.31502760745501002</v>
      </c>
      <c r="W12" s="17">
        <v>0.202742904823632</v>
      </c>
      <c r="X12" s="17">
        <v>0.170292629280094</v>
      </c>
      <c r="Y12" s="17">
        <v>0.17098447553291601</v>
      </c>
      <c r="Z12" s="17">
        <v>0.426736428545192</v>
      </c>
      <c r="AA12" s="17">
        <v>0.17669199166265201</v>
      </c>
      <c r="AB12" s="17">
        <v>0.121006387716852</v>
      </c>
      <c r="AC12" s="17">
        <v>0.18857837349428799</v>
      </c>
      <c r="AD12" s="17"/>
      <c r="AE12" s="17">
        <v>0.37026105323131703</v>
      </c>
      <c r="AF12" s="17">
        <v>0.108166768389503</v>
      </c>
      <c r="AG12" s="17">
        <v>0.14453355289900199</v>
      </c>
      <c r="AH12" s="17"/>
      <c r="AI12" s="17">
        <v>0.38707071527110798</v>
      </c>
      <c r="AJ12" s="17">
        <v>3.99275152325319E-2</v>
      </c>
      <c r="AK12" s="17">
        <v>9.8437976314499798E-2</v>
      </c>
      <c r="AL12" s="17">
        <v>0.45201697314892703</v>
      </c>
      <c r="AM12" s="17">
        <v>0.14244193948039499</v>
      </c>
      <c r="AN12" s="17"/>
      <c r="AO12" s="17">
        <v>0.40479449852497701</v>
      </c>
      <c r="AP12" s="17">
        <v>1.4690686540527201E-2</v>
      </c>
      <c r="AQ12" s="17">
        <v>0.19307785746216499</v>
      </c>
      <c r="AR12" s="17"/>
      <c r="AS12" s="17">
        <v>0.22520155157577401</v>
      </c>
      <c r="AT12" s="17">
        <v>0.199767722477006</v>
      </c>
      <c r="AU12" s="17">
        <v>0.157907627946307</v>
      </c>
      <c r="AV12" s="17">
        <v>0.15635450582308399</v>
      </c>
      <c r="AW12" s="17">
        <v>9.6629130145901396E-2</v>
      </c>
    </row>
    <row r="13" spans="2:49" x14ac:dyDescent="0.25">
      <c r="B13" s="18" t="s">
        <v>201</v>
      </c>
      <c r="C13" s="17">
        <v>0.17994719218361699</v>
      </c>
      <c r="D13" s="17">
        <v>0.21800977610352301</v>
      </c>
      <c r="E13" s="17">
        <v>0.142666260641786</v>
      </c>
      <c r="F13" s="17"/>
      <c r="G13" s="17">
        <v>9.5184491889777095E-2</v>
      </c>
      <c r="H13" s="17">
        <v>0.108317083076263</v>
      </c>
      <c r="I13" s="17">
        <v>0.12206062588665299</v>
      </c>
      <c r="J13" s="17">
        <v>0.17743928579774401</v>
      </c>
      <c r="K13" s="17">
        <v>0.226672181096891</v>
      </c>
      <c r="L13" s="17">
        <v>0.33109507136670602</v>
      </c>
      <c r="M13" s="17"/>
      <c r="N13" s="17">
        <v>0.21155008800921299</v>
      </c>
      <c r="O13" s="17">
        <v>0.18447775294442401</v>
      </c>
      <c r="P13" s="17">
        <v>0.15967408503118599</v>
      </c>
      <c r="Q13" s="17">
        <v>0.16007650111368599</v>
      </c>
      <c r="R13" s="17"/>
      <c r="S13" s="17">
        <v>0.19538238672062999</v>
      </c>
      <c r="T13" s="17">
        <v>0.18395376322598</v>
      </c>
      <c r="U13" s="17">
        <v>0.30763458371298003</v>
      </c>
      <c r="V13" s="17">
        <v>0.24043385732161199</v>
      </c>
      <c r="W13" s="17">
        <v>7.0955055763898406E-2</v>
      </c>
      <c r="X13" s="17">
        <v>5.4729152829835502E-2</v>
      </c>
      <c r="Y13" s="17">
        <v>0.23973135603158499</v>
      </c>
      <c r="Z13" s="17">
        <v>0.206720617161888</v>
      </c>
      <c r="AA13" s="17">
        <v>0.16560351659601499</v>
      </c>
      <c r="AB13" s="17">
        <v>0.132843285853156</v>
      </c>
      <c r="AC13" s="17">
        <v>0.15988475906108601</v>
      </c>
      <c r="AD13" s="17"/>
      <c r="AE13" s="17">
        <v>0.27378011765848898</v>
      </c>
      <c r="AF13" s="17">
        <v>0.136012789660373</v>
      </c>
      <c r="AG13" s="17">
        <v>0.13230178671788201</v>
      </c>
      <c r="AH13" s="17"/>
      <c r="AI13" s="17">
        <v>0.281118186218838</v>
      </c>
      <c r="AJ13" s="17">
        <v>9.8885502865925706E-2</v>
      </c>
      <c r="AK13" s="17">
        <v>0.22919496514948801</v>
      </c>
      <c r="AL13" s="17">
        <v>0.27335700371350802</v>
      </c>
      <c r="AM13" s="17">
        <v>0.12198782173075</v>
      </c>
      <c r="AN13" s="17"/>
      <c r="AO13" s="17">
        <v>0.23703909842566101</v>
      </c>
      <c r="AP13" s="17">
        <v>7.5101839280049196E-2</v>
      </c>
      <c r="AQ13" s="17">
        <v>0.32316421010262603</v>
      </c>
      <c r="AR13" s="17"/>
      <c r="AS13" s="17">
        <v>0.16459989437574099</v>
      </c>
      <c r="AT13" s="17">
        <v>0.14666658918426601</v>
      </c>
      <c r="AU13" s="17">
        <v>0.188010413524236</v>
      </c>
      <c r="AV13" s="17">
        <v>0.238685241967697</v>
      </c>
      <c r="AW13" s="17">
        <v>0.180586821366092</v>
      </c>
    </row>
    <row r="14" spans="2:49" x14ac:dyDescent="0.25">
      <c r="B14" s="18" t="s">
        <v>197</v>
      </c>
      <c r="C14" s="17">
        <v>0.17311946293752301</v>
      </c>
      <c r="D14" s="17">
        <v>0.19707219068916099</v>
      </c>
      <c r="E14" s="17">
        <v>0.15191537171474201</v>
      </c>
      <c r="F14" s="17"/>
      <c r="G14" s="17">
        <v>8.5039812469787202E-2</v>
      </c>
      <c r="H14" s="17">
        <v>0.109668858309847</v>
      </c>
      <c r="I14" s="17">
        <v>0.113772117072242</v>
      </c>
      <c r="J14" s="17">
        <v>0.15423439982489401</v>
      </c>
      <c r="K14" s="17">
        <v>0.25268399866827301</v>
      </c>
      <c r="L14" s="17">
        <v>0.30961158291776097</v>
      </c>
      <c r="M14" s="17"/>
      <c r="N14" s="17">
        <v>0.16829842423001501</v>
      </c>
      <c r="O14" s="17">
        <v>0.17025910957805401</v>
      </c>
      <c r="P14" s="17">
        <v>0.169805094328221</v>
      </c>
      <c r="Q14" s="17">
        <v>0.183717606025632</v>
      </c>
      <c r="R14" s="17"/>
      <c r="S14" s="17">
        <v>0.130930105774268</v>
      </c>
      <c r="T14" s="17">
        <v>0.133795708007141</v>
      </c>
      <c r="U14" s="17">
        <v>0.23299872878882899</v>
      </c>
      <c r="V14" s="17">
        <v>0.240533810824999</v>
      </c>
      <c r="W14" s="17">
        <v>0.12619686207841699</v>
      </c>
      <c r="X14" s="17">
        <v>0.19940525033811901</v>
      </c>
      <c r="Y14" s="17">
        <v>0.20980084201450999</v>
      </c>
      <c r="Z14" s="17">
        <v>0.27462535372581798</v>
      </c>
      <c r="AA14" s="17">
        <v>0.15836333658636101</v>
      </c>
      <c r="AB14" s="17">
        <v>0.15892019759985501</v>
      </c>
      <c r="AC14" s="17">
        <v>0.11625463350404899</v>
      </c>
      <c r="AD14" s="17"/>
      <c r="AE14" s="17">
        <v>0.29924091920061002</v>
      </c>
      <c r="AF14" s="17">
        <v>9.2113331180738098E-2</v>
      </c>
      <c r="AG14" s="17">
        <v>0.143714359832601</v>
      </c>
      <c r="AH14" s="17"/>
      <c r="AI14" s="17">
        <v>0.33312423968117999</v>
      </c>
      <c r="AJ14" s="17">
        <v>3.9848140644499298E-2</v>
      </c>
      <c r="AK14" s="17">
        <v>0.105341418605363</v>
      </c>
      <c r="AL14" s="17">
        <v>0.32265030533257999</v>
      </c>
      <c r="AM14" s="17">
        <v>0.164713436383435</v>
      </c>
      <c r="AN14" s="17"/>
      <c r="AO14" s="17">
        <v>0.375809544733262</v>
      </c>
      <c r="AP14" s="17">
        <v>2.4168796193973399E-2</v>
      </c>
      <c r="AQ14" s="17">
        <v>0.126488549710607</v>
      </c>
      <c r="AR14" s="17"/>
      <c r="AS14" s="17">
        <v>0.19239242785955801</v>
      </c>
      <c r="AT14" s="17">
        <v>0.16357537456127699</v>
      </c>
      <c r="AU14" s="17">
        <v>0.14843627938526099</v>
      </c>
      <c r="AV14" s="17">
        <v>0.128097925710492</v>
      </c>
      <c r="AW14" s="17">
        <v>0</v>
      </c>
    </row>
    <row r="15" spans="2:49" x14ac:dyDescent="0.25">
      <c r="B15" s="18" t="s">
        <v>200</v>
      </c>
      <c r="C15" s="17">
        <v>0.16897048247226401</v>
      </c>
      <c r="D15" s="17">
        <v>0.18890267685942499</v>
      </c>
      <c r="E15" s="17">
        <v>0.15169333040472199</v>
      </c>
      <c r="F15" s="17"/>
      <c r="G15" s="17">
        <v>0.113541344321409</v>
      </c>
      <c r="H15" s="17">
        <v>0.102794971427018</v>
      </c>
      <c r="I15" s="17">
        <v>0.117906436243872</v>
      </c>
      <c r="J15" s="17">
        <v>0.25518041166128103</v>
      </c>
      <c r="K15" s="17">
        <v>0.19241338702000799</v>
      </c>
      <c r="L15" s="17">
        <v>0.23099301550215601</v>
      </c>
      <c r="M15" s="17"/>
      <c r="N15" s="17">
        <v>0.17240413351714001</v>
      </c>
      <c r="O15" s="17">
        <v>0.17738817454658801</v>
      </c>
      <c r="P15" s="17">
        <v>0.17042848858781401</v>
      </c>
      <c r="Q15" s="17">
        <v>0.154910706902955</v>
      </c>
      <c r="R15" s="17"/>
      <c r="S15" s="17">
        <v>0.15087182476036701</v>
      </c>
      <c r="T15" s="17">
        <v>0.141904465198744</v>
      </c>
      <c r="U15" s="17">
        <v>0.179813287832357</v>
      </c>
      <c r="V15" s="17">
        <v>0.21444206522065601</v>
      </c>
      <c r="W15" s="17">
        <v>0.18959331473432101</v>
      </c>
      <c r="X15" s="17">
        <v>0.16911348011826999</v>
      </c>
      <c r="Y15" s="17">
        <v>8.6851778798157198E-2</v>
      </c>
      <c r="Z15" s="17">
        <v>0.20827031309555299</v>
      </c>
      <c r="AA15" s="17">
        <v>0.14785022587829799</v>
      </c>
      <c r="AB15" s="17">
        <v>0.22228498397796201</v>
      </c>
      <c r="AC15" s="17">
        <v>0.212156682355233</v>
      </c>
      <c r="AD15" s="17"/>
      <c r="AE15" s="17">
        <v>0.21514282303951501</v>
      </c>
      <c r="AF15" s="17">
        <v>0.131400152972976</v>
      </c>
      <c r="AG15" s="17">
        <v>0.19981293864271499</v>
      </c>
      <c r="AH15" s="17"/>
      <c r="AI15" s="17">
        <v>0.27613312034551402</v>
      </c>
      <c r="AJ15" s="17">
        <v>4.79875019556604E-2</v>
      </c>
      <c r="AK15" s="17">
        <v>0.16669124911857799</v>
      </c>
      <c r="AL15" s="17">
        <v>0.12774260206641</v>
      </c>
      <c r="AM15" s="17">
        <v>0.177761785197356</v>
      </c>
      <c r="AN15" s="17"/>
      <c r="AO15" s="17">
        <v>0.28489961016068899</v>
      </c>
      <c r="AP15" s="17">
        <v>3.4250518427024298E-2</v>
      </c>
      <c r="AQ15" s="17">
        <v>0.22309244102772899</v>
      </c>
      <c r="AR15" s="17"/>
      <c r="AS15" s="17">
        <v>0.19697205744263499</v>
      </c>
      <c r="AT15" s="17">
        <v>0.12300936212357599</v>
      </c>
      <c r="AU15" s="17">
        <v>0.184356966725228</v>
      </c>
      <c r="AV15" s="17">
        <v>0.13589511806756399</v>
      </c>
      <c r="AW15" s="17">
        <v>0.180586821366092</v>
      </c>
    </row>
    <row r="16" spans="2:49" x14ac:dyDescent="0.25">
      <c r="B16" s="18" t="s">
        <v>204</v>
      </c>
      <c r="C16" s="17">
        <v>0.149889714692445</v>
      </c>
      <c r="D16" s="17">
        <v>0.147040018247306</v>
      </c>
      <c r="E16" s="17">
        <v>0.148448900270125</v>
      </c>
      <c r="F16" s="17"/>
      <c r="G16" s="17">
        <v>0.187865964583428</v>
      </c>
      <c r="H16" s="17">
        <v>0.20903543297409</v>
      </c>
      <c r="I16" s="17">
        <v>0.209299143785178</v>
      </c>
      <c r="J16" s="17">
        <v>0.124238106136211</v>
      </c>
      <c r="K16" s="17">
        <v>0.10141382122357701</v>
      </c>
      <c r="L16" s="17">
        <v>7.0437986890049403E-2</v>
      </c>
      <c r="M16" s="17"/>
      <c r="N16" s="17">
        <v>0.189768745379399</v>
      </c>
      <c r="O16" s="17">
        <v>0.119915268406388</v>
      </c>
      <c r="P16" s="17">
        <v>0.13343073077286499</v>
      </c>
      <c r="Q16" s="17">
        <v>0.150620808702671</v>
      </c>
      <c r="R16" s="17"/>
      <c r="S16" s="17">
        <v>0.19154825758056501</v>
      </c>
      <c r="T16" s="17">
        <v>0.159291253901163</v>
      </c>
      <c r="U16" s="17">
        <v>6.5274144101947998E-2</v>
      </c>
      <c r="V16" s="17">
        <v>0.123515729188775</v>
      </c>
      <c r="W16" s="17">
        <v>0.20403884641984299</v>
      </c>
      <c r="X16" s="17">
        <v>0.20098996956085999</v>
      </c>
      <c r="Y16" s="17">
        <v>0.13078807149121899</v>
      </c>
      <c r="Z16" s="17">
        <v>6.9408159181342299E-2</v>
      </c>
      <c r="AA16" s="17">
        <v>0.19184560609547399</v>
      </c>
      <c r="AB16" s="17">
        <v>0.104144484364854</v>
      </c>
      <c r="AC16" s="17">
        <v>0.12069982875907199</v>
      </c>
      <c r="AD16" s="17"/>
      <c r="AE16" s="17">
        <v>6.5540452458430806E-2</v>
      </c>
      <c r="AF16" s="17">
        <v>0.228565339792345</v>
      </c>
      <c r="AG16" s="17">
        <v>0.13476606262289501</v>
      </c>
      <c r="AH16" s="17"/>
      <c r="AI16" s="17">
        <v>5.0438587388225702E-2</v>
      </c>
      <c r="AJ16" s="17">
        <v>0.29134526841088898</v>
      </c>
      <c r="AK16" s="17">
        <v>0.20168900765779699</v>
      </c>
      <c r="AL16" s="17">
        <v>6.6551611770637398E-2</v>
      </c>
      <c r="AM16" s="17">
        <v>8.0566342422251094E-2</v>
      </c>
      <c r="AN16" s="17"/>
      <c r="AO16" s="17">
        <v>4.73778914953513E-2</v>
      </c>
      <c r="AP16" s="17">
        <v>0.30443403946575498</v>
      </c>
      <c r="AQ16" s="17">
        <v>9.6523829725637098E-2</v>
      </c>
      <c r="AR16" s="17"/>
      <c r="AS16" s="17">
        <v>0.14142771336340401</v>
      </c>
      <c r="AT16" s="17">
        <v>0.14399150927767199</v>
      </c>
      <c r="AU16" s="17">
        <v>0.17359788958397901</v>
      </c>
      <c r="AV16" s="17">
        <v>0.16879167816870899</v>
      </c>
      <c r="AW16" s="17">
        <v>0.32966020281118702</v>
      </c>
    </row>
    <row r="17" spans="2:49" x14ac:dyDescent="0.25">
      <c r="B17" s="18" t="s">
        <v>199</v>
      </c>
      <c r="C17" s="17">
        <v>0.142846795055354</v>
      </c>
      <c r="D17" s="17">
        <v>0.16680604771928201</v>
      </c>
      <c r="E17" s="17">
        <v>0.119257788145154</v>
      </c>
      <c r="F17" s="17"/>
      <c r="G17" s="17">
        <v>9.8173982079786101E-2</v>
      </c>
      <c r="H17" s="17">
        <v>0.10598632628532501</v>
      </c>
      <c r="I17" s="17">
        <v>0.111104547090165</v>
      </c>
      <c r="J17" s="17">
        <v>0.14354338829048299</v>
      </c>
      <c r="K17" s="17">
        <v>0.18339642425946501</v>
      </c>
      <c r="L17" s="17">
        <v>0.209277329562718</v>
      </c>
      <c r="M17" s="17"/>
      <c r="N17" s="17">
        <v>0.18360057803403801</v>
      </c>
      <c r="O17" s="17">
        <v>0.165527000375504</v>
      </c>
      <c r="P17" s="17">
        <v>0.10495041074205499</v>
      </c>
      <c r="Q17" s="17">
        <v>0.10184393544506901</v>
      </c>
      <c r="R17" s="17"/>
      <c r="S17" s="17">
        <v>0.14560561205410799</v>
      </c>
      <c r="T17" s="17">
        <v>0.161637632944681</v>
      </c>
      <c r="U17" s="17">
        <v>0.19131370326048899</v>
      </c>
      <c r="V17" s="17">
        <v>0.187574863090676</v>
      </c>
      <c r="W17" s="17">
        <v>0.1174905413312</v>
      </c>
      <c r="X17" s="17">
        <v>0.12878479860691899</v>
      </c>
      <c r="Y17" s="17">
        <v>6.7211337203958402E-2</v>
      </c>
      <c r="Z17" s="17">
        <v>0.22005155490009301</v>
      </c>
      <c r="AA17" s="17">
        <v>0.153220027293924</v>
      </c>
      <c r="AB17" s="17">
        <v>0.108797602172836</v>
      </c>
      <c r="AC17" s="17">
        <v>0.101384893560622</v>
      </c>
      <c r="AD17" s="17"/>
      <c r="AE17" s="17">
        <v>0.19393634172204199</v>
      </c>
      <c r="AF17" s="17">
        <v>0.13395296344822299</v>
      </c>
      <c r="AG17" s="17">
        <v>8.98807536356101E-2</v>
      </c>
      <c r="AH17" s="17"/>
      <c r="AI17" s="17">
        <v>0.21671388464830099</v>
      </c>
      <c r="AJ17" s="17">
        <v>7.9746120703782397E-2</v>
      </c>
      <c r="AK17" s="17">
        <v>0.152830780161017</v>
      </c>
      <c r="AL17" s="17">
        <v>0.192597204661171</v>
      </c>
      <c r="AM17" s="17">
        <v>0.10016363033652</v>
      </c>
      <c r="AN17" s="17"/>
      <c r="AO17" s="17">
        <v>0.20967453915276499</v>
      </c>
      <c r="AP17" s="17">
        <v>6.2029637903106803E-2</v>
      </c>
      <c r="AQ17" s="17">
        <v>0.200147300659067</v>
      </c>
      <c r="AR17" s="17"/>
      <c r="AS17" s="17">
        <v>0.111291571704929</v>
      </c>
      <c r="AT17" s="17">
        <v>0.15841626650440399</v>
      </c>
      <c r="AU17" s="17">
        <v>0.131813600300972</v>
      </c>
      <c r="AV17" s="17">
        <v>0.19022752640184301</v>
      </c>
      <c r="AW17" s="17">
        <v>9.6629130145901396E-2</v>
      </c>
    </row>
    <row r="18" spans="2:49" x14ac:dyDescent="0.25">
      <c r="B18" s="18" t="s">
        <v>207</v>
      </c>
      <c r="C18" s="17">
        <v>0.119156490453605</v>
      </c>
      <c r="D18" s="17">
        <v>0.11997591204317699</v>
      </c>
      <c r="E18" s="17">
        <v>0.11774147933104601</v>
      </c>
      <c r="F18" s="17"/>
      <c r="G18" s="17">
        <v>0.18636580470494299</v>
      </c>
      <c r="H18" s="17">
        <v>0.14289314279238699</v>
      </c>
      <c r="I18" s="17">
        <v>0.10350872228254</v>
      </c>
      <c r="J18" s="17">
        <v>0.15954162479761599</v>
      </c>
      <c r="K18" s="17">
        <v>8.4410502620717906E-2</v>
      </c>
      <c r="L18" s="17">
        <v>5.0595113382221002E-2</v>
      </c>
      <c r="M18" s="17"/>
      <c r="N18" s="17">
        <v>0.123662498263837</v>
      </c>
      <c r="O18" s="17">
        <v>0.10775696705047599</v>
      </c>
      <c r="P18" s="17">
        <v>0.11030449238923599</v>
      </c>
      <c r="Q18" s="17">
        <v>0.13958547338555599</v>
      </c>
      <c r="R18" s="17"/>
      <c r="S18" s="17">
        <v>0.10996425895422</v>
      </c>
      <c r="T18" s="17">
        <v>0.15527805391434299</v>
      </c>
      <c r="U18" s="17">
        <v>6.00506344859408E-2</v>
      </c>
      <c r="V18" s="17">
        <v>5.38698375078581E-2</v>
      </c>
      <c r="W18" s="17">
        <v>0.162611325280967</v>
      </c>
      <c r="X18" s="17">
        <v>0.18168526817719599</v>
      </c>
      <c r="Y18" s="17">
        <v>0.18602109895655899</v>
      </c>
      <c r="Z18" s="17">
        <v>0.13696202556582801</v>
      </c>
      <c r="AA18" s="17">
        <v>0.11509495531589201</v>
      </c>
      <c r="AB18" s="17">
        <v>6.4714674334073796E-2</v>
      </c>
      <c r="AC18" s="17">
        <v>9.9074082665556298E-2</v>
      </c>
      <c r="AD18" s="17"/>
      <c r="AE18" s="17">
        <v>7.1551672894989801E-2</v>
      </c>
      <c r="AF18" s="17">
        <v>0.160304367545544</v>
      </c>
      <c r="AG18" s="17">
        <v>0.11858224961748801</v>
      </c>
      <c r="AH18" s="17"/>
      <c r="AI18" s="17">
        <v>3.1516802637637502E-2</v>
      </c>
      <c r="AJ18" s="17">
        <v>0.245398715608629</v>
      </c>
      <c r="AK18" s="17">
        <v>0.11121463997620799</v>
      </c>
      <c r="AL18" s="17">
        <v>0</v>
      </c>
      <c r="AM18" s="17">
        <v>9.8694380175200394E-2</v>
      </c>
      <c r="AN18" s="17"/>
      <c r="AO18" s="17">
        <v>3.6210140492409601E-2</v>
      </c>
      <c r="AP18" s="17">
        <v>0.26760080766078798</v>
      </c>
      <c r="AQ18" s="17">
        <v>7.9284713476454396E-2</v>
      </c>
      <c r="AR18" s="17"/>
      <c r="AS18" s="17">
        <v>0.10518180239265</v>
      </c>
      <c r="AT18" s="17">
        <v>0.12553826445864499</v>
      </c>
      <c r="AU18" s="17">
        <v>0.10385196465261801</v>
      </c>
      <c r="AV18" s="17">
        <v>0.151443752274937</v>
      </c>
      <c r="AW18" s="17">
        <v>0.18472592742900801</v>
      </c>
    </row>
    <row r="19" spans="2:49" x14ac:dyDescent="0.25">
      <c r="B19" s="18" t="s">
        <v>202</v>
      </c>
      <c r="C19" s="17">
        <v>0.112326985088971</v>
      </c>
      <c r="D19" s="17">
        <v>0.12554188442151201</v>
      </c>
      <c r="E19" s="17">
        <v>9.6652661806971199E-2</v>
      </c>
      <c r="F19" s="17"/>
      <c r="G19" s="17">
        <v>0.107952028507301</v>
      </c>
      <c r="H19" s="17">
        <v>0.151544827917199</v>
      </c>
      <c r="I19" s="17">
        <v>0.108110811146057</v>
      </c>
      <c r="J19" s="17">
        <v>9.5322564684940797E-2</v>
      </c>
      <c r="K19" s="17">
        <v>9.5496736613408503E-2</v>
      </c>
      <c r="L19" s="17">
        <v>0.11037018185294301</v>
      </c>
      <c r="M19" s="17"/>
      <c r="N19" s="17">
        <v>0.13478555940586701</v>
      </c>
      <c r="O19" s="17">
        <v>8.8170566548799803E-2</v>
      </c>
      <c r="P19" s="17">
        <v>0.10895851415181899</v>
      </c>
      <c r="Q19" s="17">
        <v>0.118621776806893</v>
      </c>
      <c r="R19" s="17"/>
      <c r="S19" s="17">
        <v>0.13438211996486699</v>
      </c>
      <c r="T19" s="17">
        <v>0.124797777119183</v>
      </c>
      <c r="U19" s="17">
        <v>0.106249759398753</v>
      </c>
      <c r="V19" s="17">
        <v>8.6066174993931002E-2</v>
      </c>
      <c r="W19" s="17">
        <v>9.8390166398964099E-2</v>
      </c>
      <c r="X19" s="17">
        <v>9.1292002851572102E-2</v>
      </c>
      <c r="Y19" s="17">
        <v>0.15236674530387201</v>
      </c>
      <c r="Z19" s="17">
        <v>0.13694412705612299</v>
      </c>
      <c r="AA19" s="17">
        <v>0.10068870403123199</v>
      </c>
      <c r="AB19" s="17">
        <v>9.0452811799085694E-2</v>
      </c>
      <c r="AC19" s="17">
        <v>0.117648489591882</v>
      </c>
      <c r="AD19" s="17"/>
      <c r="AE19" s="17">
        <v>7.62395637026171E-2</v>
      </c>
      <c r="AF19" s="17">
        <v>0.14396687301174799</v>
      </c>
      <c r="AG19" s="17">
        <v>0.12173988452877101</v>
      </c>
      <c r="AH19" s="17"/>
      <c r="AI19" s="17">
        <v>4.3390796606535602E-2</v>
      </c>
      <c r="AJ19" s="17">
        <v>0.20883955217700101</v>
      </c>
      <c r="AK19" s="17">
        <v>0.12171683595756699</v>
      </c>
      <c r="AL19" s="17">
        <v>7.7922452584398103E-2</v>
      </c>
      <c r="AM19" s="17">
        <v>9.8288510393374703E-2</v>
      </c>
      <c r="AN19" s="17"/>
      <c r="AO19" s="17">
        <v>4.3742417374763698E-2</v>
      </c>
      <c r="AP19" s="17">
        <v>0.21648228913543399</v>
      </c>
      <c r="AQ19" s="17">
        <v>0.12788228632884499</v>
      </c>
      <c r="AR19" s="17"/>
      <c r="AS19" s="17">
        <v>0.11752149117013699</v>
      </c>
      <c r="AT19" s="17">
        <v>9.5237749968708305E-2</v>
      </c>
      <c r="AU19" s="17">
        <v>9.5200768031043201E-2</v>
      </c>
      <c r="AV19" s="17">
        <v>0.19505591643292999</v>
      </c>
      <c r="AW19" s="17">
        <v>0.235638476018763</v>
      </c>
    </row>
    <row r="20" spans="2:49" x14ac:dyDescent="0.25">
      <c r="B20" s="18" t="s">
        <v>104</v>
      </c>
      <c r="C20" s="17">
        <v>0.10197343929467401</v>
      </c>
      <c r="D20" s="17">
        <v>8.2364047780315294E-2</v>
      </c>
      <c r="E20" s="17">
        <v>0.12112121279587799</v>
      </c>
      <c r="F20" s="17"/>
      <c r="G20" s="17">
        <v>0.13229164189688999</v>
      </c>
      <c r="H20" s="17">
        <v>0.13983962183189599</v>
      </c>
      <c r="I20" s="17">
        <v>0.13396602963272</v>
      </c>
      <c r="J20" s="17">
        <v>9.7896393247791799E-2</v>
      </c>
      <c r="K20" s="17">
        <v>6.3026940146847094E-2</v>
      </c>
      <c r="L20" s="17">
        <v>4.7488021655543701E-2</v>
      </c>
      <c r="M20" s="17"/>
      <c r="N20" s="17">
        <v>7.0572172915546502E-2</v>
      </c>
      <c r="O20" s="17">
        <v>0.118124377112127</v>
      </c>
      <c r="P20" s="17">
        <v>0.11240187102886599</v>
      </c>
      <c r="Q20" s="17">
        <v>0.112069304568703</v>
      </c>
      <c r="R20" s="17"/>
      <c r="S20" s="17">
        <v>7.04466797243022E-2</v>
      </c>
      <c r="T20" s="17">
        <v>0.102505848479632</v>
      </c>
      <c r="U20" s="17">
        <v>0.14388889733750301</v>
      </c>
      <c r="V20" s="17">
        <v>7.3730094881130498E-2</v>
      </c>
      <c r="W20" s="17">
        <v>0.11682784969606699</v>
      </c>
      <c r="X20" s="17">
        <v>0.113977457788542</v>
      </c>
      <c r="Y20" s="17">
        <v>0.13980054265212</v>
      </c>
      <c r="Z20" s="17">
        <v>3.09043881307084E-2</v>
      </c>
      <c r="AA20" s="17">
        <v>9.2957663385670297E-2</v>
      </c>
      <c r="AB20" s="17">
        <v>0.103189606317902</v>
      </c>
      <c r="AC20" s="17">
        <v>0.125051000800113</v>
      </c>
      <c r="AD20" s="17"/>
      <c r="AE20" s="17">
        <v>5.7721277548355002E-2</v>
      </c>
      <c r="AF20" s="17">
        <v>8.0734238308040607E-2</v>
      </c>
      <c r="AG20" s="17">
        <v>0.19363213727961801</v>
      </c>
      <c r="AH20" s="17"/>
      <c r="AI20" s="17">
        <v>5.40521909307973E-2</v>
      </c>
      <c r="AJ20" s="17">
        <v>6.9681913594111605E-2</v>
      </c>
      <c r="AK20" s="17">
        <v>0.12502750593832199</v>
      </c>
      <c r="AL20" s="17">
        <v>5.1298118068106698E-2</v>
      </c>
      <c r="AM20" s="17">
        <v>0.22036407315182299</v>
      </c>
      <c r="AN20" s="17"/>
      <c r="AO20" s="17">
        <v>4.35045087860663E-2</v>
      </c>
      <c r="AP20" s="17">
        <v>6.2361696321230002E-2</v>
      </c>
      <c r="AQ20" s="17">
        <v>0.122461319642247</v>
      </c>
      <c r="AR20" s="17"/>
      <c r="AS20" s="17">
        <v>0.120745794261042</v>
      </c>
      <c r="AT20" s="17">
        <v>0.106885237882432</v>
      </c>
      <c r="AU20" s="17">
        <v>0.10444223956160199</v>
      </c>
      <c r="AV20" s="17">
        <v>9.29840586220958E-2</v>
      </c>
      <c r="AW20" s="17">
        <v>0</v>
      </c>
    </row>
    <row r="21" spans="2:49" x14ac:dyDescent="0.25">
      <c r="B21" s="18" t="s">
        <v>205</v>
      </c>
      <c r="C21" s="17">
        <v>8.8809186488814196E-2</v>
      </c>
      <c r="D21" s="17">
        <v>8.6670923828947005E-2</v>
      </c>
      <c r="E21" s="17">
        <v>9.2241453648695501E-2</v>
      </c>
      <c r="F21" s="17"/>
      <c r="G21" s="17">
        <v>0.194045828089742</v>
      </c>
      <c r="H21" s="17">
        <v>0.13136999315870701</v>
      </c>
      <c r="I21" s="17">
        <v>7.7301698043994393E-2</v>
      </c>
      <c r="J21" s="17">
        <v>7.2290834621303202E-2</v>
      </c>
      <c r="K21" s="17">
        <v>5.2318250083911402E-2</v>
      </c>
      <c r="L21" s="17">
        <v>1.6470439726309499E-2</v>
      </c>
      <c r="M21" s="17"/>
      <c r="N21" s="17">
        <v>7.0209929847615399E-2</v>
      </c>
      <c r="O21" s="17">
        <v>8.9620636831175493E-2</v>
      </c>
      <c r="P21" s="17">
        <v>9.5570771608659705E-2</v>
      </c>
      <c r="Q21" s="17">
        <v>0.108378247702279</v>
      </c>
      <c r="R21" s="17"/>
      <c r="S21" s="17">
        <v>0.11914127316697</v>
      </c>
      <c r="T21" s="17">
        <v>9.1054130563829994E-2</v>
      </c>
      <c r="U21" s="17">
        <v>8.1360051328287098E-3</v>
      </c>
      <c r="V21" s="17">
        <v>5.77414090082067E-2</v>
      </c>
      <c r="W21" s="17">
        <v>0.104621406969458</v>
      </c>
      <c r="X21" s="17">
        <v>0.12203482122196101</v>
      </c>
      <c r="Y21" s="17">
        <v>8.26912560637902E-2</v>
      </c>
      <c r="Z21" s="17">
        <v>0.104066135875743</v>
      </c>
      <c r="AA21" s="17">
        <v>0.11303035384148</v>
      </c>
      <c r="AB21" s="17">
        <v>9.3044515514856693E-2</v>
      </c>
      <c r="AC21" s="17">
        <v>5.9368115715676198E-2</v>
      </c>
      <c r="AD21" s="17"/>
      <c r="AE21" s="17">
        <v>5.3968526832652602E-2</v>
      </c>
      <c r="AF21" s="17">
        <v>0.102337544573244</v>
      </c>
      <c r="AG21" s="17">
        <v>7.95260199159077E-2</v>
      </c>
      <c r="AH21" s="17"/>
      <c r="AI21" s="17">
        <v>5.0811911527600603E-2</v>
      </c>
      <c r="AJ21" s="17">
        <v>0.173230830227871</v>
      </c>
      <c r="AK21" s="17">
        <v>6.01944411143394E-2</v>
      </c>
      <c r="AL21" s="17">
        <v>0</v>
      </c>
      <c r="AM21" s="17">
        <v>6.4792833758785598E-2</v>
      </c>
      <c r="AN21" s="17"/>
      <c r="AO21" s="17">
        <v>5.0185728264562399E-2</v>
      </c>
      <c r="AP21" s="17">
        <v>0.17232267218075401</v>
      </c>
      <c r="AQ21" s="17">
        <v>4.7858330533288099E-2</v>
      </c>
      <c r="AR21" s="17"/>
      <c r="AS21" s="17">
        <v>5.4095913383566903E-2</v>
      </c>
      <c r="AT21" s="17">
        <v>8.0743263220028699E-2</v>
      </c>
      <c r="AU21" s="17">
        <v>0.126520615201591</v>
      </c>
      <c r="AV21" s="17">
        <v>0.10020114411483801</v>
      </c>
      <c r="AW21" s="17">
        <v>0.23376509146364499</v>
      </c>
    </row>
    <row r="22" spans="2:49" x14ac:dyDescent="0.25">
      <c r="B22" s="18" t="s">
        <v>209</v>
      </c>
      <c r="C22" s="17">
        <v>5.3575504441344297E-2</v>
      </c>
      <c r="D22" s="17">
        <v>5.6332841939923398E-2</v>
      </c>
      <c r="E22" s="17">
        <v>4.9269908911147797E-2</v>
      </c>
      <c r="F22" s="17"/>
      <c r="G22" s="17">
        <v>6.8877306974996902E-2</v>
      </c>
      <c r="H22" s="17">
        <v>5.62890463399984E-2</v>
      </c>
      <c r="I22" s="17">
        <v>5.5831812756213899E-2</v>
      </c>
      <c r="J22" s="17">
        <v>5.3973781581026101E-2</v>
      </c>
      <c r="K22" s="17">
        <v>4.4501836158075098E-2</v>
      </c>
      <c r="L22" s="17">
        <v>4.32816752468091E-2</v>
      </c>
      <c r="M22" s="17"/>
      <c r="N22" s="17">
        <v>6.0196906739298901E-2</v>
      </c>
      <c r="O22" s="17">
        <v>4.0034467865597299E-2</v>
      </c>
      <c r="P22" s="17">
        <v>5.5515861324109197E-2</v>
      </c>
      <c r="Q22" s="17">
        <v>5.6582629693297401E-2</v>
      </c>
      <c r="R22" s="17"/>
      <c r="S22" s="17">
        <v>5.1899712306645002E-2</v>
      </c>
      <c r="T22" s="17">
        <v>7.0571297765593996E-2</v>
      </c>
      <c r="U22" s="17">
        <v>2.1133516676363599E-2</v>
      </c>
      <c r="V22" s="17">
        <v>5.5167290967024003E-2</v>
      </c>
      <c r="W22" s="17">
        <v>9.3299334320493393E-2</v>
      </c>
      <c r="X22" s="17">
        <v>7.9160728663717997E-2</v>
      </c>
      <c r="Y22" s="17">
        <v>4.3349571315183098E-2</v>
      </c>
      <c r="Z22" s="17">
        <v>0</v>
      </c>
      <c r="AA22" s="17">
        <v>3.9387338689968403E-2</v>
      </c>
      <c r="AB22" s="17">
        <v>6.6934164114735406E-2</v>
      </c>
      <c r="AC22" s="17">
        <v>3.0679358409936301E-2</v>
      </c>
      <c r="AD22" s="17"/>
      <c r="AE22" s="17">
        <v>4.0951725923444697E-2</v>
      </c>
      <c r="AF22" s="17">
        <v>6.6341351223592401E-2</v>
      </c>
      <c r="AG22" s="17">
        <v>4.9707218475283102E-2</v>
      </c>
      <c r="AH22" s="17"/>
      <c r="AI22" s="17">
        <v>2.7815395391665901E-2</v>
      </c>
      <c r="AJ22" s="17">
        <v>9.2482530333491797E-2</v>
      </c>
      <c r="AK22" s="17">
        <v>8.6333952195030594E-2</v>
      </c>
      <c r="AL22" s="17">
        <v>0</v>
      </c>
      <c r="AM22" s="17">
        <v>2.8174585569296001E-2</v>
      </c>
      <c r="AN22" s="17"/>
      <c r="AO22" s="17">
        <v>3.3681494845026298E-2</v>
      </c>
      <c r="AP22" s="17">
        <v>8.6933287423601194E-2</v>
      </c>
      <c r="AQ22" s="17">
        <v>6.7454456435845897E-2</v>
      </c>
      <c r="AR22" s="17"/>
      <c r="AS22" s="17">
        <v>5.4484853490361002E-2</v>
      </c>
      <c r="AT22" s="17">
        <v>7.0731611551383106E-2</v>
      </c>
      <c r="AU22" s="17">
        <v>4.4192489609022903E-2</v>
      </c>
      <c r="AV22" s="17">
        <v>4.8452542898937502E-2</v>
      </c>
      <c r="AW22" s="17">
        <v>0</v>
      </c>
    </row>
    <row r="23" spans="2:49" x14ac:dyDescent="0.25">
      <c r="B23" s="18" t="s">
        <v>203</v>
      </c>
      <c r="C23" s="17">
        <v>5.3422992992911499E-2</v>
      </c>
      <c r="D23" s="17">
        <v>7.3115048497724502E-2</v>
      </c>
      <c r="E23" s="17">
        <v>3.4678074081894703E-2</v>
      </c>
      <c r="F23" s="17"/>
      <c r="G23" s="17">
        <v>3.4502870326107903E-2</v>
      </c>
      <c r="H23" s="17">
        <v>8.0532644938229897E-2</v>
      </c>
      <c r="I23" s="17">
        <v>5.0825891245833602E-2</v>
      </c>
      <c r="J23" s="17">
        <v>7.4584400955347296E-2</v>
      </c>
      <c r="K23" s="17">
        <v>4.1630964226850802E-2</v>
      </c>
      <c r="L23" s="17">
        <v>3.7972799187559102E-2</v>
      </c>
      <c r="M23" s="17"/>
      <c r="N23" s="17">
        <v>4.0690204255198502E-2</v>
      </c>
      <c r="O23" s="17">
        <v>6.8320039301765001E-2</v>
      </c>
      <c r="P23" s="17">
        <v>4.6206943072398199E-2</v>
      </c>
      <c r="Q23" s="17">
        <v>5.7491473513717799E-2</v>
      </c>
      <c r="R23" s="17"/>
      <c r="S23" s="17">
        <v>7.1544405719344895E-2</v>
      </c>
      <c r="T23" s="17">
        <v>4.6449286996933903E-2</v>
      </c>
      <c r="U23" s="17">
        <v>6.9025532493104003E-2</v>
      </c>
      <c r="V23" s="17">
        <v>4.28908593497455E-2</v>
      </c>
      <c r="W23" s="17">
        <v>4.1214317378987599E-2</v>
      </c>
      <c r="X23" s="17">
        <v>4.9805644749323599E-2</v>
      </c>
      <c r="Y23" s="17">
        <v>6.6619068494108993E-2</v>
      </c>
      <c r="Z23" s="17">
        <v>7.7808820274645696E-2</v>
      </c>
      <c r="AA23" s="17">
        <v>2.413865917487E-2</v>
      </c>
      <c r="AB23" s="17">
        <v>5.75778610519493E-2</v>
      </c>
      <c r="AC23" s="17">
        <v>5.7228575451150301E-2</v>
      </c>
      <c r="AD23" s="17"/>
      <c r="AE23" s="17">
        <v>8.5315378060800307E-2</v>
      </c>
      <c r="AF23" s="17">
        <v>3.28888108498821E-2</v>
      </c>
      <c r="AG23" s="17">
        <v>5.54788721107509E-2</v>
      </c>
      <c r="AH23" s="17"/>
      <c r="AI23" s="17">
        <v>8.2161973147827305E-2</v>
      </c>
      <c r="AJ23" s="17">
        <v>2.28609594166563E-2</v>
      </c>
      <c r="AK23" s="17">
        <v>2.7906812967333799E-2</v>
      </c>
      <c r="AL23" s="17">
        <v>6.3565539986143393E-2</v>
      </c>
      <c r="AM23" s="17">
        <v>6.5597953721885593E-2</v>
      </c>
      <c r="AN23" s="17"/>
      <c r="AO23" s="17">
        <v>8.2061036104488894E-2</v>
      </c>
      <c r="AP23" s="17">
        <v>1.8174484376545699E-2</v>
      </c>
      <c r="AQ23" s="17">
        <v>6.04617709217357E-2</v>
      </c>
      <c r="AR23" s="17"/>
      <c r="AS23" s="17">
        <v>5.3827037242250998E-2</v>
      </c>
      <c r="AT23" s="17">
        <v>6.0960678099678298E-2</v>
      </c>
      <c r="AU23" s="17">
        <v>2.39788941926426E-2</v>
      </c>
      <c r="AV23" s="17">
        <v>9.8176718171690602E-2</v>
      </c>
      <c r="AW23" s="17">
        <v>9.6629130145901396E-2</v>
      </c>
    </row>
    <row r="24" spans="2:49" x14ac:dyDescent="0.25">
      <c r="B24" s="18" t="s">
        <v>208</v>
      </c>
      <c r="C24" s="17">
        <v>4.9587343395010398E-2</v>
      </c>
      <c r="D24" s="17">
        <v>5.6096792745624999E-2</v>
      </c>
      <c r="E24" s="17">
        <v>4.1605907021149101E-2</v>
      </c>
      <c r="F24" s="17"/>
      <c r="G24" s="17">
        <v>0.11182950383191601</v>
      </c>
      <c r="H24" s="17">
        <v>5.9453127564883801E-2</v>
      </c>
      <c r="I24" s="17">
        <v>6.4312376788654105E-2</v>
      </c>
      <c r="J24" s="17">
        <v>4.5675156098705502E-3</v>
      </c>
      <c r="K24" s="17">
        <v>3.9317556716938103E-2</v>
      </c>
      <c r="L24" s="17">
        <v>2.1868980843355899E-2</v>
      </c>
      <c r="M24" s="17"/>
      <c r="N24" s="17">
        <v>5.2741280103590402E-2</v>
      </c>
      <c r="O24" s="17">
        <v>2.4146740328822199E-2</v>
      </c>
      <c r="P24" s="17">
        <v>7.2605323911135597E-2</v>
      </c>
      <c r="Q24" s="17">
        <v>4.98912537260153E-2</v>
      </c>
      <c r="R24" s="17"/>
      <c r="S24" s="17">
        <v>7.9907935854578296E-2</v>
      </c>
      <c r="T24" s="17">
        <v>4.9364969518031002E-2</v>
      </c>
      <c r="U24" s="17">
        <v>6.3061322993382601E-2</v>
      </c>
      <c r="V24" s="17">
        <v>0</v>
      </c>
      <c r="W24" s="17">
        <v>4.1110038709850902E-2</v>
      </c>
      <c r="X24" s="17">
        <v>0.102707872393454</v>
      </c>
      <c r="Y24" s="17">
        <v>2.2562460167273899E-2</v>
      </c>
      <c r="Z24" s="17">
        <v>7.7212455752287107E-2</v>
      </c>
      <c r="AA24" s="17">
        <v>4.48535217787722E-2</v>
      </c>
      <c r="AB24" s="17">
        <v>1.3103956348096199E-2</v>
      </c>
      <c r="AC24" s="17">
        <v>6.6242979470449007E-2</v>
      </c>
      <c r="AD24" s="17"/>
      <c r="AE24" s="17">
        <v>3.3308149962777103E-2</v>
      </c>
      <c r="AF24" s="17">
        <v>5.50482134045336E-2</v>
      </c>
      <c r="AG24" s="17">
        <v>4.9839397133491899E-2</v>
      </c>
      <c r="AH24" s="17"/>
      <c r="AI24" s="17">
        <v>2.88853337950148E-2</v>
      </c>
      <c r="AJ24" s="17">
        <v>7.8735179048490797E-2</v>
      </c>
      <c r="AK24" s="17">
        <v>1.27823906736031E-2</v>
      </c>
      <c r="AL24" s="17">
        <v>0.18938740435351101</v>
      </c>
      <c r="AM24" s="17">
        <v>4.4533300368529503E-2</v>
      </c>
      <c r="AN24" s="17"/>
      <c r="AO24" s="17">
        <v>2.94183488478491E-2</v>
      </c>
      <c r="AP24" s="17">
        <v>7.3136770123760395E-2</v>
      </c>
      <c r="AQ24" s="17">
        <v>3.8800876704601098E-2</v>
      </c>
      <c r="AR24" s="17"/>
      <c r="AS24" s="17">
        <v>4.2760812923701499E-2</v>
      </c>
      <c r="AT24" s="17">
        <v>3.7244119179602297E-2</v>
      </c>
      <c r="AU24" s="17">
        <v>5.3612864216769703E-2</v>
      </c>
      <c r="AV24" s="17">
        <v>7.5716499639228593E-2</v>
      </c>
      <c r="AW24" s="17">
        <v>0.110388782265871</v>
      </c>
    </row>
    <row r="25" spans="2:49" x14ac:dyDescent="0.25">
      <c r="B25" s="18" t="s">
        <v>198</v>
      </c>
      <c r="C25" s="17">
        <v>4.0264476216605803E-2</v>
      </c>
      <c r="D25" s="17">
        <v>6.1746868728463397E-2</v>
      </c>
      <c r="E25" s="17">
        <v>1.9549344267706201E-2</v>
      </c>
      <c r="F25" s="17"/>
      <c r="G25" s="17">
        <v>5.3740903638084203E-2</v>
      </c>
      <c r="H25" s="17">
        <v>6.2259755481833101E-2</v>
      </c>
      <c r="I25" s="17">
        <v>5.5367550969688498E-2</v>
      </c>
      <c r="J25" s="17">
        <v>1.2379207090567701E-2</v>
      </c>
      <c r="K25" s="17">
        <v>2.04211357276897E-2</v>
      </c>
      <c r="L25" s="17">
        <v>3.3630208902417198E-2</v>
      </c>
      <c r="M25" s="17"/>
      <c r="N25" s="17">
        <v>4.1391424763815E-2</v>
      </c>
      <c r="O25" s="17">
        <v>3.0732654267994299E-2</v>
      </c>
      <c r="P25" s="17">
        <v>3.8264597537751403E-2</v>
      </c>
      <c r="Q25" s="17">
        <v>5.3324682051981299E-2</v>
      </c>
      <c r="R25" s="17"/>
      <c r="S25" s="17">
        <v>4.83481636994922E-2</v>
      </c>
      <c r="T25" s="17">
        <v>3.1687797787007498E-2</v>
      </c>
      <c r="U25" s="17">
        <v>8.3684371163351007E-3</v>
      </c>
      <c r="V25" s="17">
        <v>1.82661665451259E-2</v>
      </c>
      <c r="W25" s="17">
        <v>3.7792881395811898E-2</v>
      </c>
      <c r="X25" s="17">
        <v>8.4974042264703106E-2</v>
      </c>
      <c r="Y25" s="17">
        <v>3.32751211142178E-2</v>
      </c>
      <c r="Z25" s="17">
        <v>0</v>
      </c>
      <c r="AA25" s="17">
        <v>2.2550939118230501E-2</v>
      </c>
      <c r="AB25" s="17">
        <v>8.1707518768487294E-2</v>
      </c>
      <c r="AC25" s="17">
        <v>6.6683926589589201E-2</v>
      </c>
      <c r="AD25" s="17"/>
      <c r="AE25" s="17">
        <v>4.6980862704585603E-2</v>
      </c>
      <c r="AF25" s="17">
        <v>3.5712474140850201E-2</v>
      </c>
      <c r="AG25" s="17">
        <v>4.5007837501013101E-2</v>
      </c>
      <c r="AH25" s="17"/>
      <c r="AI25" s="17">
        <v>2.1621665893326501E-2</v>
      </c>
      <c r="AJ25" s="17">
        <v>4.6170121209875799E-2</v>
      </c>
      <c r="AK25" s="17">
        <v>3.4150600846095003E-2</v>
      </c>
      <c r="AL25" s="17">
        <v>5.8865165857844397E-2</v>
      </c>
      <c r="AM25" s="17">
        <v>4.1820663524024602E-2</v>
      </c>
      <c r="AN25" s="17"/>
      <c r="AO25" s="17">
        <v>2.17894269571497E-2</v>
      </c>
      <c r="AP25" s="17">
        <v>3.3492965043365498E-2</v>
      </c>
      <c r="AQ25" s="17">
        <v>4.0931058731646999E-2</v>
      </c>
      <c r="AR25" s="17"/>
      <c r="AS25" s="17">
        <v>1.6297688893749499E-2</v>
      </c>
      <c r="AT25" s="17">
        <v>4.4745531844520799E-2</v>
      </c>
      <c r="AU25" s="17">
        <v>5.1743668132237602E-2</v>
      </c>
      <c r="AV25" s="17">
        <v>5.0265253066067203E-2</v>
      </c>
      <c r="AW25" s="17">
        <v>7.9679377106587596E-2</v>
      </c>
    </row>
    <row r="26" spans="2:49" x14ac:dyDescent="0.25">
      <c r="B26" s="18" t="s">
        <v>73</v>
      </c>
      <c r="C26" s="19">
        <v>4.3891458765295002E-2</v>
      </c>
      <c r="D26" s="19">
        <v>2.6559999688078501E-2</v>
      </c>
      <c r="E26" s="19">
        <v>6.1731544541140597E-2</v>
      </c>
      <c r="F26" s="19"/>
      <c r="G26" s="19">
        <v>2.4015205489844899E-2</v>
      </c>
      <c r="H26" s="19">
        <v>5.4019637204033702E-2</v>
      </c>
      <c r="I26" s="19">
        <v>4.0578260196555298E-2</v>
      </c>
      <c r="J26" s="19">
        <v>5.42693489050678E-2</v>
      </c>
      <c r="K26" s="19">
        <v>5.4880387574288501E-2</v>
      </c>
      <c r="L26" s="19">
        <v>3.6987179013923503E-2</v>
      </c>
      <c r="M26" s="19"/>
      <c r="N26" s="19">
        <v>2.4185352755247899E-2</v>
      </c>
      <c r="O26" s="19">
        <v>5.2731000739730201E-2</v>
      </c>
      <c r="P26" s="19">
        <v>5.3680163658194502E-2</v>
      </c>
      <c r="Q26" s="19">
        <v>4.1996514240454703E-2</v>
      </c>
      <c r="R26" s="19"/>
      <c r="S26" s="19">
        <v>3.33071828495594E-2</v>
      </c>
      <c r="T26" s="19">
        <v>5.2505282402890797E-2</v>
      </c>
      <c r="U26" s="19">
        <v>6.7907692546424897E-2</v>
      </c>
      <c r="V26" s="19">
        <v>4.8579624568680098E-2</v>
      </c>
      <c r="W26" s="19">
        <v>3.5466060104952901E-2</v>
      </c>
      <c r="X26" s="19">
        <v>2.0865585612827399E-2</v>
      </c>
      <c r="Y26" s="19">
        <v>5.7197279046475202E-2</v>
      </c>
      <c r="Z26" s="19">
        <v>2.4688035141156101E-2</v>
      </c>
      <c r="AA26" s="19">
        <v>2.4545109423811301E-2</v>
      </c>
      <c r="AB26" s="19">
        <v>4.8666482715448801E-2</v>
      </c>
      <c r="AC26" s="19">
        <v>7.4909454563565306E-2</v>
      </c>
      <c r="AD26" s="19"/>
      <c r="AE26" s="19">
        <v>3.0536130549007501E-2</v>
      </c>
      <c r="AF26" s="19">
        <v>5.6108738284711697E-2</v>
      </c>
      <c r="AG26" s="19">
        <v>5.5743542810024103E-2</v>
      </c>
      <c r="AH26" s="19"/>
      <c r="AI26" s="19">
        <v>3.2151089352784303E-2</v>
      </c>
      <c r="AJ26" s="19">
        <v>3.644787949271E-2</v>
      </c>
      <c r="AK26" s="19">
        <v>2.5900196202551799E-2</v>
      </c>
      <c r="AL26" s="19">
        <v>5.2911187691091197E-2</v>
      </c>
      <c r="AM26" s="19">
        <v>4.5589677435759098E-2</v>
      </c>
      <c r="AN26" s="19"/>
      <c r="AO26" s="19">
        <v>3.6109137510669E-2</v>
      </c>
      <c r="AP26" s="19">
        <v>4.1183348203843E-2</v>
      </c>
      <c r="AQ26" s="19">
        <v>2.33989852105678E-2</v>
      </c>
      <c r="AR26" s="19"/>
      <c r="AS26" s="19">
        <v>5.3473252461919099E-2</v>
      </c>
      <c r="AT26" s="19">
        <v>5.25107282478166E-2</v>
      </c>
      <c r="AU26" s="19">
        <v>3.3593833663415403E-2</v>
      </c>
      <c r="AV26" s="19">
        <v>1.7402844750297599E-2</v>
      </c>
      <c r="AW26" s="19">
        <v>0</v>
      </c>
    </row>
    <row r="27" spans="2:49" x14ac:dyDescent="0.25">
      <c r="B27" s="16"/>
    </row>
    <row r="28" spans="2:49" x14ac:dyDescent="0.25">
      <c r="B28" t="s">
        <v>77</v>
      </c>
    </row>
    <row r="29" spans="2:49" x14ac:dyDescent="0.25">
      <c r="B29" t="s">
        <v>78</v>
      </c>
    </row>
    <row r="31" spans="2:49" x14ac:dyDescent="0.25">
      <c r="B3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W3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195</v>
      </c>
      <c r="C9" s="17">
        <v>0.42508368333779001</v>
      </c>
      <c r="D9" s="17">
        <v>0.44738529592258602</v>
      </c>
      <c r="E9" s="17">
        <v>0.40384855763439498</v>
      </c>
      <c r="F9" s="17"/>
      <c r="G9" s="17">
        <v>0.40820450161101901</v>
      </c>
      <c r="H9" s="17">
        <v>0.292633187312065</v>
      </c>
      <c r="I9" s="17">
        <v>0.412183137653512</v>
      </c>
      <c r="J9" s="17">
        <v>0.46125662313242</v>
      </c>
      <c r="K9" s="17">
        <v>0.54387262024704497</v>
      </c>
      <c r="L9" s="17">
        <v>0.44806409894934202</v>
      </c>
      <c r="M9" s="17"/>
      <c r="N9" s="17">
        <v>0.42071681048762499</v>
      </c>
      <c r="O9" s="17">
        <v>0.40645320838853399</v>
      </c>
      <c r="P9" s="17">
        <v>0.43945250768896399</v>
      </c>
      <c r="Q9" s="17">
        <v>0.428970097681457</v>
      </c>
      <c r="R9" s="17"/>
      <c r="S9" s="17">
        <v>0.36881803818794701</v>
      </c>
      <c r="T9" s="17">
        <v>0.393475582035759</v>
      </c>
      <c r="U9" s="17">
        <v>0.442218881704946</v>
      </c>
      <c r="V9" s="17">
        <v>0.46600161474719998</v>
      </c>
      <c r="W9" s="17">
        <v>0.44372194469506698</v>
      </c>
      <c r="X9" s="17">
        <v>0.35995199031423097</v>
      </c>
      <c r="Y9" s="17">
        <v>0.45071296456181997</v>
      </c>
      <c r="Z9" s="17">
        <v>0.465418918818995</v>
      </c>
      <c r="AA9" s="17">
        <v>0.485272776394713</v>
      </c>
      <c r="AB9" s="17">
        <v>0.42156996595586099</v>
      </c>
      <c r="AC9" s="17">
        <v>0.46139340452181998</v>
      </c>
      <c r="AD9" s="17"/>
      <c r="AE9" s="17">
        <v>0.40072076257619399</v>
      </c>
      <c r="AF9" s="17">
        <v>0.48045290769286098</v>
      </c>
      <c r="AG9" s="17">
        <v>0.36205127434771001</v>
      </c>
      <c r="AH9" s="17"/>
      <c r="AI9" s="17">
        <v>0.342165930307682</v>
      </c>
      <c r="AJ9" s="17">
        <v>0.51155005863963998</v>
      </c>
      <c r="AK9" s="17">
        <v>0.510636120803732</v>
      </c>
      <c r="AL9" s="17">
        <v>0.48449366359991197</v>
      </c>
      <c r="AM9" s="17">
        <v>0.37395214153974099</v>
      </c>
      <c r="AN9" s="17"/>
      <c r="AO9" s="17">
        <v>0.13989347915596401</v>
      </c>
      <c r="AP9" s="17">
        <v>0.52173557917783597</v>
      </c>
      <c r="AQ9" s="17">
        <v>0.56988199223894598</v>
      </c>
      <c r="AR9" s="17"/>
      <c r="AS9" s="17">
        <v>0.42320505292344801</v>
      </c>
      <c r="AT9" s="17">
        <v>0.45709766390574602</v>
      </c>
      <c r="AU9" s="17">
        <v>0.41797764954636701</v>
      </c>
      <c r="AV9" s="17">
        <v>0.40249535296994499</v>
      </c>
      <c r="AW9" s="17">
        <v>0.63834065343120705</v>
      </c>
    </row>
    <row r="10" spans="2:49" x14ac:dyDescent="0.25">
      <c r="B10" s="18" t="s">
        <v>198</v>
      </c>
      <c r="C10" s="17">
        <v>0.27026002701278101</v>
      </c>
      <c r="D10" s="17">
        <v>0.28974952002933901</v>
      </c>
      <c r="E10" s="17">
        <v>0.250921858370249</v>
      </c>
      <c r="F10" s="17"/>
      <c r="G10" s="17">
        <v>0.299616989223698</v>
      </c>
      <c r="H10" s="17">
        <v>0.25718563658383498</v>
      </c>
      <c r="I10" s="17">
        <v>0.22826103384795199</v>
      </c>
      <c r="J10" s="17">
        <v>0.235122886610349</v>
      </c>
      <c r="K10" s="17">
        <v>0.333118878432965</v>
      </c>
      <c r="L10" s="17">
        <v>0.28747644460357302</v>
      </c>
      <c r="M10" s="17"/>
      <c r="N10" s="17">
        <v>0.26452147321631198</v>
      </c>
      <c r="O10" s="17">
        <v>0.244752772468808</v>
      </c>
      <c r="P10" s="17">
        <v>0.30267698543992899</v>
      </c>
      <c r="Q10" s="17">
        <v>0.27362774945729101</v>
      </c>
      <c r="R10" s="17"/>
      <c r="S10" s="17">
        <v>0.204233003340341</v>
      </c>
      <c r="T10" s="17">
        <v>0.26246699085059799</v>
      </c>
      <c r="U10" s="17">
        <v>0.22223923678985799</v>
      </c>
      <c r="V10" s="17">
        <v>0.26382544280411802</v>
      </c>
      <c r="W10" s="17">
        <v>0.42059073663299801</v>
      </c>
      <c r="X10" s="17">
        <v>0.28418716560983098</v>
      </c>
      <c r="Y10" s="17">
        <v>0.34102461432102898</v>
      </c>
      <c r="Z10" s="17">
        <v>0.28803699116946702</v>
      </c>
      <c r="AA10" s="17">
        <v>0.23651906708624501</v>
      </c>
      <c r="AB10" s="17">
        <v>0.29931084334403901</v>
      </c>
      <c r="AC10" s="17">
        <v>0.22705965669137501</v>
      </c>
      <c r="AD10" s="17"/>
      <c r="AE10" s="17">
        <v>0.24299982594504499</v>
      </c>
      <c r="AF10" s="17">
        <v>0.3066345277434</v>
      </c>
      <c r="AG10" s="17">
        <v>0.202996943955081</v>
      </c>
      <c r="AH10" s="17"/>
      <c r="AI10" s="17">
        <v>0.21100236554287799</v>
      </c>
      <c r="AJ10" s="17">
        <v>0.32618897480776499</v>
      </c>
      <c r="AK10" s="17">
        <v>0.39395391103232602</v>
      </c>
      <c r="AL10" s="17">
        <v>0.58077632396155798</v>
      </c>
      <c r="AM10" s="17">
        <v>0.222178593303901</v>
      </c>
      <c r="AN10" s="17"/>
      <c r="AO10" s="17">
        <v>0.112725559923451</v>
      </c>
      <c r="AP10" s="17">
        <v>0.34000352902067599</v>
      </c>
      <c r="AQ10" s="17">
        <v>0.34423963423857501</v>
      </c>
      <c r="AR10" s="17"/>
      <c r="AS10" s="17">
        <v>0.20705415441958799</v>
      </c>
      <c r="AT10" s="17">
        <v>0.306694082220618</v>
      </c>
      <c r="AU10" s="17">
        <v>0.29154152988941501</v>
      </c>
      <c r="AV10" s="17">
        <v>0.31052386677580601</v>
      </c>
      <c r="AW10" s="17">
        <v>0.22509910162257701</v>
      </c>
    </row>
    <row r="11" spans="2:49" x14ac:dyDescent="0.25">
      <c r="B11" s="18" t="s">
        <v>196</v>
      </c>
      <c r="C11" s="17">
        <v>0.24019499650884099</v>
      </c>
      <c r="D11" s="17">
        <v>0.27120644062569699</v>
      </c>
      <c r="E11" s="17">
        <v>0.21080270071148699</v>
      </c>
      <c r="F11" s="17"/>
      <c r="G11" s="17">
        <v>0.34686711548688298</v>
      </c>
      <c r="H11" s="17">
        <v>0.27498492160952298</v>
      </c>
      <c r="I11" s="17">
        <v>0.26295287537199002</v>
      </c>
      <c r="J11" s="17">
        <v>0.23243310067445</v>
      </c>
      <c r="K11" s="17">
        <v>0.20148485339195499</v>
      </c>
      <c r="L11" s="17">
        <v>0.16220873706554301</v>
      </c>
      <c r="M11" s="17"/>
      <c r="N11" s="17">
        <v>0.19768148890835299</v>
      </c>
      <c r="O11" s="17">
        <v>0.26662724616646599</v>
      </c>
      <c r="P11" s="17">
        <v>0.24181183881950599</v>
      </c>
      <c r="Q11" s="17">
        <v>0.25408434449133899</v>
      </c>
      <c r="R11" s="17"/>
      <c r="S11" s="17">
        <v>0.20598403703276599</v>
      </c>
      <c r="T11" s="17">
        <v>0.19021032468350699</v>
      </c>
      <c r="U11" s="17">
        <v>0.218766362624537</v>
      </c>
      <c r="V11" s="17">
        <v>0.29308778431586102</v>
      </c>
      <c r="W11" s="17">
        <v>0.29148966192029602</v>
      </c>
      <c r="X11" s="17">
        <v>0.29583141550098102</v>
      </c>
      <c r="Y11" s="17">
        <v>0.17672089155352</v>
      </c>
      <c r="Z11" s="17">
        <v>0.20105309719947101</v>
      </c>
      <c r="AA11" s="17">
        <v>0.27051077879165297</v>
      </c>
      <c r="AB11" s="17">
        <v>0.25614575922952698</v>
      </c>
      <c r="AC11" s="17">
        <v>0.26637634208410699</v>
      </c>
      <c r="AD11" s="17"/>
      <c r="AE11" s="17">
        <v>0.20343321991605301</v>
      </c>
      <c r="AF11" s="17">
        <v>0.26491790285486799</v>
      </c>
      <c r="AG11" s="17">
        <v>0.20503183958962001</v>
      </c>
      <c r="AH11" s="17"/>
      <c r="AI11" s="17">
        <v>0.11135578293920501</v>
      </c>
      <c r="AJ11" s="17">
        <v>0.34812281409407397</v>
      </c>
      <c r="AK11" s="17">
        <v>0.19644162030720599</v>
      </c>
      <c r="AL11" s="17">
        <v>0.464286815147817</v>
      </c>
      <c r="AM11" s="17">
        <v>0.28509503682318899</v>
      </c>
      <c r="AN11" s="17"/>
      <c r="AO11" s="17">
        <v>3.9209906439290301E-2</v>
      </c>
      <c r="AP11" s="17">
        <v>0.33990544382679</v>
      </c>
      <c r="AQ11" s="17">
        <v>0.265421787944427</v>
      </c>
      <c r="AR11" s="17"/>
      <c r="AS11" s="17">
        <v>0.25793395115300999</v>
      </c>
      <c r="AT11" s="17">
        <v>0.26734069159950202</v>
      </c>
      <c r="AU11" s="17">
        <v>0.21141541916144499</v>
      </c>
      <c r="AV11" s="17">
        <v>0.189760503955099</v>
      </c>
      <c r="AW11" s="17">
        <v>0.16673244420185199</v>
      </c>
    </row>
    <row r="12" spans="2:49" x14ac:dyDescent="0.25">
      <c r="B12" s="18" t="s">
        <v>200</v>
      </c>
      <c r="C12" s="17">
        <v>0.18325953935299399</v>
      </c>
      <c r="D12" s="17">
        <v>0.195819487459371</v>
      </c>
      <c r="E12" s="17">
        <v>0.173041578436226</v>
      </c>
      <c r="F12" s="17"/>
      <c r="G12" s="17">
        <v>0.13433579731679399</v>
      </c>
      <c r="H12" s="17">
        <v>0.13795179194652801</v>
      </c>
      <c r="I12" s="17">
        <v>0.211678102440789</v>
      </c>
      <c r="J12" s="17">
        <v>0.14269883522417701</v>
      </c>
      <c r="K12" s="17">
        <v>0.273883611740875</v>
      </c>
      <c r="L12" s="17">
        <v>0.20333045444828399</v>
      </c>
      <c r="M12" s="17"/>
      <c r="N12" s="17">
        <v>0.15908163564582301</v>
      </c>
      <c r="O12" s="17">
        <v>0.19898294525816199</v>
      </c>
      <c r="P12" s="17">
        <v>0.18753285998841701</v>
      </c>
      <c r="Q12" s="17">
        <v>0.18855377960616701</v>
      </c>
      <c r="R12" s="17"/>
      <c r="S12" s="17">
        <v>0.157148281871823</v>
      </c>
      <c r="T12" s="17">
        <v>0.18382596567722201</v>
      </c>
      <c r="U12" s="17">
        <v>0.11100817711831</v>
      </c>
      <c r="V12" s="17">
        <v>0.138145928253466</v>
      </c>
      <c r="W12" s="17">
        <v>0.21613740661943101</v>
      </c>
      <c r="X12" s="17">
        <v>0.169471384581383</v>
      </c>
      <c r="Y12" s="17">
        <v>0.14166699720773601</v>
      </c>
      <c r="Z12" s="17">
        <v>0.30163465954414098</v>
      </c>
      <c r="AA12" s="17">
        <v>0.23103805355735299</v>
      </c>
      <c r="AB12" s="17">
        <v>0.208484054617668</v>
      </c>
      <c r="AC12" s="17">
        <v>0.24137060448514799</v>
      </c>
      <c r="AD12" s="17"/>
      <c r="AE12" s="17">
        <v>0.186285825596576</v>
      </c>
      <c r="AF12" s="17">
        <v>0.22964523486799901</v>
      </c>
      <c r="AG12" s="17">
        <v>0.11144968238561299</v>
      </c>
      <c r="AH12" s="17"/>
      <c r="AI12" s="17">
        <v>0.148825650746959</v>
      </c>
      <c r="AJ12" s="17">
        <v>0.24327872024963801</v>
      </c>
      <c r="AK12" s="17">
        <v>0.24168541441205499</v>
      </c>
      <c r="AL12" s="17">
        <v>0.174777219706262</v>
      </c>
      <c r="AM12" s="17">
        <v>0.13221020684959001</v>
      </c>
      <c r="AN12" s="17"/>
      <c r="AO12" s="17">
        <v>0.11844645678240399</v>
      </c>
      <c r="AP12" s="17">
        <v>0.24969263875733899</v>
      </c>
      <c r="AQ12" s="17">
        <v>0.156542066899404</v>
      </c>
      <c r="AR12" s="17"/>
      <c r="AS12" s="17">
        <v>0.19374030157253</v>
      </c>
      <c r="AT12" s="17">
        <v>0.18147672246660401</v>
      </c>
      <c r="AU12" s="17">
        <v>0.142192622631716</v>
      </c>
      <c r="AV12" s="17">
        <v>0.17990948096891601</v>
      </c>
      <c r="AW12" s="17">
        <v>9.8109910499386999E-2</v>
      </c>
    </row>
    <row r="13" spans="2:49" x14ac:dyDescent="0.25">
      <c r="B13" s="18" t="s">
        <v>202</v>
      </c>
      <c r="C13" s="17">
        <v>0.16237061976879799</v>
      </c>
      <c r="D13" s="17">
        <v>0.17179649046536</v>
      </c>
      <c r="E13" s="17">
        <v>0.15478764926747801</v>
      </c>
      <c r="F13" s="17"/>
      <c r="G13" s="17">
        <v>6.5026425767334903E-2</v>
      </c>
      <c r="H13" s="17">
        <v>0.13196613898749199</v>
      </c>
      <c r="I13" s="17">
        <v>0.13964856530426001</v>
      </c>
      <c r="J13" s="17">
        <v>0.160489199961141</v>
      </c>
      <c r="K13" s="17">
        <v>0.200263008235879</v>
      </c>
      <c r="L13" s="17">
        <v>0.24010541769617799</v>
      </c>
      <c r="M13" s="17"/>
      <c r="N13" s="17">
        <v>0.209455590119346</v>
      </c>
      <c r="O13" s="17">
        <v>0.19555308827391801</v>
      </c>
      <c r="P13" s="17">
        <v>0.12684086617322499</v>
      </c>
      <c r="Q13" s="17">
        <v>0.10554332410334499</v>
      </c>
      <c r="R13" s="17"/>
      <c r="S13" s="17">
        <v>0.18952529626089101</v>
      </c>
      <c r="T13" s="17">
        <v>0.21979290631512599</v>
      </c>
      <c r="U13" s="17">
        <v>0.13172028006907899</v>
      </c>
      <c r="V13" s="17">
        <v>0.15835795627276</v>
      </c>
      <c r="W13" s="17">
        <v>0.121699481236933</v>
      </c>
      <c r="X13" s="17">
        <v>0.134028368112216</v>
      </c>
      <c r="Y13" s="17">
        <v>0.16886317989826799</v>
      </c>
      <c r="Z13" s="17">
        <v>0.136419447272006</v>
      </c>
      <c r="AA13" s="17">
        <v>0.16326964811259601</v>
      </c>
      <c r="AB13" s="17">
        <v>0.14065325134090301</v>
      </c>
      <c r="AC13" s="17">
        <v>0.14253022174630101</v>
      </c>
      <c r="AD13" s="17"/>
      <c r="AE13" s="17">
        <v>0.220909356890028</v>
      </c>
      <c r="AF13" s="17">
        <v>0.14630179696199699</v>
      </c>
      <c r="AG13" s="17">
        <v>0.11194837226898501</v>
      </c>
      <c r="AH13" s="17"/>
      <c r="AI13" s="17">
        <v>0.29505919712495798</v>
      </c>
      <c r="AJ13" s="17">
        <v>6.4886219306195494E-2</v>
      </c>
      <c r="AK13" s="17">
        <v>0.16239284248053701</v>
      </c>
      <c r="AL13" s="17">
        <v>7.3799719265526295E-2</v>
      </c>
      <c r="AM13" s="17">
        <v>0.13416121960472899</v>
      </c>
      <c r="AN13" s="17"/>
      <c r="AO13" s="17">
        <v>0.41955068188483902</v>
      </c>
      <c r="AP13" s="17">
        <v>7.3787435537846904E-2</v>
      </c>
      <c r="AQ13" s="17">
        <v>0.13396406688256901</v>
      </c>
      <c r="AR13" s="17"/>
      <c r="AS13" s="17">
        <v>0.13563737048082899</v>
      </c>
      <c r="AT13" s="17">
        <v>0.15218173503632701</v>
      </c>
      <c r="AU13" s="17">
        <v>0.19710482927190001</v>
      </c>
      <c r="AV13" s="17">
        <v>0.16308563810110699</v>
      </c>
      <c r="AW13" s="17">
        <v>0.100545760270354</v>
      </c>
    </row>
    <row r="14" spans="2:49" x14ac:dyDescent="0.25">
      <c r="B14" s="18" t="s">
        <v>204</v>
      </c>
      <c r="C14" s="17">
        <v>0.15205331774733</v>
      </c>
      <c r="D14" s="17">
        <v>0.14866174560901199</v>
      </c>
      <c r="E14" s="17">
        <v>0.155504632919923</v>
      </c>
      <c r="F14" s="17"/>
      <c r="G14" s="17">
        <v>9.0323400687275804E-2</v>
      </c>
      <c r="H14" s="17">
        <v>0.114636465596176</v>
      </c>
      <c r="I14" s="17">
        <v>0.12682265091209799</v>
      </c>
      <c r="J14" s="17">
        <v>0.163225922270751</v>
      </c>
      <c r="K14" s="17">
        <v>0.137256750119992</v>
      </c>
      <c r="L14" s="17">
        <v>0.23998764580050799</v>
      </c>
      <c r="M14" s="17"/>
      <c r="N14" s="17">
        <v>0.19311899034531099</v>
      </c>
      <c r="O14" s="17">
        <v>0.16314128086153901</v>
      </c>
      <c r="P14" s="17">
        <v>0.12744024640648399</v>
      </c>
      <c r="Q14" s="17">
        <v>0.11864683425917701</v>
      </c>
      <c r="R14" s="17"/>
      <c r="S14" s="17">
        <v>0.18771162362903501</v>
      </c>
      <c r="T14" s="17">
        <v>0.181835456540232</v>
      </c>
      <c r="U14" s="17">
        <v>0.21117136633091901</v>
      </c>
      <c r="V14" s="17">
        <v>0.21732157521164</v>
      </c>
      <c r="W14" s="17">
        <v>0.13257409151463001</v>
      </c>
      <c r="X14" s="17">
        <v>8.2846005661292105E-2</v>
      </c>
      <c r="Y14" s="17">
        <v>0.122128638863804</v>
      </c>
      <c r="Z14" s="17">
        <v>0.14965267012188799</v>
      </c>
      <c r="AA14" s="17">
        <v>9.2013000189901606E-2</v>
      </c>
      <c r="AB14" s="17">
        <v>0.14782341833606699</v>
      </c>
      <c r="AC14" s="17">
        <v>0.11065944377841</v>
      </c>
      <c r="AD14" s="17"/>
      <c r="AE14" s="17">
        <v>0.19662325236605299</v>
      </c>
      <c r="AF14" s="17">
        <v>0.149916273120586</v>
      </c>
      <c r="AG14" s="17">
        <v>8.8629063902098001E-2</v>
      </c>
      <c r="AH14" s="17"/>
      <c r="AI14" s="17">
        <v>0.266609499804427</v>
      </c>
      <c r="AJ14" s="17">
        <v>8.1430697293083304E-2</v>
      </c>
      <c r="AK14" s="17">
        <v>0.22147817907643999</v>
      </c>
      <c r="AL14" s="17">
        <v>7.3799719265526295E-2</v>
      </c>
      <c r="AM14" s="17">
        <v>3.5588175686902403E-2</v>
      </c>
      <c r="AN14" s="17"/>
      <c r="AO14" s="17">
        <v>0.35856193901185501</v>
      </c>
      <c r="AP14" s="17">
        <v>6.7913695441112698E-2</v>
      </c>
      <c r="AQ14" s="17">
        <v>0.15749425062931</v>
      </c>
      <c r="AR14" s="17"/>
      <c r="AS14" s="17">
        <v>0.149587280777391</v>
      </c>
      <c r="AT14" s="17">
        <v>0.130918011293572</v>
      </c>
      <c r="AU14" s="17">
        <v>0.192929293565446</v>
      </c>
      <c r="AV14" s="17">
        <v>0.104788532492621</v>
      </c>
      <c r="AW14" s="17">
        <v>0.11577377629627</v>
      </c>
    </row>
    <row r="15" spans="2:49" x14ac:dyDescent="0.25">
      <c r="B15" s="18" t="s">
        <v>197</v>
      </c>
      <c r="C15" s="17">
        <v>0.14904562940848001</v>
      </c>
      <c r="D15" s="17">
        <v>0.14997787619446501</v>
      </c>
      <c r="E15" s="17">
        <v>0.148752371171648</v>
      </c>
      <c r="F15" s="17"/>
      <c r="G15" s="17">
        <v>0.16999983177927599</v>
      </c>
      <c r="H15" s="17">
        <v>0.158885711200349</v>
      </c>
      <c r="I15" s="17">
        <v>0.172062608920309</v>
      </c>
      <c r="J15" s="17">
        <v>0.16645972897356301</v>
      </c>
      <c r="K15" s="17">
        <v>0.19464273481206501</v>
      </c>
      <c r="L15" s="17">
        <v>6.4988017311400706E-2</v>
      </c>
      <c r="M15" s="17"/>
      <c r="N15" s="17">
        <v>0.145669912995576</v>
      </c>
      <c r="O15" s="17">
        <v>0.149901809763062</v>
      </c>
      <c r="P15" s="17">
        <v>0.12173539143536601</v>
      </c>
      <c r="Q15" s="17">
        <v>0.17727116923123001</v>
      </c>
      <c r="R15" s="17"/>
      <c r="S15" s="17">
        <v>9.1919983545289005E-2</v>
      </c>
      <c r="T15" s="17">
        <v>0.140634708295336</v>
      </c>
      <c r="U15" s="17">
        <v>0.15230252787490001</v>
      </c>
      <c r="V15" s="17">
        <v>0.17679293838987001</v>
      </c>
      <c r="W15" s="17">
        <v>0.16603206241577101</v>
      </c>
      <c r="X15" s="17">
        <v>0.19948484866126101</v>
      </c>
      <c r="Y15" s="17">
        <v>0.191542709321712</v>
      </c>
      <c r="Z15" s="17">
        <v>6.7440552700806095E-2</v>
      </c>
      <c r="AA15" s="17">
        <v>0.13487256882225701</v>
      </c>
      <c r="AB15" s="17">
        <v>0.14311384854629999</v>
      </c>
      <c r="AC15" s="17">
        <v>0.20008959967912399</v>
      </c>
      <c r="AD15" s="17"/>
      <c r="AE15" s="17">
        <v>0.11260218555330199</v>
      </c>
      <c r="AF15" s="17">
        <v>0.18586076692990899</v>
      </c>
      <c r="AG15" s="17">
        <v>0.121855636495632</v>
      </c>
      <c r="AH15" s="17"/>
      <c r="AI15" s="17">
        <v>6.5438125490840701E-2</v>
      </c>
      <c r="AJ15" s="17">
        <v>0.22890721751377099</v>
      </c>
      <c r="AK15" s="17">
        <v>0.14534445377473801</v>
      </c>
      <c r="AL15" s="17">
        <v>0.40089146323311697</v>
      </c>
      <c r="AM15" s="17">
        <v>0.156907192274678</v>
      </c>
      <c r="AN15" s="17"/>
      <c r="AO15" s="17">
        <v>3.92846548726586E-2</v>
      </c>
      <c r="AP15" s="17">
        <v>0.22188896873688899</v>
      </c>
      <c r="AQ15" s="17">
        <v>0.166860114184156</v>
      </c>
      <c r="AR15" s="17"/>
      <c r="AS15" s="17">
        <v>0.19378225800627799</v>
      </c>
      <c r="AT15" s="17">
        <v>0.136279275936246</v>
      </c>
      <c r="AU15" s="17">
        <v>0.146334523797053</v>
      </c>
      <c r="AV15" s="17">
        <v>9.8582687660197704E-2</v>
      </c>
      <c r="AW15" s="17">
        <v>0.26240832597971397</v>
      </c>
    </row>
    <row r="16" spans="2:49" x14ac:dyDescent="0.25">
      <c r="B16" s="18" t="s">
        <v>206</v>
      </c>
      <c r="C16" s="17">
        <v>0.112285166184424</v>
      </c>
      <c r="D16" s="17">
        <v>0.12620832322888401</v>
      </c>
      <c r="E16" s="17">
        <v>0.10064612743069801</v>
      </c>
      <c r="F16" s="17"/>
      <c r="G16" s="17">
        <v>0.111895808190292</v>
      </c>
      <c r="H16" s="17">
        <v>0.107803789419903</v>
      </c>
      <c r="I16" s="17">
        <v>9.8391351571144398E-2</v>
      </c>
      <c r="J16" s="17">
        <v>0.10843964121307199</v>
      </c>
      <c r="K16" s="17">
        <v>8.8309228299052897E-2</v>
      </c>
      <c r="L16" s="17">
        <v>0.14650430021802399</v>
      </c>
      <c r="M16" s="17"/>
      <c r="N16" s="17">
        <v>0.13945763723889301</v>
      </c>
      <c r="O16" s="17">
        <v>0.12627779473235501</v>
      </c>
      <c r="P16" s="17">
        <v>8.9041789199573507E-2</v>
      </c>
      <c r="Q16" s="17">
        <v>8.96590353749952E-2</v>
      </c>
      <c r="R16" s="17"/>
      <c r="S16" s="17">
        <v>0.14145929383341399</v>
      </c>
      <c r="T16" s="17">
        <v>0.1330248621258</v>
      </c>
      <c r="U16" s="17">
        <v>9.6237505476640894E-2</v>
      </c>
      <c r="V16" s="17">
        <v>0.13941631992308101</v>
      </c>
      <c r="W16" s="17">
        <v>0.107781770666729</v>
      </c>
      <c r="X16" s="17">
        <v>0.10870129470663301</v>
      </c>
      <c r="Y16" s="17">
        <v>8.2090761910786694E-2</v>
      </c>
      <c r="Z16" s="17">
        <v>7.3638845132702996E-2</v>
      </c>
      <c r="AA16" s="17">
        <v>9.9391605791075505E-2</v>
      </c>
      <c r="AB16" s="17">
        <v>9.2000135083526197E-2</v>
      </c>
      <c r="AC16" s="17">
        <v>0.105372353193303</v>
      </c>
      <c r="AD16" s="17"/>
      <c r="AE16" s="17">
        <v>0.117152569313004</v>
      </c>
      <c r="AF16" s="17">
        <v>0.122558492334273</v>
      </c>
      <c r="AG16" s="17">
        <v>9.3446538221329201E-2</v>
      </c>
      <c r="AH16" s="17"/>
      <c r="AI16" s="17">
        <v>0.18736975553666499</v>
      </c>
      <c r="AJ16" s="17">
        <v>8.2814053909534502E-2</v>
      </c>
      <c r="AK16" s="17">
        <v>5.8847250436457499E-2</v>
      </c>
      <c r="AL16" s="17">
        <v>7.3799719265526295E-2</v>
      </c>
      <c r="AM16" s="17">
        <v>5.7451245354485897E-2</v>
      </c>
      <c r="AN16" s="17"/>
      <c r="AO16" s="17">
        <v>0.280645781125615</v>
      </c>
      <c r="AP16" s="17">
        <v>7.0732556424576903E-2</v>
      </c>
      <c r="AQ16" s="17">
        <v>8.2243132391552301E-2</v>
      </c>
      <c r="AR16" s="17"/>
      <c r="AS16" s="17">
        <v>8.2777361404027194E-2</v>
      </c>
      <c r="AT16" s="17">
        <v>0.10392886717629</v>
      </c>
      <c r="AU16" s="17">
        <v>0.14087231554657001</v>
      </c>
      <c r="AV16" s="17">
        <v>9.6767292902582597E-2</v>
      </c>
      <c r="AW16" s="17">
        <v>0.32061975869880799</v>
      </c>
    </row>
    <row r="17" spans="2:49" x14ac:dyDescent="0.25">
      <c r="B17" s="18" t="s">
        <v>199</v>
      </c>
      <c r="C17" s="17">
        <v>0.10007247178529501</v>
      </c>
      <c r="D17" s="17">
        <v>9.5496857485045106E-2</v>
      </c>
      <c r="E17" s="17">
        <v>0.104367859500235</v>
      </c>
      <c r="F17" s="17"/>
      <c r="G17" s="17">
        <v>0.103589847305693</v>
      </c>
      <c r="H17" s="17">
        <v>0.11931716481440501</v>
      </c>
      <c r="I17" s="17">
        <v>8.90077666860183E-2</v>
      </c>
      <c r="J17" s="17">
        <v>0.107107410195067</v>
      </c>
      <c r="K17" s="17">
        <v>9.3987753655224701E-2</v>
      </c>
      <c r="L17" s="17">
        <v>8.8520518678106994E-2</v>
      </c>
      <c r="M17" s="17"/>
      <c r="N17" s="17">
        <v>9.7385723115266803E-2</v>
      </c>
      <c r="O17" s="17">
        <v>0.104461235897476</v>
      </c>
      <c r="P17" s="17">
        <v>0.10716043335082399</v>
      </c>
      <c r="Q17" s="17">
        <v>9.3816318642274105E-2</v>
      </c>
      <c r="R17" s="17"/>
      <c r="S17" s="17">
        <v>7.40730021660094E-2</v>
      </c>
      <c r="T17" s="17">
        <v>0.102755300793674</v>
      </c>
      <c r="U17" s="17">
        <v>0.110966117128631</v>
      </c>
      <c r="V17" s="17">
        <v>8.2843045682419E-2</v>
      </c>
      <c r="W17" s="17">
        <v>7.6353547891238299E-2</v>
      </c>
      <c r="X17" s="17">
        <v>7.9160632789207805E-2</v>
      </c>
      <c r="Y17" s="17">
        <v>0.12294586961177099</v>
      </c>
      <c r="Z17" s="17">
        <v>0.16743029181008801</v>
      </c>
      <c r="AA17" s="17">
        <v>0.102481002045199</v>
      </c>
      <c r="AB17" s="17">
        <v>0.12399685887505001</v>
      </c>
      <c r="AC17" s="17">
        <v>0.113978959167452</v>
      </c>
      <c r="AD17" s="17"/>
      <c r="AE17" s="17">
        <v>0.10284367644187099</v>
      </c>
      <c r="AF17" s="17">
        <v>0.103545296945088</v>
      </c>
      <c r="AG17" s="17">
        <v>0.101133350337057</v>
      </c>
      <c r="AH17" s="17"/>
      <c r="AI17" s="17">
        <v>8.4388013658611996E-2</v>
      </c>
      <c r="AJ17" s="17">
        <v>0.10455930325976701</v>
      </c>
      <c r="AK17" s="17">
        <v>0.13260605834203601</v>
      </c>
      <c r="AL17" s="17">
        <v>9.9164330464966297E-2</v>
      </c>
      <c r="AM17" s="17">
        <v>9.6085339456487506E-2</v>
      </c>
      <c r="AN17" s="17"/>
      <c r="AO17" s="17">
        <v>6.59358779118632E-2</v>
      </c>
      <c r="AP17" s="17">
        <v>0.119121644805096</v>
      </c>
      <c r="AQ17" s="17">
        <v>0.12829975841868599</v>
      </c>
      <c r="AR17" s="17"/>
      <c r="AS17" s="17">
        <v>8.73330590726481E-2</v>
      </c>
      <c r="AT17" s="17">
        <v>9.2882036252846703E-2</v>
      </c>
      <c r="AU17" s="17">
        <v>0.110118165172243</v>
      </c>
      <c r="AV17" s="17">
        <v>0.113649963222269</v>
      </c>
      <c r="AW17" s="17">
        <v>0.19852026734404701</v>
      </c>
    </row>
    <row r="18" spans="2:49" x14ac:dyDescent="0.25">
      <c r="B18" s="18" t="s">
        <v>201</v>
      </c>
      <c r="C18" s="17">
        <v>9.7882638801084706E-2</v>
      </c>
      <c r="D18" s="17">
        <v>0.127780234842685</v>
      </c>
      <c r="E18" s="17">
        <v>7.23978947888681E-2</v>
      </c>
      <c r="F18" s="17"/>
      <c r="G18" s="17">
        <v>9.4959292853839306E-2</v>
      </c>
      <c r="H18" s="17">
        <v>9.8251395108470793E-2</v>
      </c>
      <c r="I18" s="17">
        <v>0.103250410505402</v>
      </c>
      <c r="J18" s="17">
        <v>7.6974496440098905E-2</v>
      </c>
      <c r="K18" s="17">
        <v>7.1406370225820803E-2</v>
      </c>
      <c r="L18" s="17">
        <v>0.13047211357404401</v>
      </c>
      <c r="M18" s="17"/>
      <c r="N18" s="17">
        <v>0.103504207369723</v>
      </c>
      <c r="O18" s="17">
        <v>9.5138917472391199E-2</v>
      </c>
      <c r="P18" s="17">
        <v>8.9074700664323797E-2</v>
      </c>
      <c r="Q18" s="17">
        <v>0.103208933565496</v>
      </c>
      <c r="R18" s="17"/>
      <c r="S18" s="17">
        <v>0.104811231210476</v>
      </c>
      <c r="T18" s="17">
        <v>8.3233156819137302E-2</v>
      </c>
      <c r="U18" s="17">
        <v>5.8193796351909098E-2</v>
      </c>
      <c r="V18" s="17">
        <v>8.2200417886180197E-2</v>
      </c>
      <c r="W18" s="17">
        <v>4.5986547245721897E-2</v>
      </c>
      <c r="X18" s="17">
        <v>0.110341863853418</v>
      </c>
      <c r="Y18" s="17">
        <v>0.13034788146460999</v>
      </c>
      <c r="Z18" s="17">
        <v>0.150736738920042</v>
      </c>
      <c r="AA18" s="17">
        <v>0.112610858315636</v>
      </c>
      <c r="AB18" s="17">
        <v>9.6763380153142606E-2</v>
      </c>
      <c r="AC18" s="17">
        <v>0.13166462611045601</v>
      </c>
      <c r="AD18" s="17"/>
      <c r="AE18" s="17">
        <v>9.8260351933169607E-2</v>
      </c>
      <c r="AF18" s="17">
        <v>0.11011476220298901</v>
      </c>
      <c r="AG18" s="17">
        <v>7.9011596442389795E-2</v>
      </c>
      <c r="AH18" s="17"/>
      <c r="AI18" s="17">
        <v>9.1917898674653803E-2</v>
      </c>
      <c r="AJ18" s="17">
        <v>0.115238472857806</v>
      </c>
      <c r="AK18" s="17">
        <v>0.11300367785134099</v>
      </c>
      <c r="AL18" s="17">
        <v>0.180107515674687</v>
      </c>
      <c r="AM18" s="17">
        <v>8.3402778197179506E-2</v>
      </c>
      <c r="AN18" s="17"/>
      <c r="AO18" s="17">
        <v>6.7406515074788703E-2</v>
      </c>
      <c r="AP18" s="17">
        <v>0.12801281210030999</v>
      </c>
      <c r="AQ18" s="17">
        <v>0.120423826538992</v>
      </c>
      <c r="AR18" s="17"/>
      <c r="AS18" s="17">
        <v>5.4458268477477298E-2</v>
      </c>
      <c r="AT18" s="17">
        <v>9.5119098291342005E-2</v>
      </c>
      <c r="AU18" s="17">
        <v>0.114666443027229</v>
      </c>
      <c r="AV18" s="17">
        <v>0.142158870513035</v>
      </c>
      <c r="AW18" s="17">
        <v>0.178332664639477</v>
      </c>
    </row>
    <row r="19" spans="2:49" x14ac:dyDescent="0.25">
      <c r="B19" s="18" t="s">
        <v>207</v>
      </c>
      <c r="C19" s="17">
        <v>9.2486519349966795E-2</v>
      </c>
      <c r="D19" s="17">
        <v>0.10471975296472701</v>
      </c>
      <c r="E19" s="17">
        <v>8.2238979198100595E-2</v>
      </c>
      <c r="F19" s="17"/>
      <c r="G19" s="17">
        <v>9.3606473919180797E-2</v>
      </c>
      <c r="H19" s="17">
        <v>8.1153362944754004E-2</v>
      </c>
      <c r="I19" s="17">
        <v>9.6196021029246598E-2</v>
      </c>
      <c r="J19" s="17">
        <v>9.4343418710151797E-2</v>
      </c>
      <c r="K19" s="17">
        <v>6.9489536611642394E-2</v>
      </c>
      <c r="L19" s="17">
        <v>0.11183215978913801</v>
      </c>
      <c r="M19" s="17"/>
      <c r="N19" s="17">
        <v>0.14602918574893001</v>
      </c>
      <c r="O19" s="17">
        <v>8.2555921382708897E-2</v>
      </c>
      <c r="P19" s="17">
        <v>6.5931244893130903E-2</v>
      </c>
      <c r="Q19" s="17">
        <v>6.7211458384543996E-2</v>
      </c>
      <c r="R19" s="17"/>
      <c r="S19" s="17">
        <v>0.146212222507941</v>
      </c>
      <c r="T19" s="17">
        <v>9.5382499920401903E-2</v>
      </c>
      <c r="U19" s="17">
        <v>5.9541828869978497E-2</v>
      </c>
      <c r="V19" s="17">
        <v>6.5770423482266097E-2</v>
      </c>
      <c r="W19" s="17">
        <v>7.6475802727500403E-2</v>
      </c>
      <c r="X19" s="17">
        <v>9.3149364881877306E-2</v>
      </c>
      <c r="Y19" s="17">
        <v>8.3193671840489494E-2</v>
      </c>
      <c r="Z19" s="17">
        <v>7.5180546216525604E-2</v>
      </c>
      <c r="AA19" s="17">
        <v>9.5097191259028699E-2</v>
      </c>
      <c r="AB19" s="17">
        <v>0.13381948237976199</v>
      </c>
      <c r="AC19" s="17">
        <v>1.93704638018172E-2</v>
      </c>
      <c r="AD19" s="17"/>
      <c r="AE19" s="17">
        <v>0.103203483555299</v>
      </c>
      <c r="AF19" s="17">
        <v>9.83822186337618E-2</v>
      </c>
      <c r="AG19" s="17">
        <v>7.9540424369568194E-2</v>
      </c>
      <c r="AH19" s="17"/>
      <c r="AI19" s="17">
        <v>0.15579003723444601</v>
      </c>
      <c r="AJ19" s="17">
        <v>4.8795733712683802E-2</v>
      </c>
      <c r="AK19" s="17">
        <v>0.107759514521528</v>
      </c>
      <c r="AL19" s="17">
        <v>0</v>
      </c>
      <c r="AM19" s="17">
        <v>4.3197461940760101E-2</v>
      </c>
      <c r="AN19" s="17"/>
      <c r="AO19" s="17">
        <v>0.261165484798206</v>
      </c>
      <c r="AP19" s="17">
        <v>5.2476341885682502E-2</v>
      </c>
      <c r="AQ19" s="17">
        <v>9.7855658054686004E-2</v>
      </c>
      <c r="AR19" s="17"/>
      <c r="AS19" s="17">
        <v>5.7917472361430203E-2</v>
      </c>
      <c r="AT19" s="17">
        <v>8.6313617262504194E-2</v>
      </c>
      <c r="AU19" s="17">
        <v>0.12286676761149699</v>
      </c>
      <c r="AV19" s="17">
        <v>0.13832487840436999</v>
      </c>
      <c r="AW19" s="17">
        <v>0.121056402487823</v>
      </c>
    </row>
    <row r="20" spans="2:49" x14ac:dyDescent="0.25">
      <c r="B20" s="18" t="s">
        <v>104</v>
      </c>
      <c r="C20" s="17">
        <v>9.0451590622474903E-2</v>
      </c>
      <c r="D20" s="17">
        <v>5.8663047874243701E-2</v>
      </c>
      <c r="E20" s="17">
        <v>0.11821624299021601</v>
      </c>
      <c r="F20" s="17"/>
      <c r="G20" s="17">
        <v>9.4013852753336805E-2</v>
      </c>
      <c r="H20" s="17">
        <v>0.151397274231551</v>
      </c>
      <c r="I20" s="17">
        <v>7.98107680444195E-2</v>
      </c>
      <c r="J20" s="17">
        <v>9.8594127859692904E-2</v>
      </c>
      <c r="K20" s="17">
        <v>5.9327723248033697E-2</v>
      </c>
      <c r="L20" s="17">
        <v>5.8710525170505498E-2</v>
      </c>
      <c r="M20" s="17"/>
      <c r="N20" s="17">
        <v>6.4503018944908896E-2</v>
      </c>
      <c r="O20" s="17">
        <v>8.6511184542153702E-2</v>
      </c>
      <c r="P20" s="17">
        <v>9.5669016776681395E-2</v>
      </c>
      <c r="Q20" s="17">
        <v>0.119719967516283</v>
      </c>
      <c r="R20" s="17"/>
      <c r="S20" s="17">
        <v>7.5957981998343194E-2</v>
      </c>
      <c r="T20" s="17">
        <v>0.130986855383114</v>
      </c>
      <c r="U20" s="17">
        <v>9.4909085523676495E-2</v>
      </c>
      <c r="V20" s="17">
        <v>0.10174571517299</v>
      </c>
      <c r="W20" s="17">
        <v>6.8119663952494997E-2</v>
      </c>
      <c r="X20" s="17">
        <v>8.7228877297815297E-2</v>
      </c>
      <c r="Y20" s="17">
        <v>0.103923012561147</v>
      </c>
      <c r="Z20" s="17">
        <v>6.2636983958406403E-2</v>
      </c>
      <c r="AA20" s="17">
        <v>5.5742746622773003E-2</v>
      </c>
      <c r="AB20" s="17">
        <v>0.109589035192382</v>
      </c>
      <c r="AC20" s="17">
        <v>7.9688656116539094E-2</v>
      </c>
      <c r="AD20" s="17"/>
      <c r="AE20" s="17">
        <v>7.2932223615925093E-2</v>
      </c>
      <c r="AF20" s="17">
        <v>4.9528303040541503E-2</v>
      </c>
      <c r="AG20" s="17">
        <v>0.203270558750346</v>
      </c>
      <c r="AH20" s="17"/>
      <c r="AI20" s="17">
        <v>4.9477041656248999E-2</v>
      </c>
      <c r="AJ20" s="17">
        <v>5.3860307611791898E-2</v>
      </c>
      <c r="AK20" s="17">
        <v>6.7759534281915307E-2</v>
      </c>
      <c r="AL20" s="17">
        <v>0</v>
      </c>
      <c r="AM20" s="17">
        <v>0.203513715400745</v>
      </c>
      <c r="AN20" s="17"/>
      <c r="AO20" s="17">
        <v>2.5122547859193999E-2</v>
      </c>
      <c r="AP20" s="17">
        <v>5.4693837488546101E-2</v>
      </c>
      <c r="AQ20" s="17">
        <v>2.58066386294429E-2</v>
      </c>
      <c r="AR20" s="17"/>
      <c r="AS20" s="17">
        <v>0.128609313310174</v>
      </c>
      <c r="AT20" s="17">
        <v>7.7743878436517505E-2</v>
      </c>
      <c r="AU20" s="17">
        <v>7.8874401620859305E-2</v>
      </c>
      <c r="AV20" s="17">
        <v>6.88732562973218E-2</v>
      </c>
      <c r="AW20" s="17">
        <v>6.5618457864313404E-2</v>
      </c>
    </row>
    <row r="21" spans="2:49" x14ac:dyDescent="0.25">
      <c r="B21" s="18" t="s">
        <v>208</v>
      </c>
      <c r="C21" s="17">
        <v>7.7832277836852898E-2</v>
      </c>
      <c r="D21" s="17">
        <v>6.5634546983038805E-2</v>
      </c>
      <c r="E21" s="17">
        <v>8.86340872085815E-2</v>
      </c>
      <c r="F21" s="17"/>
      <c r="G21" s="17">
        <v>8.6517533446916595E-2</v>
      </c>
      <c r="H21" s="17">
        <v>5.8213576037178798E-2</v>
      </c>
      <c r="I21" s="17">
        <v>8.9530351437745098E-2</v>
      </c>
      <c r="J21" s="17">
        <v>4.5134301811601503E-2</v>
      </c>
      <c r="K21" s="17">
        <v>7.3734131621889104E-2</v>
      </c>
      <c r="L21" s="17">
        <v>0.111064545497199</v>
      </c>
      <c r="M21" s="17"/>
      <c r="N21" s="17">
        <v>0.104299643361404</v>
      </c>
      <c r="O21" s="17">
        <v>6.8513409605158407E-2</v>
      </c>
      <c r="P21" s="17">
        <v>6.8058160548895102E-2</v>
      </c>
      <c r="Q21" s="17">
        <v>6.3056038567513503E-2</v>
      </c>
      <c r="R21" s="17"/>
      <c r="S21" s="17">
        <v>0.123662387015936</v>
      </c>
      <c r="T21" s="17">
        <v>5.7059150294527898E-2</v>
      </c>
      <c r="U21" s="17">
        <v>8.77661714481974E-2</v>
      </c>
      <c r="V21" s="17">
        <v>0.103454540219192</v>
      </c>
      <c r="W21" s="17">
        <v>0.102551471490128</v>
      </c>
      <c r="X21" s="17">
        <v>5.7662127502449902E-2</v>
      </c>
      <c r="Y21" s="17">
        <v>8.6841921577455405E-2</v>
      </c>
      <c r="Z21" s="17">
        <v>7.5518936059748895E-2</v>
      </c>
      <c r="AA21" s="17">
        <v>4.1813047479232299E-2</v>
      </c>
      <c r="AB21" s="17">
        <v>5.6504662927630601E-2</v>
      </c>
      <c r="AC21" s="17">
        <v>5.5728467789011499E-2</v>
      </c>
      <c r="AD21" s="17"/>
      <c r="AE21" s="17">
        <v>9.8642254516655495E-2</v>
      </c>
      <c r="AF21" s="17">
        <v>6.3942787695492498E-2</v>
      </c>
      <c r="AG21" s="17">
        <v>7.9967965184586196E-2</v>
      </c>
      <c r="AH21" s="17"/>
      <c r="AI21" s="17">
        <v>0.14055071334081301</v>
      </c>
      <c r="AJ21" s="17">
        <v>4.0180231657495798E-2</v>
      </c>
      <c r="AK21" s="17">
        <v>5.1311763739112497E-2</v>
      </c>
      <c r="AL21" s="17">
        <v>0</v>
      </c>
      <c r="AM21" s="17">
        <v>6.7496859205092505E-2</v>
      </c>
      <c r="AN21" s="17"/>
      <c r="AO21" s="17">
        <v>0.21252091094272199</v>
      </c>
      <c r="AP21" s="17">
        <v>4.1362479557359298E-2</v>
      </c>
      <c r="AQ21" s="17">
        <v>5.7665127402085202E-2</v>
      </c>
      <c r="AR21" s="17"/>
      <c r="AS21" s="17">
        <v>8.6562352966336797E-2</v>
      </c>
      <c r="AT21" s="17">
        <v>6.2497173966623402E-2</v>
      </c>
      <c r="AU21" s="17">
        <v>9.3133355808764806E-2</v>
      </c>
      <c r="AV21" s="17">
        <v>5.7144506501238E-2</v>
      </c>
      <c r="AW21" s="17">
        <v>7.1531825019089196E-2</v>
      </c>
    </row>
    <row r="22" spans="2:49" x14ac:dyDescent="0.25">
      <c r="B22" s="18" t="s">
        <v>205</v>
      </c>
      <c r="C22" s="17">
        <v>6.6643188768726297E-2</v>
      </c>
      <c r="D22" s="17">
        <v>5.3925256667113598E-2</v>
      </c>
      <c r="E22" s="17">
        <v>7.7855840250230304E-2</v>
      </c>
      <c r="F22" s="17"/>
      <c r="G22" s="17">
        <v>5.4144208000294999E-2</v>
      </c>
      <c r="H22" s="17">
        <v>8.7852128020966105E-2</v>
      </c>
      <c r="I22" s="17">
        <v>9.10894447627041E-2</v>
      </c>
      <c r="J22" s="17">
        <v>6.0155140938554903E-2</v>
      </c>
      <c r="K22" s="17">
        <v>4.33577749621804E-2</v>
      </c>
      <c r="L22" s="17">
        <v>5.72213821463902E-2</v>
      </c>
      <c r="M22" s="17"/>
      <c r="N22" s="17">
        <v>6.6160762000457299E-2</v>
      </c>
      <c r="O22" s="17">
        <v>4.9987302110137299E-2</v>
      </c>
      <c r="P22" s="17">
        <v>8.0544954396941301E-2</v>
      </c>
      <c r="Q22" s="17">
        <v>7.2698939636888907E-2</v>
      </c>
      <c r="R22" s="17"/>
      <c r="S22" s="17">
        <v>9.9786121061686106E-2</v>
      </c>
      <c r="T22" s="17">
        <v>8.6840444644101997E-2</v>
      </c>
      <c r="U22" s="17">
        <v>3.5405770954911597E-2</v>
      </c>
      <c r="V22" s="17">
        <v>5.6287299472276203E-2</v>
      </c>
      <c r="W22" s="17">
        <v>6.8783248407137301E-2</v>
      </c>
      <c r="X22" s="17">
        <v>4.8120525564659601E-2</v>
      </c>
      <c r="Y22" s="17">
        <v>6.1813877626422799E-2</v>
      </c>
      <c r="Z22" s="17">
        <v>5.5042181790322602E-2</v>
      </c>
      <c r="AA22" s="17">
        <v>6.0652814455993402E-2</v>
      </c>
      <c r="AB22" s="17">
        <v>6.0398383663924103E-2</v>
      </c>
      <c r="AC22" s="17">
        <v>6.3812631652360299E-2</v>
      </c>
      <c r="AD22" s="17"/>
      <c r="AE22" s="17">
        <v>7.1694848255348803E-2</v>
      </c>
      <c r="AF22" s="17">
        <v>6.4061499989869305E-2</v>
      </c>
      <c r="AG22" s="17">
        <v>7.88886591441436E-2</v>
      </c>
      <c r="AH22" s="17"/>
      <c r="AI22" s="17">
        <v>9.5209586205255797E-2</v>
      </c>
      <c r="AJ22" s="17">
        <v>6.6488156518256195E-2</v>
      </c>
      <c r="AK22" s="17">
        <v>3.2009143022638797E-2</v>
      </c>
      <c r="AL22" s="17">
        <v>0</v>
      </c>
      <c r="AM22" s="17">
        <v>4.9381913154334697E-2</v>
      </c>
      <c r="AN22" s="17"/>
      <c r="AO22" s="17">
        <v>0.13616721934932</v>
      </c>
      <c r="AP22" s="17">
        <v>5.9779821870875799E-2</v>
      </c>
      <c r="AQ22" s="17">
        <v>8.4458291369444799E-2</v>
      </c>
      <c r="AR22" s="17"/>
      <c r="AS22" s="17">
        <v>6.8487189969252807E-2</v>
      </c>
      <c r="AT22" s="17">
        <v>6.4906594307663795E-2</v>
      </c>
      <c r="AU22" s="17">
        <v>6.9923564469073302E-2</v>
      </c>
      <c r="AV22" s="17">
        <v>0.114154329638106</v>
      </c>
      <c r="AW22" s="17">
        <v>0</v>
      </c>
    </row>
    <row r="23" spans="2:49" x14ac:dyDescent="0.25">
      <c r="B23" s="18" t="s">
        <v>203</v>
      </c>
      <c r="C23" s="17">
        <v>5.6806528161751003E-2</v>
      </c>
      <c r="D23" s="17">
        <v>6.3794332439072607E-2</v>
      </c>
      <c r="E23" s="17">
        <v>5.0966639252788999E-2</v>
      </c>
      <c r="F23" s="17"/>
      <c r="G23" s="17">
        <v>0.143198157307388</v>
      </c>
      <c r="H23" s="17">
        <v>8.2980942650813599E-2</v>
      </c>
      <c r="I23" s="17">
        <v>5.74444867506715E-2</v>
      </c>
      <c r="J23" s="17">
        <v>4.66007142646883E-2</v>
      </c>
      <c r="K23" s="17">
        <v>3.2437160888941802E-2</v>
      </c>
      <c r="L23" s="17">
        <v>8.5135507031683707E-3</v>
      </c>
      <c r="M23" s="17"/>
      <c r="N23" s="17">
        <v>6.1631936804130802E-2</v>
      </c>
      <c r="O23" s="17">
        <v>3.9278852170185299E-2</v>
      </c>
      <c r="P23" s="17">
        <v>5.1949195010038203E-2</v>
      </c>
      <c r="Q23" s="17">
        <v>7.3872564590737502E-2</v>
      </c>
      <c r="R23" s="17"/>
      <c r="S23" s="17">
        <v>8.2254689621039698E-2</v>
      </c>
      <c r="T23" s="17">
        <v>6.3345662425278296E-2</v>
      </c>
      <c r="U23" s="17">
        <v>3.9924191079864897E-2</v>
      </c>
      <c r="V23" s="17">
        <v>1.7817285103106401E-2</v>
      </c>
      <c r="W23" s="17">
        <v>9.9225559957788506E-2</v>
      </c>
      <c r="X23" s="17">
        <v>3.1603292083315603E-2</v>
      </c>
      <c r="Y23" s="17">
        <v>8.1933284267546799E-2</v>
      </c>
      <c r="Z23" s="17">
        <v>0</v>
      </c>
      <c r="AA23" s="17">
        <v>6.10697619913219E-2</v>
      </c>
      <c r="AB23" s="17">
        <v>7.0670031362513597E-2</v>
      </c>
      <c r="AC23" s="17">
        <v>4.1494649732595403E-2</v>
      </c>
      <c r="AD23" s="17"/>
      <c r="AE23" s="17">
        <v>3.17883242872418E-2</v>
      </c>
      <c r="AF23" s="17">
        <v>6.1272327911885603E-2</v>
      </c>
      <c r="AG23" s="17">
        <v>7.1241288592608906E-2</v>
      </c>
      <c r="AH23" s="17"/>
      <c r="AI23" s="17">
        <v>2.5606541020591199E-2</v>
      </c>
      <c r="AJ23" s="17">
        <v>9.7530285197566693E-2</v>
      </c>
      <c r="AK23" s="17">
        <v>1.4312564010531201E-2</v>
      </c>
      <c r="AL23" s="17">
        <v>8.0720530263474394E-2</v>
      </c>
      <c r="AM23" s="17">
        <v>4.9369027189208103E-2</v>
      </c>
      <c r="AN23" s="17"/>
      <c r="AO23" s="17">
        <v>2.3993963390533699E-2</v>
      </c>
      <c r="AP23" s="17">
        <v>8.7269639512541394E-2</v>
      </c>
      <c r="AQ23" s="17">
        <v>2.6725544801999301E-2</v>
      </c>
      <c r="AR23" s="17"/>
      <c r="AS23" s="17">
        <v>2.5199092447284299E-2</v>
      </c>
      <c r="AT23" s="17">
        <v>0.104774177575658</v>
      </c>
      <c r="AU23" s="17">
        <v>4.2922490061684401E-2</v>
      </c>
      <c r="AV23" s="17">
        <v>6.5919900485388497E-2</v>
      </c>
      <c r="AW23" s="17">
        <v>0</v>
      </c>
    </row>
    <row r="24" spans="2:49" x14ac:dyDescent="0.25">
      <c r="B24" s="18" t="s">
        <v>210</v>
      </c>
      <c r="C24" s="17">
        <v>4.4759568748983701E-2</v>
      </c>
      <c r="D24" s="17">
        <v>4.5956326030308602E-2</v>
      </c>
      <c r="E24" s="17">
        <v>4.38797146082903E-2</v>
      </c>
      <c r="F24" s="17"/>
      <c r="G24" s="17">
        <v>4.6229079824130999E-2</v>
      </c>
      <c r="H24" s="17">
        <v>5.5784929675094297E-2</v>
      </c>
      <c r="I24" s="17">
        <v>3.3725690542829902E-2</v>
      </c>
      <c r="J24" s="17">
        <v>6.3826472848288504E-2</v>
      </c>
      <c r="K24" s="17">
        <v>1.5898403444176899E-2</v>
      </c>
      <c r="L24" s="17">
        <v>4.5730608067820297E-2</v>
      </c>
      <c r="M24" s="17"/>
      <c r="N24" s="17">
        <v>2.8035229942642799E-2</v>
      </c>
      <c r="O24" s="17">
        <v>3.5763060290059302E-2</v>
      </c>
      <c r="P24" s="17">
        <v>6.0699666391272902E-2</v>
      </c>
      <c r="Q24" s="17">
        <v>5.9090567983100799E-2</v>
      </c>
      <c r="R24" s="17"/>
      <c r="S24" s="17">
        <v>2.3911296854156602E-2</v>
      </c>
      <c r="T24" s="17">
        <v>3.1859749830243103E-2</v>
      </c>
      <c r="U24" s="17">
        <v>7.6470118848873295E-2</v>
      </c>
      <c r="V24" s="17">
        <v>3.5478204049725202E-2</v>
      </c>
      <c r="W24" s="17">
        <v>5.7568761202030701E-2</v>
      </c>
      <c r="X24" s="17">
        <v>5.0232313073656401E-2</v>
      </c>
      <c r="Y24" s="17">
        <v>5.06373323694643E-2</v>
      </c>
      <c r="Z24" s="17">
        <v>6.2594444968880406E-2</v>
      </c>
      <c r="AA24" s="17">
        <v>7.0078791172521596E-2</v>
      </c>
      <c r="AB24" s="17">
        <v>2.6536612700195202E-2</v>
      </c>
      <c r="AC24" s="17">
        <v>2.0567393696300201E-2</v>
      </c>
      <c r="AD24" s="17"/>
      <c r="AE24" s="17">
        <v>5.8990728646904897E-2</v>
      </c>
      <c r="AF24" s="17">
        <v>3.54519398260131E-2</v>
      </c>
      <c r="AG24" s="17">
        <v>3.3265940585957797E-2</v>
      </c>
      <c r="AH24" s="17"/>
      <c r="AI24" s="17">
        <v>6.7800582837013096E-2</v>
      </c>
      <c r="AJ24" s="17">
        <v>4.2019264947268702E-2</v>
      </c>
      <c r="AK24" s="17">
        <v>4.34429300894114E-2</v>
      </c>
      <c r="AL24" s="17">
        <v>0</v>
      </c>
      <c r="AM24" s="17">
        <v>1.98172327774109E-2</v>
      </c>
      <c r="AN24" s="17"/>
      <c r="AO24" s="17">
        <v>0.12165632563119901</v>
      </c>
      <c r="AP24" s="17">
        <v>2.6661105809625701E-2</v>
      </c>
      <c r="AQ24" s="17">
        <v>1.33775414146074E-2</v>
      </c>
      <c r="AR24" s="17"/>
      <c r="AS24" s="17">
        <v>4.6485990738568003E-2</v>
      </c>
      <c r="AT24" s="17">
        <v>4.3934670401008999E-2</v>
      </c>
      <c r="AU24" s="17">
        <v>3.8606865710362898E-2</v>
      </c>
      <c r="AV24" s="17">
        <v>2.7530536842596799E-2</v>
      </c>
      <c r="AW24" s="17">
        <v>0.131475236339815</v>
      </c>
    </row>
    <row r="25" spans="2:49" x14ac:dyDescent="0.25">
      <c r="B25" s="18" t="s">
        <v>209</v>
      </c>
      <c r="C25" s="17">
        <v>4.4138018188723899E-2</v>
      </c>
      <c r="D25" s="17">
        <v>4.4622955003114098E-2</v>
      </c>
      <c r="E25" s="17">
        <v>4.3870789529741099E-2</v>
      </c>
      <c r="F25" s="17"/>
      <c r="G25" s="17">
        <v>5.0815265874533999E-2</v>
      </c>
      <c r="H25" s="17">
        <v>2.88216872644056E-2</v>
      </c>
      <c r="I25" s="17">
        <v>4.38292275256882E-2</v>
      </c>
      <c r="J25" s="17">
        <v>2.8534593100431001E-2</v>
      </c>
      <c r="K25" s="17">
        <v>4.0074174529388801E-2</v>
      </c>
      <c r="L25" s="17">
        <v>6.9666678202556606E-2</v>
      </c>
      <c r="M25" s="17"/>
      <c r="N25" s="17">
        <v>4.0221772985152199E-2</v>
      </c>
      <c r="O25" s="17">
        <v>2.9497750509413698E-2</v>
      </c>
      <c r="P25" s="17">
        <v>6.5446720186933302E-2</v>
      </c>
      <c r="Q25" s="17">
        <v>4.5325138666708502E-2</v>
      </c>
      <c r="R25" s="17"/>
      <c r="S25" s="17">
        <v>6.1907366616503298E-2</v>
      </c>
      <c r="T25" s="17">
        <v>2.72764408985861E-2</v>
      </c>
      <c r="U25" s="17">
        <v>9.5916530830741906E-2</v>
      </c>
      <c r="V25" s="17">
        <v>6.9253774506797802E-2</v>
      </c>
      <c r="W25" s="17">
        <v>2.3212525314958599E-2</v>
      </c>
      <c r="X25" s="17">
        <v>4.7587235856736403E-2</v>
      </c>
      <c r="Y25" s="17">
        <v>0</v>
      </c>
      <c r="Z25" s="17">
        <v>2.0986564037487498E-2</v>
      </c>
      <c r="AA25" s="17">
        <v>5.2259544024172801E-2</v>
      </c>
      <c r="AB25" s="17">
        <v>1.36594483180262E-2</v>
      </c>
      <c r="AC25" s="17">
        <v>5.4297459124294498E-2</v>
      </c>
      <c r="AD25" s="17"/>
      <c r="AE25" s="17">
        <v>5.6848065370934397E-2</v>
      </c>
      <c r="AF25" s="17">
        <v>3.6058324146774803E-2</v>
      </c>
      <c r="AG25" s="17">
        <v>4.4967273599821299E-2</v>
      </c>
      <c r="AH25" s="17"/>
      <c r="AI25" s="17">
        <v>7.0773210884853402E-2</v>
      </c>
      <c r="AJ25" s="17">
        <v>2.8529054256271402E-2</v>
      </c>
      <c r="AK25" s="17">
        <v>5.6083626125388399E-2</v>
      </c>
      <c r="AL25" s="17">
        <v>0</v>
      </c>
      <c r="AM25" s="17">
        <v>4.0254066126901099E-2</v>
      </c>
      <c r="AN25" s="17"/>
      <c r="AO25" s="17">
        <v>0.115228155666052</v>
      </c>
      <c r="AP25" s="17">
        <v>2.1500017233226101E-2</v>
      </c>
      <c r="AQ25" s="17">
        <v>8.8723582819867294E-2</v>
      </c>
      <c r="AR25" s="17"/>
      <c r="AS25" s="17">
        <v>6.7449910144764702E-2</v>
      </c>
      <c r="AT25" s="17">
        <v>3.3973270988231198E-2</v>
      </c>
      <c r="AU25" s="17">
        <v>1.3439339103151199E-2</v>
      </c>
      <c r="AV25" s="17">
        <v>5.6746403769276102E-2</v>
      </c>
      <c r="AW25" s="17">
        <v>4.95245774687341E-2</v>
      </c>
    </row>
    <row r="26" spans="2:49" x14ac:dyDescent="0.25">
      <c r="B26" s="18" t="s">
        <v>73</v>
      </c>
      <c r="C26" s="19">
        <v>3.3346779832017802E-2</v>
      </c>
      <c r="D26" s="19">
        <v>2.7966818264583901E-2</v>
      </c>
      <c r="E26" s="19">
        <v>3.8107679872308099E-2</v>
      </c>
      <c r="F26" s="19"/>
      <c r="G26" s="19">
        <v>2.3996373855720499E-2</v>
      </c>
      <c r="H26" s="19">
        <v>3.2357800118904899E-2</v>
      </c>
      <c r="I26" s="19">
        <v>3.72163252666491E-2</v>
      </c>
      <c r="J26" s="19">
        <v>4.14007813118836E-2</v>
      </c>
      <c r="K26" s="19">
        <v>2.65252326454785E-2</v>
      </c>
      <c r="L26" s="19">
        <v>3.3975563115933097E-2</v>
      </c>
      <c r="M26" s="19"/>
      <c r="N26" s="19">
        <v>2.4716678972767098E-2</v>
      </c>
      <c r="O26" s="19">
        <v>2.5789487506253098E-2</v>
      </c>
      <c r="P26" s="19">
        <v>4.7190551144249998E-2</v>
      </c>
      <c r="Q26" s="19">
        <v>3.8951646426511201E-2</v>
      </c>
      <c r="R26" s="19"/>
      <c r="S26" s="19">
        <v>4.5858168575367599E-2</v>
      </c>
      <c r="T26" s="19">
        <v>3.4094605421893603E-2</v>
      </c>
      <c r="U26" s="19">
        <v>4.8004783215720603E-2</v>
      </c>
      <c r="V26" s="19">
        <v>3.23148320811808E-2</v>
      </c>
      <c r="W26" s="19">
        <v>3.0729639924233901E-2</v>
      </c>
      <c r="X26" s="19">
        <v>2.0197324801077901E-2</v>
      </c>
      <c r="Y26" s="19">
        <v>3.3449295538761199E-2</v>
      </c>
      <c r="Z26" s="19">
        <v>6.9853758785824296E-2</v>
      </c>
      <c r="AA26" s="19">
        <v>1.6441667197539901E-2</v>
      </c>
      <c r="AB26" s="19">
        <v>1.5411830255698001E-2</v>
      </c>
      <c r="AC26" s="19">
        <v>3.8097499228120099E-2</v>
      </c>
      <c r="AD26" s="19"/>
      <c r="AE26" s="19">
        <v>3.6670718559250103E-2</v>
      </c>
      <c r="AF26" s="19">
        <v>2.0314004466948501E-2</v>
      </c>
      <c r="AG26" s="19">
        <v>4.7258495876851297E-2</v>
      </c>
      <c r="AH26" s="19"/>
      <c r="AI26" s="19">
        <v>4.4478630920252102E-2</v>
      </c>
      <c r="AJ26" s="19">
        <v>2.3932947481946701E-2</v>
      </c>
      <c r="AK26" s="19">
        <v>0</v>
      </c>
      <c r="AL26" s="19">
        <v>7.5980550385898599E-2</v>
      </c>
      <c r="AM26" s="19">
        <v>4.2513872954923197E-2</v>
      </c>
      <c r="AN26" s="19"/>
      <c r="AO26" s="19">
        <v>2.07008216623977E-2</v>
      </c>
      <c r="AP26" s="19">
        <v>2.9999486468391099E-2</v>
      </c>
      <c r="AQ26" s="19">
        <v>0</v>
      </c>
      <c r="AR26" s="19"/>
      <c r="AS26" s="19">
        <v>5.4640390562001998E-2</v>
      </c>
      <c r="AT26" s="19">
        <v>3.3493886302475802E-2</v>
      </c>
      <c r="AU26" s="19">
        <v>1.2276590867878599E-2</v>
      </c>
      <c r="AV26" s="19">
        <v>3.7029070465921403E-2</v>
      </c>
      <c r="AW26" s="19">
        <v>0</v>
      </c>
    </row>
    <row r="27" spans="2:49" x14ac:dyDescent="0.25">
      <c r="B27" s="16"/>
    </row>
    <row r="28" spans="2:49" x14ac:dyDescent="0.25">
      <c r="B28" t="s">
        <v>77</v>
      </c>
    </row>
    <row r="29" spans="2:49" x14ac:dyDescent="0.25">
      <c r="B29" t="s">
        <v>78</v>
      </c>
    </row>
    <row r="31" spans="2:49" x14ac:dyDescent="0.25">
      <c r="B3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W3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195</v>
      </c>
      <c r="C9" s="17">
        <v>0.228859065704623</v>
      </c>
      <c r="D9" s="17">
        <v>0.226893479860616</v>
      </c>
      <c r="E9" s="17">
        <v>0.23102241062038201</v>
      </c>
      <c r="F9" s="17"/>
      <c r="G9" s="17">
        <v>0.24143579574749099</v>
      </c>
      <c r="H9" s="17">
        <v>0.188871288693366</v>
      </c>
      <c r="I9" s="17">
        <v>0.194125393189094</v>
      </c>
      <c r="J9" s="17">
        <v>0.200638263790064</v>
      </c>
      <c r="K9" s="17">
        <v>0.220685076670776</v>
      </c>
      <c r="L9" s="17">
        <v>0.30228799572016402</v>
      </c>
      <c r="M9" s="17"/>
      <c r="N9" s="17">
        <v>0.20421863337356599</v>
      </c>
      <c r="O9" s="17">
        <v>0.28480460206522401</v>
      </c>
      <c r="P9" s="17">
        <v>0.222537064391539</v>
      </c>
      <c r="Q9" s="17">
        <v>0.20295379493209201</v>
      </c>
      <c r="R9" s="17"/>
      <c r="S9" s="17">
        <v>0.21157482001087399</v>
      </c>
      <c r="T9" s="17">
        <v>0.245282151535065</v>
      </c>
      <c r="U9" s="17">
        <v>0.191912208536788</v>
      </c>
      <c r="V9" s="17">
        <v>0.21238070454010299</v>
      </c>
      <c r="W9" s="17">
        <v>0.18662195975249901</v>
      </c>
      <c r="X9" s="17">
        <v>0.31463395513639603</v>
      </c>
      <c r="Y9" s="17">
        <v>0.23530534617791601</v>
      </c>
      <c r="Z9" s="17">
        <v>0.22181856110020901</v>
      </c>
      <c r="AA9" s="17">
        <v>0.255575810025996</v>
      </c>
      <c r="AB9" s="17">
        <v>0.20444824769081199</v>
      </c>
      <c r="AC9" s="17">
        <v>0.198998647047789</v>
      </c>
      <c r="AD9" s="17"/>
      <c r="AE9" s="17">
        <v>0.27064544899680798</v>
      </c>
      <c r="AF9" s="17">
        <v>0.202775355454063</v>
      </c>
      <c r="AG9" s="17">
        <v>0.20056318422086999</v>
      </c>
      <c r="AH9" s="17"/>
      <c r="AI9" s="17">
        <v>0.30425493005812498</v>
      </c>
      <c r="AJ9" s="17">
        <v>0.17399665581705101</v>
      </c>
      <c r="AK9" s="17">
        <v>0.15645877653527601</v>
      </c>
      <c r="AL9" s="17">
        <v>0.191246303171588</v>
      </c>
      <c r="AM9" s="17">
        <v>0.18489741118952499</v>
      </c>
      <c r="AN9" s="17"/>
      <c r="AO9" s="17">
        <v>0.34105960075970398</v>
      </c>
      <c r="AP9" s="17">
        <v>0.13673181113440599</v>
      </c>
      <c r="AQ9" s="17">
        <v>0.204508924914447</v>
      </c>
      <c r="AR9" s="17"/>
      <c r="AS9" s="17">
        <v>0.206190543665634</v>
      </c>
      <c r="AT9" s="17">
        <v>0.250577530268767</v>
      </c>
      <c r="AU9" s="17">
        <v>0.25396743566084301</v>
      </c>
      <c r="AV9" s="17">
        <v>0.107121537533751</v>
      </c>
      <c r="AW9" s="17">
        <v>7.9978388932023595E-2</v>
      </c>
    </row>
    <row r="10" spans="2:49" x14ac:dyDescent="0.25">
      <c r="B10" s="18" t="s">
        <v>202</v>
      </c>
      <c r="C10" s="17">
        <v>0.18635689041300399</v>
      </c>
      <c r="D10" s="17">
        <v>0.19054964740350699</v>
      </c>
      <c r="E10" s="17">
        <v>0.18104133840497599</v>
      </c>
      <c r="F10" s="17"/>
      <c r="G10" s="17">
        <v>0.142668891294783</v>
      </c>
      <c r="H10" s="17">
        <v>0.155596593914369</v>
      </c>
      <c r="I10" s="17">
        <v>0.15468094167607899</v>
      </c>
      <c r="J10" s="17">
        <v>0.20460289754085401</v>
      </c>
      <c r="K10" s="17">
        <v>0.24324459232359499</v>
      </c>
      <c r="L10" s="17">
        <v>0.21424264557279801</v>
      </c>
      <c r="M10" s="17"/>
      <c r="N10" s="17">
        <v>0.18034223299107499</v>
      </c>
      <c r="O10" s="17">
        <v>0.19099846979167601</v>
      </c>
      <c r="P10" s="17">
        <v>0.18849117141271701</v>
      </c>
      <c r="Q10" s="17">
        <v>0.18801328705077799</v>
      </c>
      <c r="R10" s="17"/>
      <c r="S10" s="17">
        <v>0.23576602858284501</v>
      </c>
      <c r="T10" s="17">
        <v>0.17261008226796901</v>
      </c>
      <c r="U10" s="17">
        <v>0.104966086119821</v>
      </c>
      <c r="V10" s="17">
        <v>0.150961768729444</v>
      </c>
      <c r="W10" s="17">
        <v>0.19351618845184701</v>
      </c>
      <c r="X10" s="17">
        <v>0.19057691847469699</v>
      </c>
      <c r="Y10" s="17">
        <v>0.18053007023343001</v>
      </c>
      <c r="Z10" s="17">
        <v>0.116608969192306</v>
      </c>
      <c r="AA10" s="17">
        <v>0.158700654444939</v>
      </c>
      <c r="AB10" s="17">
        <v>0.27729824891831001</v>
      </c>
      <c r="AC10" s="17">
        <v>0.202120902082429</v>
      </c>
      <c r="AD10" s="17"/>
      <c r="AE10" s="17">
        <v>0.133118449295966</v>
      </c>
      <c r="AF10" s="17">
        <v>0.24082817581511301</v>
      </c>
      <c r="AG10" s="17">
        <v>0.19723982231069401</v>
      </c>
      <c r="AH10" s="17"/>
      <c r="AI10" s="17">
        <v>0.140080237643709</v>
      </c>
      <c r="AJ10" s="17">
        <v>0.24849658614275399</v>
      </c>
      <c r="AK10" s="17">
        <v>0.231979664713829</v>
      </c>
      <c r="AL10" s="17">
        <v>0.100410176410762</v>
      </c>
      <c r="AM10" s="17">
        <v>0.15580414671276099</v>
      </c>
      <c r="AN10" s="17"/>
      <c r="AO10" s="17">
        <v>9.6796050188243402E-2</v>
      </c>
      <c r="AP10" s="17">
        <v>0.30103002290110698</v>
      </c>
      <c r="AQ10" s="17">
        <v>0.25770298000953801</v>
      </c>
      <c r="AR10" s="17"/>
      <c r="AS10" s="17">
        <v>0.16301711392401999</v>
      </c>
      <c r="AT10" s="17">
        <v>0.195456219899976</v>
      </c>
      <c r="AU10" s="17">
        <v>0.19362564564933099</v>
      </c>
      <c r="AV10" s="17">
        <v>0.232216048302121</v>
      </c>
      <c r="AW10" s="17">
        <v>0.15703771441785899</v>
      </c>
    </row>
    <row r="11" spans="2:49" x14ac:dyDescent="0.25">
      <c r="B11" s="18" t="s">
        <v>196</v>
      </c>
      <c r="C11" s="17">
        <v>0.179276699380334</v>
      </c>
      <c r="D11" s="17">
        <v>0.204738266005385</v>
      </c>
      <c r="E11" s="17">
        <v>0.14921464046604199</v>
      </c>
      <c r="F11" s="17"/>
      <c r="G11" s="17">
        <v>0.16177006320830201</v>
      </c>
      <c r="H11" s="17">
        <v>0.174973954982794</v>
      </c>
      <c r="I11" s="17">
        <v>0.12164256547626701</v>
      </c>
      <c r="J11" s="17">
        <v>0.19075506974286199</v>
      </c>
      <c r="K11" s="17">
        <v>0.20098313535864701</v>
      </c>
      <c r="L11" s="17">
        <v>0.21564782189206</v>
      </c>
      <c r="M11" s="17"/>
      <c r="N11" s="17">
        <v>0.145496364089863</v>
      </c>
      <c r="O11" s="17">
        <v>0.18095391295666799</v>
      </c>
      <c r="P11" s="17">
        <v>0.242594911002988</v>
      </c>
      <c r="Q11" s="17">
        <v>0.162994728711197</v>
      </c>
      <c r="R11" s="17"/>
      <c r="S11" s="17">
        <v>0.178168323948344</v>
      </c>
      <c r="T11" s="17">
        <v>0.22221129781427101</v>
      </c>
      <c r="U11" s="17">
        <v>0.223185973167429</v>
      </c>
      <c r="V11" s="17">
        <v>0.16546721114895199</v>
      </c>
      <c r="W11" s="17">
        <v>0.18416214549693999</v>
      </c>
      <c r="X11" s="17">
        <v>0.15233938612388601</v>
      </c>
      <c r="Y11" s="17">
        <v>0.21617063444385801</v>
      </c>
      <c r="Z11" s="17">
        <v>0.15128327400210601</v>
      </c>
      <c r="AA11" s="17">
        <v>0.18620306623497099</v>
      </c>
      <c r="AB11" s="17">
        <v>0.148805812983274</v>
      </c>
      <c r="AC11" s="17">
        <v>7.1367934583552006E-2</v>
      </c>
      <c r="AD11" s="17"/>
      <c r="AE11" s="17">
        <v>0.25005562648222801</v>
      </c>
      <c r="AF11" s="17">
        <v>0.142830710903982</v>
      </c>
      <c r="AG11" s="17">
        <v>8.8259526267166294E-2</v>
      </c>
      <c r="AH11" s="17"/>
      <c r="AI11" s="17">
        <v>0.27596477588340701</v>
      </c>
      <c r="AJ11" s="17">
        <v>9.3113185417939101E-2</v>
      </c>
      <c r="AK11" s="17">
        <v>8.1836586240382203E-2</v>
      </c>
      <c r="AL11" s="17">
        <v>0.34909211019311298</v>
      </c>
      <c r="AM11" s="17">
        <v>0.112948569107096</v>
      </c>
      <c r="AN11" s="17"/>
      <c r="AO11" s="17">
        <v>0.302900768723594</v>
      </c>
      <c r="AP11" s="17">
        <v>7.7879663930641801E-2</v>
      </c>
      <c r="AQ11" s="17">
        <v>0.108741572012669</v>
      </c>
      <c r="AR11" s="17"/>
      <c r="AS11" s="17">
        <v>0.178923771586224</v>
      </c>
      <c r="AT11" s="17">
        <v>0.18788116696614399</v>
      </c>
      <c r="AU11" s="17">
        <v>0.16921970760954</v>
      </c>
      <c r="AV11" s="17">
        <v>0.113338405778187</v>
      </c>
      <c r="AW11" s="17">
        <v>5.1174525439821802E-2</v>
      </c>
    </row>
    <row r="12" spans="2:49" x14ac:dyDescent="0.25">
      <c r="B12" s="18" t="s">
        <v>204</v>
      </c>
      <c r="C12" s="17">
        <v>0.177418186963583</v>
      </c>
      <c r="D12" s="17">
        <v>0.197437832388936</v>
      </c>
      <c r="E12" s="17">
        <v>0.15495303753341599</v>
      </c>
      <c r="F12" s="17"/>
      <c r="G12" s="17">
        <v>0.152895464793566</v>
      </c>
      <c r="H12" s="17">
        <v>0.15760697077622099</v>
      </c>
      <c r="I12" s="17">
        <v>0.175548009305634</v>
      </c>
      <c r="J12" s="17">
        <v>0.197126776741534</v>
      </c>
      <c r="K12" s="17">
        <v>0.180315180160422</v>
      </c>
      <c r="L12" s="17">
        <v>0.19140987290716199</v>
      </c>
      <c r="M12" s="17"/>
      <c r="N12" s="17">
        <v>0.21212622426244199</v>
      </c>
      <c r="O12" s="17">
        <v>0.178869686840646</v>
      </c>
      <c r="P12" s="17">
        <v>0.15746536847393899</v>
      </c>
      <c r="Q12" s="17">
        <v>0.158733804653717</v>
      </c>
      <c r="R12" s="17"/>
      <c r="S12" s="17">
        <v>0.208763760989397</v>
      </c>
      <c r="T12" s="17">
        <v>0.187579367937904</v>
      </c>
      <c r="U12" s="17">
        <v>0.13256236940595301</v>
      </c>
      <c r="V12" s="17">
        <v>0.107801013157141</v>
      </c>
      <c r="W12" s="17">
        <v>0.17555391211629701</v>
      </c>
      <c r="X12" s="17">
        <v>0.163873262124026</v>
      </c>
      <c r="Y12" s="17">
        <v>0.18891198305097101</v>
      </c>
      <c r="Z12" s="17">
        <v>0.22860993341656199</v>
      </c>
      <c r="AA12" s="17">
        <v>0.14527176026534899</v>
      </c>
      <c r="AB12" s="17">
        <v>0.216544979640931</v>
      </c>
      <c r="AC12" s="17">
        <v>0.20536932593198601</v>
      </c>
      <c r="AD12" s="17"/>
      <c r="AE12" s="17">
        <v>0.12658727088447</v>
      </c>
      <c r="AF12" s="17">
        <v>0.21956073113959501</v>
      </c>
      <c r="AG12" s="17">
        <v>0.19772409112938</v>
      </c>
      <c r="AH12" s="17"/>
      <c r="AI12" s="17">
        <v>0.13332482511504301</v>
      </c>
      <c r="AJ12" s="17">
        <v>0.23987112719571499</v>
      </c>
      <c r="AK12" s="17">
        <v>0.29583673611296701</v>
      </c>
      <c r="AL12" s="17">
        <v>0.100410176410762</v>
      </c>
      <c r="AM12" s="17">
        <v>0.126040537129637</v>
      </c>
      <c r="AN12" s="17"/>
      <c r="AO12" s="17">
        <v>0.111295935446124</v>
      </c>
      <c r="AP12" s="17">
        <v>0.28680281646129402</v>
      </c>
      <c r="AQ12" s="17">
        <v>0.21191772290993</v>
      </c>
      <c r="AR12" s="17"/>
      <c r="AS12" s="17">
        <v>0.14721099358838</v>
      </c>
      <c r="AT12" s="17">
        <v>0.19237440065374301</v>
      </c>
      <c r="AU12" s="17">
        <v>0.18227945239359</v>
      </c>
      <c r="AV12" s="17">
        <v>0.213211031971316</v>
      </c>
      <c r="AW12" s="17">
        <v>0.32133507177764198</v>
      </c>
    </row>
    <row r="13" spans="2:49" x14ac:dyDescent="0.25">
      <c r="B13" s="18" t="s">
        <v>201</v>
      </c>
      <c r="C13" s="17">
        <v>0.176979666799369</v>
      </c>
      <c r="D13" s="17">
        <v>0.20055347961688899</v>
      </c>
      <c r="E13" s="17">
        <v>0.151149167391747</v>
      </c>
      <c r="F13" s="17"/>
      <c r="G13" s="17">
        <v>0.127001508125067</v>
      </c>
      <c r="H13" s="17">
        <v>0.104971670062132</v>
      </c>
      <c r="I13" s="17">
        <v>0.15806884471586599</v>
      </c>
      <c r="J13" s="17">
        <v>0.192690838257363</v>
      </c>
      <c r="K13" s="17">
        <v>0.16897725193323701</v>
      </c>
      <c r="L13" s="17">
        <v>0.265190930683676</v>
      </c>
      <c r="M13" s="17"/>
      <c r="N13" s="17">
        <v>0.19227006307833899</v>
      </c>
      <c r="O13" s="17">
        <v>0.22069519929792999</v>
      </c>
      <c r="P13" s="17">
        <v>0.15997080709995601</v>
      </c>
      <c r="Q13" s="17">
        <v>0.13135990241502099</v>
      </c>
      <c r="R13" s="17"/>
      <c r="S13" s="17">
        <v>0.17251714469641599</v>
      </c>
      <c r="T13" s="17">
        <v>0.21345174905182701</v>
      </c>
      <c r="U13" s="17">
        <v>0.173869263688919</v>
      </c>
      <c r="V13" s="17">
        <v>0.133885195806556</v>
      </c>
      <c r="W13" s="17">
        <v>0.185566505571296</v>
      </c>
      <c r="X13" s="17">
        <v>0.164069054713085</v>
      </c>
      <c r="Y13" s="17">
        <v>0.19204220330704599</v>
      </c>
      <c r="Z13" s="17">
        <v>0.180545598665664</v>
      </c>
      <c r="AA13" s="17">
        <v>0.19669058540361301</v>
      </c>
      <c r="AB13" s="17">
        <v>0.14254395356091201</v>
      </c>
      <c r="AC13" s="17">
        <v>0.183653904668614</v>
      </c>
      <c r="AD13" s="17"/>
      <c r="AE13" s="17">
        <v>0.23708937944296701</v>
      </c>
      <c r="AF13" s="17">
        <v>0.149971663289859</v>
      </c>
      <c r="AG13" s="17">
        <v>0.122226250716092</v>
      </c>
      <c r="AH13" s="17"/>
      <c r="AI13" s="17">
        <v>0.28115896881465902</v>
      </c>
      <c r="AJ13" s="17">
        <v>0.12389274743965401</v>
      </c>
      <c r="AK13" s="17">
        <v>0.14411958406166001</v>
      </c>
      <c r="AL13" s="17">
        <v>0</v>
      </c>
      <c r="AM13" s="17">
        <v>9.4797959339356003E-2</v>
      </c>
      <c r="AN13" s="17"/>
      <c r="AO13" s="17">
        <v>0.32683884780883199</v>
      </c>
      <c r="AP13" s="17">
        <v>0.110712850435909</v>
      </c>
      <c r="AQ13" s="17">
        <v>0.138345919128608</v>
      </c>
      <c r="AR13" s="17"/>
      <c r="AS13" s="17">
        <v>0.19252059942275401</v>
      </c>
      <c r="AT13" s="17">
        <v>0.121676133367166</v>
      </c>
      <c r="AU13" s="17">
        <v>0.19924409245066901</v>
      </c>
      <c r="AV13" s="17">
        <v>0.163635487003709</v>
      </c>
      <c r="AW13" s="17">
        <v>0.166681208623951</v>
      </c>
    </row>
    <row r="14" spans="2:49" x14ac:dyDescent="0.25">
      <c r="B14" s="18" t="s">
        <v>200</v>
      </c>
      <c r="C14" s="17">
        <v>0.16898430639656001</v>
      </c>
      <c r="D14" s="17">
        <v>0.20356989686254601</v>
      </c>
      <c r="E14" s="17">
        <v>0.133119020486724</v>
      </c>
      <c r="F14" s="17"/>
      <c r="G14" s="17">
        <v>0.14759592022836801</v>
      </c>
      <c r="H14" s="17">
        <v>0.14001437460962399</v>
      </c>
      <c r="I14" s="17">
        <v>0.13367458029228099</v>
      </c>
      <c r="J14" s="17">
        <v>0.16942541008304199</v>
      </c>
      <c r="K14" s="17">
        <v>0.146636337741158</v>
      </c>
      <c r="L14" s="17">
        <v>0.24007806133996101</v>
      </c>
      <c r="M14" s="17"/>
      <c r="N14" s="17">
        <v>0.19429931917576501</v>
      </c>
      <c r="O14" s="17">
        <v>0.162917931999085</v>
      </c>
      <c r="P14" s="17">
        <v>0.17418678034548099</v>
      </c>
      <c r="Q14" s="17">
        <v>0.14740712098331199</v>
      </c>
      <c r="R14" s="17"/>
      <c r="S14" s="17">
        <v>0.13721399755461999</v>
      </c>
      <c r="T14" s="17">
        <v>0.213506789046357</v>
      </c>
      <c r="U14" s="17">
        <v>0.15678734991566701</v>
      </c>
      <c r="V14" s="17">
        <v>0.238298552289502</v>
      </c>
      <c r="W14" s="17">
        <v>8.1673825494560495E-2</v>
      </c>
      <c r="X14" s="17">
        <v>0.17482423922520099</v>
      </c>
      <c r="Y14" s="17">
        <v>0.184867344066238</v>
      </c>
      <c r="Z14" s="17">
        <v>0.19762822066694499</v>
      </c>
      <c r="AA14" s="17">
        <v>0.123699214822568</v>
      </c>
      <c r="AB14" s="17">
        <v>0.19698858122264401</v>
      </c>
      <c r="AC14" s="17">
        <v>0.12702559513764899</v>
      </c>
      <c r="AD14" s="17"/>
      <c r="AE14" s="17">
        <v>0.19569319461410301</v>
      </c>
      <c r="AF14" s="17">
        <v>0.16757925654715899</v>
      </c>
      <c r="AG14" s="17">
        <v>0.125993812297957</v>
      </c>
      <c r="AH14" s="17"/>
      <c r="AI14" s="17">
        <v>0.23788875478924701</v>
      </c>
      <c r="AJ14" s="17">
        <v>0.12185604319552799</v>
      </c>
      <c r="AK14" s="17">
        <v>0.12200129718967199</v>
      </c>
      <c r="AL14" s="17">
        <v>0.320273973568931</v>
      </c>
      <c r="AM14" s="17">
        <v>0.109304612695678</v>
      </c>
      <c r="AN14" s="17"/>
      <c r="AO14" s="17">
        <v>0.28628037707750598</v>
      </c>
      <c r="AP14" s="17">
        <v>7.77669838397263E-2</v>
      </c>
      <c r="AQ14" s="17">
        <v>0.14965340937962099</v>
      </c>
      <c r="AR14" s="17"/>
      <c r="AS14" s="17">
        <v>0.19162733032535201</v>
      </c>
      <c r="AT14" s="17">
        <v>0.16372610491731601</v>
      </c>
      <c r="AU14" s="17">
        <v>0.15882495913644201</v>
      </c>
      <c r="AV14" s="17">
        <v>0.16784730442701501</v>
      </c>
      <c r="AW14" s="17">
        <v>8.8970908388258801E-2</v>
      </c>
    </row>
    <row r="15" spans="2:49" x14ac:dyDescent="0.25">
      <c r="B15" s="18" t="s">
        <v>206</v>
      </c>
      <c r="C15" s="17">
        <v>0.16560082618778799</v>
      </c>
      <c r="D15" s="17">
        <v>0.17629212410546499</v>
      </c>
      <c r="E15" s="17">
        <v>0.155482548934398</v>
      </c>
      <c r="F15" s="17"/>
      <c r="G15" s="17">
        <v>0.165757959535942</v>
      </c>
      <c r="H15" s="17">
        <v>0.16102496986873699</v>
      </c>
      <c r="I15" s="17">
        <v>0.16653143681715099</v>
      </c>
      <c r="J15" s="17">
        <v>0.17642177124464301</v>
      </c>
      <c r="K15" s="17">
        <v>0.16602644196216201</v>
      </c>
      <c r="L15" s="17">
        <v>0.160248483553148</v>
      </c>
      <c r="M15" s="17"/>
      <c r="N15" s="17">
        <v>0.160386059054724</v>
      </c>
      <c r="O15" s="17">
        <v>0.18100721585691101</v>
      </c>
      <c r="P15" s="17">
        <v>0.119262517277457</v>
      </c>
      <c r="Q15" s="17">
        <v>0.19385879195387001</v>
      </c>
      <c r="R15" s="17"/>
      <c r="S15" s="17">
        <v>0.24655568200723901</v>
      </c>
      <c r="T15" s="17">
        <v>0.16458228063885499</v>
      </c>
      <c r="U15" s="17">
        <v>0.14246887129726199</v>
      </c>
      <c r="V15" s="17">
        <v>0.14666369152960301</v>
      </c>
      <c r="W15" s="17">
        <v>0.117055263833659</v>
      </c>
      <c r="X15" s="17">
        <v>0.188999017814871</v>
      </c>
      <c r="Y15" s="17">
        <v>0.16071833744063499</v>
      </c>
      <c r="Z15" s="17">
        <v>0.18715158996242801</v>
      </c>
      <c r="AA15" s="17">
        <v>0.12606852049512801</v>
      </c>
      <c r="AB15" s="17">
        <v>0.11958824417288701</v>
      </c>
      <c r="AC15" s="17">
        <v>0.182351611101498</v>
      </c>
      <c r="AD15" s="17"/>
      <c r="AE15" s="17">
        <v>0.14587595131293801</v>
      </c>
      <c r="AF15" s="17">
        <v>0.20477793273205799</v>
      </c>
      <c r="AG15" s="17">
        <v>0.16032325122699201</v>
      </c>
      <c r="AH15" s="17"/>
      <c r="AI15" s="17">
        <v>0.117232680042795</v>
      </c>
      <c r="AJ15" s="17">
        <v>0.25733501167600698</v>
      </c>
      <c r="AK15" s="17">
        <v>0.27788372103484998</v>
      </c>
      <c r="AL15" s="17">
        <v>6.9386737288461106E-2</v>
      </c>
      <c r="AM15" s="17">
        <v>0.12125195556846401</v>
      </c>
      <c r="AN15" s="17"/>
      <c r="AO15" s="17">
        <v>9.9531633412690099E-2</v>
      </c>
      <c r="AP15" s="17">
        <v>0.28880686858575599</v>
      </c>
      <c r="AQ15" s="17">
        <v>0.20909208600916701</v>
      </c>
      <c r="AR15" s="17"/>
      <c r="AS15" s="17">
        <v>0.16019166999609899</v>
      </c>
      <c r="AT15" s="17">
        <v>0.143184680464259</v>
      </c>
      <c r="AU15" s="17">
        <v>0.171732219110903</v>
      </c>
      <c r="AV15" s="17">
        <v>0.156595596723511</v>
      </c>
      <c r="AW15" s="17">
        <v>0.26555385021255801</v>
      </c>
    </row>
    <row r="16" spans="2:49" x14ac:dyDescent="0.25">
      <c r="B16" s="18" t="s">
        <v>207</v>
      </c>
      <c r="C16" s="17">
        <v>0.146906424666502</v>
      </c>
      <c r="D16" s="17">
        <v>0.16763539614602399</v>
      </c>
      <c r="E16" s="17">
        <v>0.12580029809836199</v>
      </c>
      <c r="F16" s="17"/>
      <c r="G16" s="17">
        <v>0.109102583778762</v>
      </c>
      <c r="H16" s="17">
        <v>0.17390669327392999</v>
      </c>
      <c r="I16" s="17">
        <v>9.3383016640039604E-2</v>
      </c>
      <c r="J16" s="17">
        <v>0.19199456734027201</v>
      </c>
      <c r="K16" s="17">
        <v>0.137127663145032</v>
      </c>
      <c r="L16" s="17">
        <v>0.160266875290795</v>
      </c>
      <c r="M16" s="17"/>
      <c r="N16" s="17">
        <v>0.17364632682519399</v>
      </c>
      <c r="O16" s="17">
        <v>0.133677765064521</v>
      </c>
      <c r="P16" s="17">
        <v>0.12509344810176701</v>
      </c>
      <c r="Q16" s="17">
        <v>0.15282744714014601</v>
      </c>
      <c r="R16" s="17"/>
      <c r="S16" s="17">
        <v>0.15128839868675001</v>
      </c>
      <c r="T16" s="17">
        <v>0.125283358307792</v>
      </c>
      <c r="U16" s="17">
        <v>0.11632544651379501</v>
      </c>
      <c r="V16" s="17">
        <v>0.13422757835292501</v>
      </c>
      <c r="W16" s="17">
        <v>0.177455782756686</v>
      </c>
      <c r="X16" s="17">
        <v>0.14786262528631799</v>
      </c>
      <c r="Y16" s="17">
        <v>0.16546935310340199</v>
      </c>
      <c r="Z16" s="17">
        <v>0.16149788145784799</v>
      </c>
      <c r="AA16" s="17">
        <v>0.13327160938937399</v>
      </c>
      <c r="AB16" s="17">
        <v>0.15945550843231501</v>
      </c>
      <c r="AC16" s="17">
        <v>0.188560842375185</v>
      </c>
      <c r="AD16" s="17"/>
      <c r="AE16" s="17">
        <v>0.111715092850784</v>
      </c>
      <c r="AF16" s="17">
        <v>0.19705629349648601</v>
      </c>
      <c r="AG16" s="17">
        <v>0.134817239766863</v>
      </c>
      <c r="AH16" s="17"/>
      <c r="AI16" s="17">
        <v>7.4499109704046093E-2</v>
      </c>
      <c r="AJ16" s="17">
        <v>0.27253068835879002</v>
      </c>
      <c r="AK16" s="17">
        <v>0.213306470302112</v>
      </c>
      <c r="AL16" s="17">
        <v>0</v>
      </c>
      <c r="AM16" s="17">
        <v>0.118584356778657</v>
      </c>
      <c r="AN16" s="17"/>
      <c r="AO16" s="17">
        <v>8.3160308037821498E-2</v>
      </c>
      <c r="AP16" s="17">
        <v>0.27756679660190597</v>
      </c>
      <c r="AQ16" s="17">
        <v>0.156675750923918</v>
      </c>
      <c r="AR16" s="17"/>
      <c r="AS16" s="17">
        <v>0.14505161574506101</v>
      </c>
      <c r="AT16" s="17">
        <v>0.112574898612282</v>
      </c>
      <c r="AU16" s="17">
        <v>0.167710842550823</v>
      </c>
      <c r="AV16" s="17">
        <v>0.21978978318380399</v>
      </c>
      <c r="AW16" s="17">
        <v>0.14775296678092201</v>
      </c>
    </row>
    <row r="17" spans="2:49" x14ac:dyDescent="0.25">
      <c r="B17" s="18" t="s">
        <v>197</v>
      </c>
      <c r="C17" s="17">
        <v>0.124512751910952</v>
      </c>
      <c r="D17" s="17">
        <v>0.133697982275744</v>
      </c>
      <c r="E17" s="17">
        <v>0.113925746301072</v>
      </c>
      <c r="F17" s="17"/>
      <c r="G17" s="17">
        <v>0.121973940018281</v>
      </c>
      <c r="H17" s="17">
        <v>0.16471594185244301</v>
      </c>
      <c r="I17" s="17">
        <v>9.5565427568482395E-2</v>
      </c>
      <c r="J17" s="17">
        <v>7.9162080015438396E-2</v>
      </c>
      <c r="K17" s="17">
        <v>0.13728715226941099</v>
      </c>
      <c r="L17" s="17">
        <v>0.14342673777659501</v>
      </c>
      <c r="M17" s="17"/>
      <c r="N17" s="17">
        <v>0.11854501920680099</v>
      </c>
      <c r="O17" s="17">
        <v>0.10159801173765901</v>
      </c>
      <c r="P17" s="17">
        <v>0.17567928760065399</v>
      </c>
      <c r="Q17" s="17">
        <v>0.114902456531215</v>
      </c>
      <c r="R17" s="17"/>
      <c r="S17" s="17">
        <v>0.12716156897662101</v>
      </c>
      <c r="T17" s="17">
        <v>0.12647173045205101</v>
      </c>
      <c r="U17" s="17">
        <v>0.176245007993236</v>
      </c>
      <c r="V17" s="17">
        <v>0.108502362395673</v>
      </c>
      <c r="W17" s="17">
        <v>0.12895845398730801</v>
      </c>
      <c r="X17" s="17">
        <v>0.120200580232336</v>
      </c>
      <c r="Y17" s="17">
        <v>0.14798509678862701</v>
      </c>
      <c r="Z17" s="17">
        <v>0.118131431974243</v>
      </c>
      <c r="AA17" s="17">
        <v>9.2608473387040605E-2</v>
      </c>
      <c r="AB17" s="17">
        <v>0.11900726898127401</v>
      </c>
      <c r="AC17" s="17">
        <v>0.10178553319639499</v>
      </c>
      <c r="AD17" s="17"/>
      <c r="AE17" s="17">
        <v>0.175939198698251</v>
      </c>
      <c r="AF17" s="17">
        <v>9.9825104070975404E-2</v>
      </c>
      <c r="AG17" s="17">
        <v>7.0605763563301102E-2</v>
      </c>
      <c r="AH17" s="17"/>
      <c r="AI17" s="17">
        <v>0.192711618292043</v>
      </c>
      <c r="AJ17" s="17">
        <v>7.6057263674591702E-2</v>
      </c>
      <c r="AK17" s="17">
        <v>6.1419803095737698E-2</v>
      </c>
      <c r="AL17" s="17">
        <v>0.25841355816982903</v>
      </c>
      <c r="AM17" s="17">
        <v>7.1558649494124604E-2</v>
      </c>
      <c r="AN17" s="17"/>
      <c r="AO17" s="17">
        <v>0.193499245746584</v>
      </c>
      <c r="AP17" s="17">
        <v>5.4363778994055298E-2</v>
      </c>
      <c r="AQ17" s="17">
        <v>9.7930905302293605E-2</v>
      </c>
      <c r="AR17" s="17"/>
      <c r="AS17" s="17">
        <v>0.115071404664983</v>
      </c>
      <c r="AT17" s="17">
        <v>0.156538896762487</v>
      </c>
      <c r="AU17" s="17">
        <v>0.10899403207590699</v>
      </c>
      <c r="AV17" s="17">
        <v>8.5718162256157401E-2</v>
      </c>
      <c r="AW17" s="17">
        <v>3.5528294252105401E-2</v>
      </c>
    </row>
    <row r="18" spans="2:49" x14ac:dyDescent="0.25">
      <c r="B18" s="18" t="s">
        <v>210</v>
      </c>
      <c r="C18" s="17">
        <v>0.12047414151871801</v>
      </c>
      <c r="D18" s="17">
        <v>9.1183544849463893E-2</v>
      </c>
      <c r="E18" s="17">
        <v>0.15310067475280301</v>
      </c>
      <c r="F18" s="17"/>
      <c r="G18" s="17">
        <v>0.14006866260370399</v>
      </c>
      <c r="H18" s="17">
        <v>0.15467896275811699</v>
      </c>
      <c r="I18" s="17">
        <v>7.0970171648497199E-2</v>
      </c>
      <c r="J18" s="17">
        <v>0.138031368454366</v>
      </c>
      <c r="K18" s="17">
        <v>0.14102952334743199</v>
      </c>
      <c r="L18" s="17">
        <v>9.7902797251828294E-2</v>
      </c>
      <c r="M18" s="17"/>
      <c r="N18" s="17">
        <v>0.127681266128153</v>
      </c>
      <c r="O18" s="17">
        <v>0.106337763393093</v>
      </c>
      <c r="P18" s="17">
        <v>0.103437054585358</v>
      </c>
      <c r="Q18" s="17">
        <v>0.14302633069700599</v>
      </c>
      <c r="R18" s="17"/>
      <c r="S18" s="17">
        <v>7.9716215968790499E-2</v>
      </c>
      <c r="T18" s="17">
        <v>0.104164152819958</v>
      </c>
      <c r="U18" s="17">
        <v>0.122165079059098</v>
      </c>
      <c r="V18" s="17">
        <v>0.101802497408675</v>
      </c>
      <c r="W18" s="17">
        <v>7.6402964549968699E-2</v>
      </c>
      <c r="X18" s="17">
        <v>0.17725651532898301</v>
      </c>
      <c r="Y18" s="17">
        <v>0.118307825745725</v>
      </c>
      <c r="Z18" s="17">
        <v>0.172182723477734</v>
      </c>
      <c r="AA18" s="17">
        <v>0.12094653028452</v>
      </c>
      <c r="AB18" s="17">
        <v>0.140012723107656</v>
      </c>
      <c r="AC18" s="17">
        <v>0.176833800137674</v>
      </c>
      <c r="AD18" s="17"/>
      <c r="AE18" s="17">
        <v>0.10872543126463</v>
      </c>
      <c r="AF18" s="17">
        <v>0.13701024957947899</v>
      </c>
      <c r="AG18" s="17">
        <v>0.12319971455043401</v>
      </c>
      <c r="AH18" s="17"/>
      <c r="AI18" s="17">
        <v>7.8389227507089002E-2</v>
      </c>
      <c r="AJ18" s="17">
        <v>0.20976318734662799</v>
      </c>
      <c r="AK18" s="17">
        <v>7.5656552203183194E-2</v>
      </c>
      <c r="AL18" s="17">
        <v>4.3639480663539801E-2</v>
      </c>
      <c r="AM18" s="17">
        <v>8.8726784179123205E-2</v>
      </c>
      <c r="AN18" s="17"/>
      <c r="AO18" s="17">
        <v>5.9681026825141398E-2</v>
      </c>
      <c r="AP18" s="17">
        <v>0.236447603399844</v>
      </c>
      <c r="AQ18" s="17">
        <v>4.1028002078176903E-2</v>
      </c>
      <c r="AR18" s="17"/>
      <c r="AS18" s="17">
        <v>0.135443595570719</v>
      </c>
      <c r="AT18" s="17">
        <v>0.12793110105817701</v>
      </c>
      <c r="AU18" s="17">
        <v>0.102473167396064</v>
      </c>
      <c r="AV18" s="17">
        <v>0.108218472763462</v>
      </c>
      <c r="AW18" s="17">
        <v>0.22599523200329599</v>
      </c>
    </row>
    <row r="19" spans="2:49" x14ac:dyDescent="0.25">
      <c r="B19" s="18" t="s">
        <v>104</v>
      </c>
      <c r="C19" s="17">
        <v>0.11469728906122099</v>
      </c>
      <c r="D19" s="17">
        <v>7.1428630427786105E-2</v>
      </c>
      <c r="E19" s="17">
        <v>0.15984869521147099</v>
      </c>
      <c r="F19" s="17"/>
      <c r="G19" s="17">
        <v>0.16053650405724301</v>
      </c>
      <c r="H19" s="17">
        <v>0.131679210229219</v>
      </c>
      <c r="I19" s="17">
        <v>0.18243505267896801</v>
      </c>
      <c r="J19" s="17">
        <v>9.9996251207910794E-2</v>
      </c>
      <c r="K19" s="17">
        <v>7.0460156028654797E-2</v>
      </c>
      <c r="L19" s="17">
        <v>5.9812583203101802E-2</v>
      </c>
      <c r="M19" s="17"/>
      <c r="N19" s="17">
        <v>8.8894268939493495E-2</v>
      </c>
      <c r="O19" s="17">
        <v>0.124974143563514</v>
      </c>
      <c r="P19" s="17">
        <v>0.11953132939205501</v>
      </c>
      <c r="Q19" s="17">
        <v>0.116114562481303</v>
      </c>
      <c r="R19" s="17"/>
      <c r="S19" s="17">
        <v>8.6239130724088203E-2</v>
      </c>
      <c r="T19" s="17">
        <v>0.13531316522275599</v>
      </c>
      <c r="U19" s="17">
        <v>0.17878230984747701</v>
      </c>
      <c r="V19" s="17">
        <v>0.13769074767192199</v>
      </c>
      <c r="W19" s="17">
        <v>0.14567679848609</v>
      </c>
      <c r="X19" s="17">
        <v>7.9079711682878903E-2</v>
      </c>
      <c r="Y19" s="17">
        <v>9.7049123822771699E-2</v>
      </c>
      <c r="Z19" s="17">
        <v>9.3170937505328497E-2</v>
      </c>
      <c r="AA19" s="17">
        <v>0.143452439740997</v>
      </c>
      <c r="AB19" s="17">
        <v>6.7720597923655895E-2</v>
      </c>
      <c r="AC19" s="17">
        <v>0.108019357550319</v>
      </c>
      <c r="AD19" s="17"/>
      <c r="AE19" s="17">
        <v>8.9989104723475405E-2</v>
      </c>
      <c r="AF19" s="17">
        <v>7.8522351293962594E-2</v>
      </c>
      <c r="AG19" s="17">
        <v>0.22788409266833001</v>
      </c>
      <c r="AH19" s="17"/>
      <c r="AI19" s="17">
        <v>5.98712923468772E-2</v>
      </c>
      <c r="AJ19" s="17">
        <v>7.2723072593675803E-2</v>
      </c>
      <c r="AK19" s="17">
        <v>9.5466145974457406E-2</v>
      </c>
      <c r="AL19" s="17">
        <v>0.164804344643144</v>
      </c>
      <c r="AM19" s="17">
        <v>0.27443659471016502</v>
      </c>
      <c r="AN19" s="17"/>
      <c r="AO19" s="17">
        <v>4.13631043259019E-2</v>
      </c>
      <c r="AP19" s="17">
        <v>7.3116770136293696E-2</v>
      </c>
      <c r="AQ19" s="17">
        <v>9.6656364576354903E-2</v>
      </c>
      <c r="AR19" s="17"/>
      <c r="AS19" s="17">
        <v>0.13665413244376501</v>
      </c>
      <c r="AT19" s="17">
        <v>0.12497437051961301</v>
      </c>
      <c r="AU19" s="17">
        <v>9.7634003476779002E-2</v>
      </c>
      <c r="AV19" s="17">
        <v>9.2781770469853905E-2</v>
      </c>
      <c r="AW19" s="17">
        <v>0.18389302459016901</v>
      </c>
    </row>
    <row r="20" spans="2:49" x14ac:dyDescent="0.25">
      <c r="B20" s="18" t="s">
        <v>199</v>
      </c>
      <c r="C20" s="17">
        <v>0.108518230131601</v>
      </c>
      <c r="D20" s="17">
        <v>0.109344878132264</v>
      </c>
      <c r="E20" s="17">
        <v>0.10855369426183099</v>
      </c>
      <c r="F20" s="17"/>
      <c r="G20" s="17">
        <v>0.125488138544816</v>
      </c>
      <c r="H20" s="17">
        <v>0.10142888340167699</v>
      </c>
      <c r="I20" s="17">
        <v>0.109163890816773</v>
      </c>
      <c r="J20" s="17">
        <v>9.3532750575955406E-2</v>
      </c>
      <c r="K20" s="17">
        <v>9.9651294208621205E-2</v>
      </c>
      <c r="L20" s="17">
        <v>0.11938786912756599</v>
      </c>
      <c r="M20" s="17"/>
      <c r="N20" s="17">
        <v>0.101578421010641</v>
      </c>
      <c r="O20" s="17">
        <v>0.117008135003957</v>
      </c>
      <c r="P20" s="17">
        <v>0.12522850346369299</v>
      </c>
      <c r="Q20" s="17">
        <v>9.4488031691075197E-2</v>
      </c>
      <c r="R20" s="17"/>
      <c r="S20" s="17">
        <v>0.115780872997108</v>
      </c>
      <c r="T20" s="17">
        <v>9.4924813933978405E-2</v>
      </c>
      <c r="U20" s="17">
        <v>7.8439630709332506E-2</v>
      </c>
      <c r="V20" s="17">
        <v>0.10062495688308699</v>
      </c>
      <c r="W20" s="17">
        <v>0.15391666645954499</v>
      </c>
      <c r="X20" s="17">
        <v>8.7909166836434599E-2</v>
      </c>
      <c r="Y20" s="17">
        <v>0.216113796638876</v>
      </c>
      <c r="Z20" s="17">
        <v>0.11322018331101601</v>
      </c>
      <c r="AA20" s="17">
        <v>8.5175434879569203E-2</v>
      </c>
      <c r="AB20" s="17">
        <v>9.8243417191343801E-2</v>
      </c>
      <c r="AC20" s="17">
        <v>6.4806631719423205E-2</v>
      </c>
      <c r="AD20" s="17"/>
      <c r="AE20" s="17">
        <v>0.12659672437591499</v>
      </c>
      <c r="AF20" s="17">
        <v>9.2973576859723406E-2</v>
      </c>
      <c r="AG20" s="17">
        <v>0.10659030506126201</v>
      </c>
      <c r="AH20" s="17"/>
      <c r="AI20" s="17">
        <v>0.14545278905745401</v>
      </c>
      <c r="AJ20" s="17">
        <v>0.103897173468828</v>
      </c>
      <c r="AK20" s="17">
        <v>6.7975455778719898E-2</v>
      </c>
      <c r="AL20" s="17">
        <v>0.17742530688277</v>
      </c>
      <c r="AM20" s="17">
        <v>8.0717851343713898E-2</v>
      </c>
      <c r="AN20" s="17"/>
      <c r="AO20" s="17">
        <v>0.136232506022783</v>
      </c>
      <c r="AP20" s="17">
        <v>7.6222889276028993E-2</v>
      </c>
      <c r="AQ20" s="17">
        <v>0.11022565395907501</v>
      </c>
      <c r="AR20" s="17"/>
      <c r="AS20" s="17">
        <v>0.110746978827254</v>
      </c>
      <c r="AT20" s="17">
        <v>0.119965263319539</v>
      </c>
      <c r="AU20" s="17">
        <v>0.113703612970152</v>
      </c>
      <c r="AV20" s="17">
        <v>8.4857218229055106E-2</v>
      </c>
      <c r="AW20" s="17">
        <v>0</v>
      </c>
    </row>
    <row r="21" spans="2:49" x14ac:dyDescent="0.25">
      <c r="B21" s="18" t="s">
        <v>198</v>
      </c>
      <c r="C21" s="17">
        <v>9.9512582069173697E-2</v>
      </c>
      <c r="D21" s="17">
        <v>0.120573105017428</v>
      </c>
      <c r="E21" s="17">
        <v>7.3989061224125297E-2</v>
      </c>
      <c r="F21" s="17"/>
      <c r="G21" s="17">
        <v>7.7023685137556502E-2</v>
      </c>
      <c r="H21" s="17">
        <v>0.13885757861199</v>
      </c>
      <c r="I21" s="17">
        <v>8.7852965207820793E-2</v>
      </c>
      <c r="J21" s="17">
        <v>0.11365081662949</v>
      </c>
      <c r="K21" s="17">
        <v>0.108114441768936</v>
      </c>
      <c r="L21" s="17">
        <v>7.6577248221635696E-2</v>
      </c>
      <c r="M21" s="17"/>
      <c r="N21" s="17">
        <v>7.8964624385460702E-2</v>
      </c>
      <c r="O21" s="17">
        <v>9.74891096570525E-2</v>
      </c>
      <c r="P21" s="17">
        <v>0.10596274665694599</v>
      </c>
      <c r="Q21" s="17">
        <v>0.11843702594739899</v>
      </c>
      <c r="R21" s="17"/>
      <c r="S21" s="17">
        <v>7.9683123644095299E-2</v>
      </c>
      <c r="T21" s="17">
        <v>8.4676158043464705E-2</v>
      </c>
      <c r="U21" s="17">
        <v>0.11813573396391901</v>
      </c>
      <c r="V21" s="17">
        <v>0.11128256776727299</v>
      </c>
      <c r="W21" s="17">
        <v>9.9560493427009206E-2</v>
      </c>
      <c r="X21" s="17">
        <v>7.4449581690159597E-2</v>
      </c>
      <c r="Y21" s="17">
        <v>9.0764767935477997E-2</v>
      </c>
      <c r="Z21" s="17">
        <v>0.122960881679461</v>
      </c>
      <c r="AA21" s="17">
        <v>0.115802568659404</v>
      </c>
      <c r="AB21" s="17">
        <v>0.12602014753558599</v>
      </c>
      <c r="AC21" s="17">
        <v>0.10014845140499901</v>
      </c>
      <c r="AD21" s="17"/>
      <c r="AE21" s="17">
        <v>0.13669481652475701</v>
      </c>
      <c r="AF21" s="17">
        <v>7.9543821319861305E-2</v>
      </c>
      <c r="AG21" s="17">
        <v>8.1809536771583702E-2</v>
      </c>
      <c r="AH21" s="17"/>
      <c r="AI21" s="17">
        <v>0.11581282545472101</v>
      </c>
      <c r="AJ21" s="17">
        <v>8.3290505734821094E-2</v>
      </c>
      <c r="AK21" s="17">
        <v>0.104067591175691</v>
      </c>
      <c r="AL21" s="17">
        <v>0.17124579025641901</v>
      </c>
      <c r="AM21" s="17">
        <v>6.5745676332731595E-2</v>
      </c>
      <c r="AN21" s="17"/>
      <c r="AO21" s="17">
        <v>0.108015739595403</v>
      </c>
      <c r="AP21" s="17">
        <v>6.4266263889456096E-2</v>
      </c>
      <c r="AQ21" s="17">
        <v>0.14236499056922899</v>
      </c>
      <c r="AR21" s="17"/>
      <c r="AS21" s="17">
        <v>0.11629900431366701</v>
      </c>
      <c r="AT21" s="17">
        <v>0.109266125346048</v>
      </c>
      <c r="AU21" s="17">
        <v>8.5901882226280799E-2</v>
      </c>
      <c r="AV21" s="17">
        <v>0.10978059610233901</v>
      </c>
      <c r="AW21" s="17">
        <v>4.2182005983586603E-2</v>
      </c>
    </row>
    <row r="22" spans="2:49" x14ac:dyDescent="0.25">
      <c r="B22" s="18" t="s">
        <v>205</v>
      </c>
      <c r="C22" s="17">
        <v>9.6829373954105305E-2</v>
      </c>
      <c r="D22" s="17">
        <v>9.47471437828519E-2</v>
      </c>
      <c r="E22" s="17">
        <v>9.9902911588081705E-2</v>
      </c>
      <c r="F22" s="17"/>
      <c r="G22" s="17">
        <v>8.0305428154391095E-2</v>
      </c>
      <c r="H22" s="17">
        <v>0.119008451724432</v>
      </c>
      <c r="I22" s="17">
        <v>0.16355189565599801</v>
      </c>
      <c r="J22" s="17">
        <v>6.8202430999522001E-2</v>
      </c>
      <c r="K22" s="17">
        <v>0.104306969329754</v>
      </c>
      <c r="L22" s="17">
        <v>5.6088134673622503E-2</v>
      </c>
      <c r="M22" s="17"/>
      <c r="N22" s="17">
        <v>0.13424232949717799</v>
      </c>
      <c r="O22" s="17">
        <v>8.22341990268559E-2</v>
      </c>
      <c r="P22" s="17">
        <v>3.7962760079532899E-2</v>
      </c>
      <c r="Q22" s="17">
        <v>0.12253618315098</v>
      </c>
      <c r="R22" s="17"/>
      <c r="S22" s="17">
        <v>0.117641229198374</v>
      </c>
      <c r="T22" s="17">
        <v>7.3334387428603001E-2</v>
      </c>
      <c r="U22" s="17">
        <v>8.5361316951569094E-2</v>
      </c>
      <c r="V22" s="17">
        <v>0.113646005872928</v>
      </c>
      <c r="W22" s="17">
        <v>9.4116243984988093E-2</v>
      </c>
      <c r="X22" s="17">
        <v>0.119489330840722</v>
      </c>
      <c r="Y22" s="17">
        <v>7.5475967200992797E-2</v>
      </c>
      <c r="Z22" s="17">
        <v>8.4975408672495006E-2</v>
      </c>
      <c r="AA22" s="17">
        <v>0.103716070984767</v>
      </c>
      <c r="AB22" s="17">
        <v>8.3221237434945694E-2</v>
      </c>
      <c r="AC22" s="17">
        <v>0.10810459020582799</v>
      </c>
      <c r="AD22" s="17"/>
      <c r="AE22" s="17">
        <v>9.3878427585267002E-2</v>
      </c>
      <c r="AF22" s="17">
        <v>0.11737560660839801</v>
      </c>
      <c r="AG22" s="17">
        <v>7.4221965602553897E-2</v>
      </c>
      <c r="AH22" s="17"/>
      <c r="AI22" s="17">
        <v>6.2926613082713204E-2</v>
      </c>
      <c r="AJ22" s="17">
        <v>0.152192632084825</v>
      </c>
      <c r="AK22" s="17">
        <v>0.149107435454991</v>
      </c>
      <c r="AL22" s="17">
        <v>0</v>
      </c>
      <c r="AM22" s="17">
        <v>9.0537152999125306E-2</v>
      </c>
      <c r="AN22" s="17"/>
      <c r="AO22" s="17">
        <v>7.6563404207977206E-2</v>
      </c>
      <c r="AP22" s="17">
        <v>0.15706270268752601</v>
      </c>
      <c r="AQ22" s="17">
        <v>0.13522221842860299</v>
      </c>
      <c r="AR22" s="17"/>
      <c r="AS22" s="17">
        <v>9.2947196671432003E-2</v>
      </c>
      <c r="AT22" s="17">
        <v>6.8610632718425796E-2</v>
      </c>
      <c r="AU22" s="17">
        <v>0.111340080941282</v>
      </c>
      <c r="AV22" s="17">
        <v>0.159693284459303</v>
      </c>
      <c r="AW22" s="17">
        <v>0.20556857915225801</v>
      </c>
    </row>
    <row r="23" spans="2:49" x14ac:dyDescent="0.25">
      <c r="B23" s="18" t="s">
        <v>208</v>
      </c>
      <c r="C23" s="17">
        <v>6.7293066842631394E-2</v>
      </c>
      <c r="D23" s="17">
        <v>6.7543501774720405E-2</v>
      </c>
      <c r="E23" s="17">
        <v>6.7597880736430402E-2</v>
      </c>
      <c r="F23" s="17"/>
      <c r="G23" s="17">
        <v>9.6255097220857094E-2</v>
      </c>
      <c r="H23" s="17">
        <v>6.3629733290821E-2</v>
      </c>
      <c r="I23" s="17">
        <v>7.6878525694830002E-2</v>
      </c>
      <c r="J23" s="17">
        <v>6.1058009699782798E-2</v>
      </c>
      <c r="K23" s="17">
        <v>7.7682322586706307E-2</v>
      </c>
      <c r="L23" s="17">
        <v>4.6027524815137798E-2</v>
      </c>
      <c r="M23" s="17"/>
      <c r="N23" s="17">
        <v>7.2792821961029805E-2</v>
      </c>
      <c r="O23" s="17">
        <v>6.8388974056261403E-2</v>
      </c>
      <c r="P23" s="17">
        <v>7.0961344481517696E-2</v>
      </c>
      <c r="Q23" s="17">
        <v>5.8388430857000802E-2</v>
      </c>
      <c r="R23" s="17"/>
      <c r="S23" s="17">
        <v>4.3662738529354803E-2</v>
      </c>
      <c r="T23" s="17">
        <v>3.2008790180079703E-2</v>
      </c>
      <c r="U23" s="17">
        <v>5.5297029635374799E-2</v>
      </c>
      <c r="V23" s="17">
        <v>3.8660107250028997E-2</v>
      </c>
      <c r="W23" s="17">
        <v>0.10856164936352</v>
      </c>
      <c r="X23" s="17">
        <v>8.1393334900705896E-2</v>
      </c>
      <c r="Y23" s="17">
        <v>9.2857121712380405E-2</v>
      </c>
      <c r="Z23" s="17">
        <v>6.4877110318394701E-2</v>
      </c>
      <c r="AA23" s="17">
        <v>5.9866749478100903E-2</v>
      </c>
      <c r="AB23" s="17">
        <v>7.9212030582485493E-2</v>
      </c>
      <c r="AC23" s="17">
        <v>0.17882631145780001</v>
      </c>
      <c r="AD23" s="17"/>
      <c r="AE23" s="17">
        <v>4.6977368669183797E-2</v>
      </c>
      <c r="AF23" s="17">
        <v>8.7825790811997498E-2</v>
      </c>
      <c r="AG23" s="17">
        <v>7.25638840352405E-2</v>
      </c>
      <c r="AH23" s="17"/>
      <c r="AI23" s="17">
        <v>4.3507344160188997E-2</v>
      </c>
      <c r="AJ23" s="17">
        <v>0.10455226523882299</v>
      </c>
      <c r="AK23" s="17">
        <v>5.3287625873463397E-2</v>
      </c>
      <c r="AL23" s="17">
        <v>0</v>
      </c>
      <c r="AM23" s="17">
        <v>7.5646799098079004E-2</v>
      </c>
      <c r="AN23" s="17"/>
      <c r="AO23" s="17">
        <v>2.4852333146674701E-2</v>
      </c>
      <c r="AP23" s="17">
        <v>0.12059280999734399</v>
      </c>
      <c r="AQ23" s="17">
        <v>5.3396460970889299E-2</v>
      </c>
      <c r="AR23" s="17"/>
      <c r="AS23" s="17">
        <v>6.9436052684610894E-2</v>
      </c>
      <c r="AT23" s="17">
        <v>7.5141343697535806E-2</v>
      </c>
      <c r="AU23" s="17">
        <v>6.1605391421787101E-2</v>
      </c>
      <c r="AV23" s="17">
        <v>9.2257989811569296E-2</v>
      </c>
      <c r="AW23" s="17">
        <v>5.1743505748808802E-2</v>
      </c>
    </row>
    <row r="24" spans="2:49" x14ac:dyDescent="0.25">
      <c r="B24" s="18" t="s">
        <v>203</v>
      </c>
      <c r="C24" s="17">
        <v>4.5259491140978797E-2</v>
      </c>
      <c r="D24" s="17">
        <v>5.0943676775619597E-2</v>
      </c>
      <c r="E24" s="17">
        <v>3.95143970561109E-2</v>
      </c>
      <c r="F24" s="17"/>
      <c r="G24" s="17">
        <v>6.42338983513418E-2</v>
      </c>
      <c r="H24" s="17">
        <v>7.4090443509366999E-2</v>
      </c>
      <c r="I24" s="17">
        <v>1.55307429317853E-2</v>
      </c>
      <c r="J24" s="17">
        <v>2.2094427112812402E-2</v>
      </c>
      <c r="K24" s="17">
        <v>8.8104896342714095E-2</v>
      </c>
      <c r="L24" s="17">
        <v>2.9854442387158699E-2</v>
      </c>
      <c r="M24" s="17"/>
      <c r="N24" s="17">
        <v>3.2315405785280298E-2</v>
      </c>
      <c r="O24" s="17">
        <v>3.73980505030218E-2</v>
      </c>
      <c r="P24" s="17">
        <v>7.6545515160564806E-2</v>
      </c>
      <c r="Q24" s="17">
        <v>4.2019736062644003E-2</v>
      </c>
      <c r="R24" s="17"/>
      <c r="S24" s="17">
        <v>3.27663178641385E-2</v>
      </c>
      <c r="T24" s="17">
        <v>4.8242396613952902E-2</v>
      </c>
      <c r="U24" s="17">
        <v>3.7457810511694903E-2</v>
      </c>
      <c r="V24" s="17">
        <v>3.41229154425517E-2</v>
      </c>
      <c r="W24" s="17">
        <v>0.117662367526706</v>
      </c>
      <c r="X24" s="17">
        <v>4.2668466481841902E-2</v>
      </c>
      <c r="Y24" s="17">
        <v>6.1974355778558102E-2</v>
      </c>
      <c r="Z24" s="17">
        <v>6.1731562847626299E-2</v>
      </c>
      <c r="AA24" s="17">
        <v>3.3736864389105198E-2</v>
      </c>
      <c r="AB24" s="17">
        <v>3.4636351953789703E-2</v>
      </c>
      <c r="AC24" s="17">
        <v>2.8452764618884501E-2</v>
      </c>
      <c r="AD24" s="17"/>
      <c r="AE24" s="17">
        <v>6.04065517855982E-2</v>
      </c>
      <c r="AF24" s="17">
        <v>2.9354913989402501E-2</v>
      </c>
      <c r="AG24" s="17">
        <v>5.17504094209753E-2</v>
      </c>
      <c r="AH24" s="17"/>
      <c r="AI24" s="17">
        <v>6.3176513350994501E-2</v>
      </c>
      <c r="AJ24" s="17">
        <v>2.2654101802294001E-2</v>
      </c>
      <c r="AK24" s="17">
        <v>4.7158740340991198E-2</v>
      </c>
      <c r="AL24" s="17">
        <v>9.8852308065481606E-2</v>
      </c>
      <c r="AM24" s="17">
        <v>5.2035762061016899E-2</v>
      </c>
      <c r="AN24" s="17"/>
      <c r="AO24" s="17">
        <v>5.3314625629142E-2</v>
      </c>
      <c r="AP24" s="17">
        <v>1.9214477519911899E-2</v>
      </c>
      <c r="AQ24" s="17">
        <v>3.7906830532705299E-2</v>
      </c>
      <c r="AR24" s="17"/>
      <c r="AS24" s="17">
        <v>6.5765597500027403E-2</v>
      </c>
      <c r="AT24" s="17">
        <v>5.98081417224147E-2</v>
      </c>
      <c r="AU24" s="17">
        <v>1.56904366615012E-2</v>
      </c>
      <c r="AV24" s="17">
        <v>5.6912276543517798E-2</v>
      </c>
      <c r="AW24" s="17">
        <v>3.5528294252105401E-2</v>
      </c>
    </row>
    <row r="25" spans="2:49" x14ac:dyDescent="0.25">
      <c r="B25" s="18" t="s">
        <v>209</v>
      </c>
      <c r="C25" s="17">
        <v>3.6712748790594003E-2</v>
      </c>
      <c r="D25" s="17">
        <v>3.6555157577419797E-2</v>
      </c>
      <c r="E25" s="17">
        <v>3.7196433575972597E-2</v>
      </c>
      <c r="F25" s="17"/>
      <c r="G25" s="17">
        <v>7.0058641248531395E-2</v>
      </c>
      <c r="H25" s="17">
        <v>1.74738720781916E-2</v>
      </c>
      <c r="I25" s="17">
        <v>2.9514298196913698E-2</v>
      </c>
      <c r="J25" s="17">
        <v>4.8802829164818297E-2</v>
      </c>
      <c r="K25" s="17">
        <v>5.0030343847687501E-2</v>
      </c>
      <c r="L25" s="17">
        <v>2.2544971819705498E-2</v>
      </c>
      <c r="M25" s="17"/>
      <c r="N25" s="17">
        <v>4.8348079653313898E-2</v>
      </c>
      <c r="O25" s="17">
        <v>2.77616555653388E-2</v>
      </c>
      <c r="P25" s="17">
        <v>4.53708461452429E-2</v>
      </c>
      <c r="Q25" s="17">
        <v>2.7749768238099298E-2</v>
      </c>
      <c r="R25" s="17"/>
      <c r="S25" s="17">
        <v>5.3266773559114799E-2</v>
      </c>
      <c r="T25" s="17">
        <v>2.1137718879224301E-2</v>
      </c>
      <c r="U25" s="17">
        <v>1.0320885416502701E-2</v>
      </c>
      <c r="V25" s="17">
        <v>5.5688982602827897E-2</v>
      </c>
      <c r="W25" s="17">
        <v>3.3011524482497598E-2</v>
      </c>
      <c r="X25" s="17">
        <v>4.3413576520738899E-2</v>
      </c>
      <c r="Y25" s="17">
        <v>2.37034257351618E-2</v>
      </c>
      <c r="Z25" s="17">
        <v>1.9902983878207402E-2</v>
      </c>
      <c r="AA25" s="17">
        <v>2.6152327845256101E-2</v>
      </c>
      <c r="AB25" s="17">
        <v>3.4573879362677903E-2</v>
      </c>
      <c r="AC25" s="17">
        <v>9.7447328619399198E-2</v>
      </c>
      <c r="AD25" s="17"/>
      <c r="AE25" s="17">
        <v>3.2516578101390303E-2</v>
      </c>
      <c r="AF25" s="17">
        <v>4.4254797182652197E-2</v>
      </c>
      <c r="AG25" s="17">
        <v>4.3464123406150801E-2</v>
      </c>
      <c r="AH25" s="17"/>
      <c r="AI25" s="17">
        <v>3.1062209617144499E-2</v>
      </c>
      <c r="AJ25" s="17">
        <v>5.36996021186779E-2</v>
      </c>
      <c r="AK25" s="17">
        <v>7.6848847213971005E-2</v>
      </c>
      <c r="AL25" s="17">
        <v>0</v>
      </c>
      <c r="AM25" s="17">
        <v>1.6517315717195499E-2</v>
      </c>
      <c r="AN25" s="17"/>
      <c r="AO25" s="17">
        <v>5.0071506854661503E-2</v>
      </c>
      <c r="AP25" s="17">
        <v>4.1111154025582797E-2</v>
      </c>
      <c r="AQ25" s="17">
        <v>5.6336156411210703E-2</v>
      </c>
      <c r="AR25" s="17"/>
      <c r="AS25" s="17">
        <v>3.4979754430414602E-2</v>
      </c>
      <c r="AT25" s="17">
        <v>2.9119862717796801E-2</v>
      </c>
      <c r="AU25" s="17">
        <v>4.9855382771954497E-2</v>
      </c>
      <c r="AV25" s="17">
        <v>5.1270710421933603E-2</v>
      </c>
      <c r="AW25" s="17">
        <v>0</v>
      </c>
    </row>
    <row r="26" spans="2:49" x14ac:dyDescent="0.25">
      <c r="B26" s="18" t="s">
        <v>73</v>
      </c>
      <c r="C26" s="19">
        <v>4.5057909354387297E-2</v>
      </c>
      <c r="D26" s="19">
        <v>3.6903524851692703E-2</v>
      </c>
      <c r="E26" s="19">
        <v>5.4239421440290203E-2</v>
      </c>
      <c r="F26" s="19"/>
      <c r="G26" s="19">
        <v>4.3013768529468997E-2</v>
      </c>
      <c r="H26" s="19">
        <v>2.7050570802605998E-2</v>
      </c>
      <c r="I26" s="19">
        <v>7.0864578902723893E-2</v>
      </c>
      <c r="J26" s="19">
        <v>3.6187537313983199E-2</v>
      </c>
      <c r="K26" s="19">
        <v>4.82838424154753E-2</v>
      </c>
      <c r="L26" s="19">
        <v>4.50054888418666E-2</v>
      </c>
      <c r="M26" s="19"/>
      <c r="N26" s="19">
        <v>4.6661386563355799E-2</v>
      </c>
      <c r="O26" s="19">
        <v>2.4250689040578099E-2</v>
      </c>
      <c r="P26" s="19">
        <v>3.5866663670231197E-2</v>
      </c>
      <c r="Q26" s="19">
        <v>7.3120207612205904E-2</v>
      </c>
      <c r="R26" s="19"/>
      <c r="S26" s="19">
        <v>2.4057877688642499E-2</v>
      </c>
      <c r="T26" s="19">
        <v>4.2515007446295203E-2</v>
      </c>
      <c r="U26" s="19">
        <v>3.3755810937166397E-2</v>
      </c>
      <c r="V26" s="19">
        <v>7.4433596656879597E-2</v>
      </c>
      <c r="W26" s="19">
        <v>1.1713192243653E-2</v>
      </c>
      <c r="X26" s="19">
        <v>4.44753486109494E-2</v>
      </c>
      <c r="Y26" s="19">
        <v>2.8673217620422801E-2</v>
      </c>
      <c r="Z26" s="19">
        <v>6.4583726485262394E-2</v>
      </c>
      <c r="AA26" s="19">
        <v>6.9054220205754496E-2</v>
      </c>
      <c r="AB26" s="19">
        <v>6.2456724406887099E-2</v>
      </c>
      <c r="AC26" s="19">
        <v>4.6931465207843602E-2</v>
      </c>
      <c r="AD26" s="19"/>
      <c r="AE26" s="19">
        <v>2.8514940023472699E-2</v>
      </c>
      <c r="AF26" s="19">
        <v>5.59640638321263E-2</v>
      </c>
      <c r="AG26" s="19">
        <v>2.88248549118813E-2</v>
      </c>
      <c r="AH26" s="19"/>
      <c r="AI26" s="19">
        <v>4.9425470071721697E-2</v>
      </c>
      <c r="AJ26" s="19">
        <v>2.7302825055856801E-2</v>
      </c>
      <c r="AK26" s="19">
        <v>6.1329822350318003E-2</v>
      </c>
      <c r="AL26" s="19">
        <v>0.14955769368413599</v>
      </c>
      <c r="AM26" s="19">
        <v>7.2206482727995694E-2</v>
      </c>
      <c r="AN26" s="19"/>
      <c r="AO26" s="19">
        <v>4.98115691933287E-2</v>
      </c>
      <c r="AP26" s="19">
        <v>2.8428374055564899E-2</v>
      </c>
      <c r="AQ26" s="19">
        <v>5.8514917575259097E-2</v>
      </c>
      <c r="AR26" s="19"/>
      <c r="AS26" s="19">
        <v>5.4170951316405702E-2</v>
      </c>
      <c r="AT26" s="19">
        <v>3.0217109887255001E-2</v>
      </c>
      <c r="AU26" s="19">
        <v>4.0186373462376301E-2</v>
      </c>
      <c r="AV26" s="19">
        <v>7.2067909776921596E-2</v>
      </c>
      <c r="AW26" s="19">
        <v>0.113250437494642</v>
      </c>
    </row>
    <row r="27" spans="2:49" x14ac:dyDescent="0.25">
      <c r="B27" s="16"/>
    </row>
    <row r="28" spans="2:49" x14ac:dyDescent="0.25">
      <c r="B28" t="s">
        <v>77</v>
      </c>
    </row>
    <row r="29" spans="2:49" x14ac:dyDescent="0.25">
      <c r="B29" t="s">
        <v>78</v>
      </c>
    </row>
    <row r="31" spans="2:49" x14ac:dyDescent="0.25">
      <c r="B3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W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215</v>
      </c>
      <c r="C9" s="17">
        <v>0.40549829966315898</v>
      </c>
      <c r="D9" s="17">
        <v>0.43446367530848101</v>
      </c>
      <c r="E9" s="17">
        <v>0.37815567539105599</v>
      </c>
      <c r="F9" s="17"/>
      <c r="G9" s="17">
        <v>0.34109969014638097</v>
      </c>
      <c r="H9" s="17">
        <v>0.30504923064425699</v>
      </c>
      <c r="I9" s="17">
        <v>0.35682740226383403</v>
      </c>
      <c r="J9" s="17">
        <v>0.40419143110413203</v>
      </c>
      <c r="K9" s="17">
        <v>0.46246658558238901</v>
      </c>
      <c r="L9" s="17">
        <v>0.53311025855661898</v>
      </c>
      <c r="M9" s="17"/>
      <c r="N9" s="17">
        <v>0.45845586074445299</v>
      </c>
      <c r="O9" s="17">
        <v>0.39928495179190099</v>
      </c>
      <c r="P9" s="17">
        <v>0.395835027200451</v>
      </c>
      <c r="Q9" s="17">
        <v>0.36432162893063902</v>
      </c>
      <c r="R9" s="17"/>
      <c r="S9" s="17">
        <v>0.41228739688608002</v>
      </c>
      <c r="T9" s="17">
        <v>0.44342782030057998</v>
      </c>
      <c r="U9" s="17">
        <v>0.40977640546549998</v>
      </c>
      <c r="V9" s="17">
        <v>0.41526803874239798</v>
      </c>
      <c r="W9" s="17">
        <v>0.38420428540016199</v>
      </c>
      <c r="X9" s="17">
        <v>0.390926786911305</v>
      </c>
      <c r="Y9" s="17">
        <v>0.43708012995334999</v>
      </c>
      <c r="Z9" s="17">
        <v>0.41701203321382502</v>
      </c>
      <c r="AA9" s="17">
        <v>0.35299671386433101</v>
      </c>
      <c r="AB9" s="17">
        <v>0.40436624602056997</v>
      </c>
      <c r="AC9" s="17">
        <v>0.37738867006007298</v>
      </c>
      <c r="AD9" s="17"/>
      <c r="AE9" s="17">
        <v>0.47841737899023501</v>
      </c>
      <c r="AF9" s="17">
        <v>0.38771866789119902</v>
      </c>
      <c r="AG9" s="17">
        <v>0.29844072443428898</v>
      </c>
      <c r="AH9" s="17"/>
      <c r="AI9" s="17">
        <v>0.55740113090596599</v>
      </c>
      <c r="AJ9" s="17">
        <v>0.31783497270320499</v>
      </c>
      <c r="AK9" s="17">
        <v>0.36741191994198003</v>
      </c>
      <c r="AL9" s="17">
        <v>0.486278869732652</v>
      </c>
      <c r="AM9" s="17">
        <v>0.29773436940832698</v>
      </c>
      <c r="AN9" s="17"/>
      <c r="AO9" s="17">
        <v>0.61061499191976298</v>
      </c>
      <c r="AP9" s="17">
        <v>0.34167078658536298</v>
      </c>
      <c r="AQ9" s="17">
        <v>0.41317284781860802</v>
      </c>
      <c r="AR9" s="17"/>
      <c r="AS9" s="17">
        <v>0.40792137481726898</v>
      </c>
      <c r="AT9" s="17">
        <v>0.38807049688228201</v>
      </c>
      <c r="AU9" s="17">
        <v>0.40636126380729598</v>
      </c>
      <c r="AV9" s="17">
        <v>0.45341202741883002</v>
      </c>
      <c r="AW9" s="17">
        <v>0.33249412726804001</v>
      </c>
    </row>
    <row r="10" spans="2:49" ht="30" x14ac:dyDescent="0.25">
      <c r="B10" s="18" t="s">
        <v>216</v>
      </c>
      <c r="C10" s="17">
        <v>0.34510096650640598</v>
      </c>
      <c r="D10" s="17">
        <v>0.38961816972256302</v>
      </c>
      <c r="E10" s="17">
        <v>0.30402394252570702</v>
      </c>
      <c r="F10" s="17"/>
      <c r="G10" s="17">
        <v>0.237299944814059</v>
      </c>
      <c r="H10" s="17">
        <v>0.253057667967029</v>
      </c>
      <c r="I10" s="17">
        <v>0.29703251368963401</v>
      </c>
      <c r="J10" s="17">
        <v>0.36068383785984598</v>
      </c>
      <c r="K10" s="17">
        <v>0.40337369282159702</v>
      </c>
      <c r="L10" s="17">
        <v>0.48006222010951899</v>
      </c>
      <c r="M10" s="17"/>
      <c r="N10" s="17">
        <v>0.39820170560646401</v>
      </c>
      <c r="O10" s="17">
        <v>0.37670468931998702</v>
      </c>
      <c r="P10" s="17">
        <v>0.315657132582015</v>
      </c>
      <c r="Q10" s="17">
        <v>0.28267361265365498</v>
      </c>
      <c r="R10" s="17"/>
      <c r="S10" s="17">
        <v>0.347979855243646</v>
      </c>
      <c r="T10" s="17">
        <v>0.37631499284939202</v>
      </c>
      <c r="U10" s="17">
        <v>0.35162573811312797</v>
      </c>
      <c r="V10" s="17">
        <v>0.36644732931831098</v>
      </c>
      <c r="W10" s="17">
        <v>0.30869508460219802</v>
      </c>
      <c r="X10" s="17">
        <v>0.37279508711792297</v>
      </c>
      <c r="Y10" s="17">
        <v>0.32574277319898298</v>
      </c>
      <c r="Z10" s="17">
        <v>0.30445182104294199</v>
      </c>
      <c r="AA10" s="17">
        <v>0.29509048874426103</v>
      </c>
      <c r="AB10" s="17">
        <v>0.37426704949289202</v>
      </c>
      <c r="AC10" s="17">
        <v>0.32920923625145299</v>
      </c>
      <c r="AD10" s="17"/>
      <c r="AE10" s="17">
        <v>0.43451259208221998</v>
      </c>
      <c r="AF10" s="17">
        <v>0.33374065296841199</v>
      </c>
      <c r="AG10" s="17">
        <v>0.22054237932075199</v>
      </c>
      <c r="AH10" s="17"/>
      <c r="AI10" s="17">
        <v>0.51566551196025101</v>
      </c>
      <c r="AJ10" s="17">
        <v>0.25382576434688697</v>
      </c>
      <c r="AK10" s="17">
        <v>0.32532688192110099</v>
      </c>
      <c r="AL10" s="17">
        <v>0.29626826193461298</v>
      </c>
      <c r="AM10" s="17">
        <v>0.24375914216262401</v>
      </c>
      <c r="AN10" s="17"/>
      <c r="AO10" s="17">
        <v>0.57235025190022903</v>
      </c>
      <c r="AP10" s="17">
        <v>0.28076570144171598</v>
      </c>
      <c r="AQ10" s="17">
        <v>0.342383267072849</v>
      </c>
      <c r="AR10" s="17"/>
      <c r="AS10" s="17">
        <v>0.36579507627909402</v>
      </c>
      <c r="AT10" s="17">
        <v>0.30323399455245598</v>
      </c>
      <c r="AU10" s="17">
        <v>0.36442897792972301</v>
      </c>
      <c r="AV10" s="17">
        <v>0.33717179910295297</v>
      </c>
      <c r="AW10" s="17">
        <v>0.36162478358776101</v>
      </c>
    </row>
    <row r="11" spans="2:49" x14ac:dyDescent="0.25">
      <c r="B11" s="18" t="s">
        <v>217</v>
      </c>
      <c r="C11" s="17">
        <v>0.283294216729302</v>
      </c>
      <c r="D11" s="17">
        <v>0.30937409165046897</v>
      </c>
      <c r="E11" s="17">
        <v>0.259663524532732</v>
      </c>
      <c r="F11" s="17"/>
      <c r="G11" s="17">
        <v>0.21123671011453099</v>
      </c>
      <c r="H11" s="17">
        <v>0.19566997162573899</v>
      </c>
      <c r="I11" s="17">
        <v>0.27454381941761702</v>
      </c>
      <c r="J11" s="17">
        <v>0.26932858913177499</v>
      </c>
      <c r="K11" s="17">
        <v>0.34169425789476299</v>
      </c>
      <c r="L11" s="17">
        <v>0.38243727201530803</v>
      </c>
      <c r="M11" s="17"/>
      <c r="N11" s="17">
        <v>0.31826751531587899</v>
      </c>
      <c r="O11" s="17">
        <v>0.29501184047006102</v>
      </c>
      <c r="P11" s="17">
        <v>0.263576221952251</v>
      </c>
      <c r="Q11" s="17">
        <v>0.25015850983662402</v>
      </c>
      <c r="R11" s="17"/>
      <c r="S11" s="17">
        <v>0.26630232192284697</v>
      </c>
      <c r="T11" s="17">
        <v>0.30470040745863097</v>
      </c>
      <c r="U11" s="17">
        <v>0.26873086770489601</v>
      </c>
      <c r="V11" s="17">
        <v>0.30449103992647297</v>
      </c>
      <c r="W11" s="17">
        <v>0.29556171107850598</v>
      </c>
      <c r="X11" s="17">
        <v>0.31752378939508502</v>
      </c>
      <c r="Y11" s="17">
        <v>0.26523783831776898</v>
      </c>
      <c r="Z11" s="17">
        <v>0.326701195543667</v>
      </c>
      <c r="AA11" s="17">
        <v>0.23490236797549599</v>
      </c>
      <c r="AB11" s="17">
        <v>0.28572017659402599</v>
      </c>
      <c r="AC11" s="17">
        <v>0.27812381844120498</v>
      </c>
      <c r="AD11" s="17"/>
      <c r="AE11" s="17">
        <v>0.34183455189680501</v>
      </c>
      <c r="AF11" s="17">
        <v>0.28465215244722403</v>
      </c>
      <c r="AG11" s="17">
        <v>0.18283908729030701</v>
      </c>
      <c r="AH11" s="17"/>
      <c r="AI11" s="17">
        <v>0.41833699484813902</v>
      </c>
      <c r="AJ11" s="17">
        <v>0.200853635030349</v>
      </c>
      <c r="AK11" s="17">
        <v>0.28427360847229199</v>
      </c>
      <c r="AL11" s="17">
        <v>0.28087992436797798</v>
      </c>
      <c r="AM11" s="17">
        <v>0.20611939364808099</v>
      </c>
      <c r="AN11" s="17"/>
      <c r="AO11" s="17">
        <v>0.48153066208807399</v>
      </c>
      <c r="AP11" s="17">
        <v>0.22291978401155399</v>
      </c>
      <c r="AQ11" s="17">
        <v>0.28245224613272701</v>
      </c>
      <c r="AR11" s="17"/>
      <c r="AS11" s="17">
        <v>0.30001132147144599</v>
      </c>
      <c r="AT11" s="17">
        <v>0.26514640805788298</v>
      </c>
      <c r="AU11" s="17">
        <v>0.29775856856501598</v>
      </c>
      <c r="AV11" s="17">
        <v>0.23954202680335601</v>
      </c>
      <c r="AW11" s="17">
        <v>0.212794252085933</v>
      </c>
    </row>
    <row r="12" spans="2:49" ht="30" x14ac:dyDescent="0.25">
      <c r="B12" s="18" t="s">
        <v>218</v>
      </c>
      <c r="C12" s="17">
        <v>0.28045962549271602</v>
      </c>
      <c r="D12" s="17">
        <v>0.29306452340459099</v>
      </c>
      <c r="E12" s="17">
        <v>0.26999718058393601</v>
      </c>
      <c r="F12" s="17"/>
      <c r="G12" s="17">
        <v>0.21200409294903999</v>
      </c>
      <c r="H12" s="17">
        <v>0.19345754592874401</v>
      </c>
      <c r="I12" s="17">
        <v>0.24030142355310699</v>
      </c>
      <c r="J12" s="17">
        <v>0.26301180833893001</v>
      </c>
      <c r="K12" s="17">
        <v>0.30169791911353</v>
      </c>
      <c r="L12" s="17">
        <v>0.43002438802175302</v>
      </c>
      <c r="M12" s="17"/>
      <c r="N12" s="17">
        <v>0.30771086402921399</v>
      </c>
      <c r="O12" s="17">
        <v>0.28226442670775898</v>
      </c>
      <c r="P12" s="17">
        <v>0.28257891850123601</v>
      </c>
      <c r="Q12" s="17">
        <v>0.247941909103741</v>
      </c>
      <c r="R12" s="17"/>
      <c r="S12" s="17">
        <v>0.24077863895596399</v>
      </c>
      <c r="T12" s="17">
        <v>0.31613843449583501</v>
      </c>
      <c r="U12" s="17">
        <v>0.35600779354353901</v>
      </c>
      <c r="V12" s="17">
        <v>0.290644907751965</v>
      </c>
      <c r="W12" s="17">
        <v>0.280673686344867</v>
      </c>
      <c r="X12" s="17">
        <v>0.30899347728853999</v>
      </c>
      <c r="Y12" s="17">
        <v>0.26021570736911198</v>
      </c>
      <c r="Z12" s="17">
        <v>0.263897863178498</v>
      </c>
      <c r="AA12" s="17">
        <v>0.253351849347837</v>
      </c>
      <c r="AB12" s="17">
        <v>0.271801646438938</v>
      </c>
      <c r="AC12" s="17">
        <v>0.22892096300050499</v>
      </c>
      <c r="AD12" s="17"/>
      <c r="AE12" s="17">
        <v>0.35237243501284998</v>
      </c>
      <c r="AF12" s="17">
        <v>0.25926308009735499</v>
      </c>
      <c r="AG12" s="17">
        <v>0.20791179587584899</v>
      </c>
      <c r="AH12" s="17"/>
      <c r="AI12" s="17">
        <v>0.42028554118792499</v>
      </c>
      <c r="AJ12" s="17">
        <v>0.18641733428315099</v>
      </c>
      <c r="AK12" s="17">
        <v>0.26918139322402002</v>
      </c>
      <c r="AL12" s="17">
        <v>0.29318739677866901</v>
      </c>
      <c r="AM12" s="17">
        <v>0.217361613917149</v>
      </c>
      <c r="AN12" s="17"/>
      <c r="AO12" s="17">
        <v>0.46894904705597401</v>
      </c>
      <c r="AP12" s="17">
        <v>0.20754651931020299</v>
      </c>
      <c r="AQ12" s="17">
        <v>0.29718752255584402</v>
      </c>
      <c r="AR12" s="17"/>
      <c r="AS12" s="17">
        <v>0.31519098222731001</v>
      </c>
      <c r="AT12" s="17">
        <v>0.25022619941310598</v>
      </c>
      <c r="AU12" s="17">
        <v>0.28087245215898599</v>
      </c>
      <c r="AV12" s="17">
        <v>0.27474181823802202</v>
      </c>
      <c r="AW12" s="17">
        <v>0.25802456138954799</v>
      </c>
    </row>
    <row r="13" spans="2:49" x14ac:dyDescent="0.25">
      <c r="B13" s="18" t="s">
        <v>81</v>
      </c>
      <c r="C13" s="17">
        <v>0.22925419866185501</v>
      </c>
      <c r="D13" s="17">
        <v>0.17682681663209401</v>
      </c>
      <c r="E13" s="17">
        <v>0.27952383630301397</v>
      </c>
      <c r="F13" s="17"/>
      <c r="G13" s="17">
        <v>0.19069923106026199</v>
      </c>
      <c r="H13" s="17">
        <v>0.26633144353841298</v>
      </c>
      <c r="I13" s="17">
        <v>0.23972345820495899</v>
      </c>
      <c r="J13" s="17">
        <v>0.266116493585073</v>
      </c>
      <c r="K13" s="17">
        <v>0.22982137870696601</v>
      </c>
      <c r="L13" s="17">
        <v>0.18624609118948601</v>
      </c>
      <c r="M13" s="17"/>
      <c r="N13" s="17">
        <v>0.15933860694584301</v>
      </c>
      <c r="O13" s="17">
        <v>0.23487878140729099</v>
      </c>
      <c r="P13" s="17">
        <v>0.24306413794418799</v>
      </c>
      <c r="Q13" s="17">
        <v>0.28453838562323103</v>
      </c>
      <c r="R13" s="17"/>
      <c r="S13" s="17">
        <v>0.17535585617963401</v>
      </c>
      <c r="T13" s="17">
        <v>0.21554864542673999</v>
      </c>
      <c r="U13" s="17">
        <v>0.28981756830218403</v>
      </c>
      <c r="V13" s="17">
        <v>0.21776964499004201</v>
      </c>
      <c r="W13" s="17">
        <v>0.245243880672153</v>
      </c>
      <c r="X13" s="17">
        <v>0.18516884237616499</v>
      </c>
      <c r="Y13" s="17">
        <v>0.26149460821221698</v>
      </c>
      <c r="Z13" s="17">
        <v>0.22310923534612001</v>
      </c>
      <c r="AA13" s="17">
        <v>0.25594734162753902</v>
      </c>
      <c r="AB13" s="17">
        <v>0.220168989688274</v>
      </c>
      <c r="AC13" s="17">
        <v>0.30725728145379999</v>
      </c>
      <c r="AD13" s="17"/>
      <c r="AE13" s="17">
        <v>0.19173495521040201</v>
      </c>
      <c r="AF13" s="17">
        <v>0.20411298373857301</v>
      </c>
      <c r="AG13" s="17">
        <v>0.35898000580818501</v>
      </c>
      <c r="AH13" s="17"/>
      <c r="AI13" s="17">
        <v>0.12513044926318501</v>
      </c>
      <c r="AJ13" s="17">
        <v>0.25087509838022998</v>
      </c>
      <c r="AK13" s="17">
        <v>0.18163371974214901</v>
      </c>
      <c r="AL13" s="17">
        <v>0.15928882810766301</v>
      </c>
      <c r="AM13" s="17">
        <v>0.38736187925027499</v>
      </c>
      <c r="AN13" s="17"/>
      <c r="AO13" s="17">
        <v>5.2094535083006897E-2</v>
      </c>
      <c r="AP13" s="17">
        <v>0.24065699508736099</v>
      </c>
      <c r="AQ13" s="17">
        <v>0.18195457223460501</v>
      </c>
      <c r="AR13" s="17"/>
      <c r="AS13" s="17">
        <v>0.26381551595527603</v>
      </c>
      <c r="AT13" s="17">
        <v>0.25439363198780302</v>
      </c>
      <c r="AU13" s="17">
        <v>0.189502327491087</v>
      </c>
      <c r="AV13" s="17">
        <v>0.15553086492999399</v>
      </c>
      <c r="AW13" s="17">
        <v>0.26255858647547198</v>
      </c>
    </row>
    <row r="14" spans="2:49" x14ac:dyDescent="0.25">
      <c r="B14" s="18" t="s">
        <v>219</v>
      </c>
      <c r="C14" s="17">
        <v>0.21283865911358599</v>
      </c>
      <c r="D14" s="17">
        <v>0.224058131525882</v>
      </c>
      <c r="E14" s="17">
        <v>0.20071595867751299</v>
      </c>
      <c r="F14" s="17"/>
      <c r="G14" s="17">
        <v>0.24507386960640301</v>
      </c>
      <c r="H14" s="17">
        <v>0.20923212165688601</v>
      </c>
      <c r="I14" s="17">
        <v>0.17910258612917401</v>
      </c>
      <c r="J14" s="17">
        <v>0.236266306986948</v>
      </c>
      <c r="K14" s="17">
        <v>0.19180375426256299</v>
      </c>
      <c r="L14" s="17">
        <v>0.21659208938329799</v>
      </c>
      <c r="M14" s="17"/>
      <c r="N14" s="17">
        <v>0.23527487581790599</v>
      </c>
      <c r="O14" s="17">
        <v>0.21135692593406799</v>
      </c>
      <c r="P14" s="17">
        <v>0.20485509334670901</v>
      </c>
      <c r="Q14" s="17">
        <v>0.196374251064969</v>
      </c>
      <c r="R14" s="17"/>
      <c r="S14" s="17">
        <v>0.22486061776011901</v>
      </c>
      <c r="T14" s="17">
        <v>0.21800205408936599</v>
      </c>
      <c r="U14" s="17">
        <v>0.17622940151716199</v>
      </c>
      <c r="V14" s="17">
        <v>0.19088886640476499</v>
      </c>
      <c r="W14" s="17">
        <v>0.17700265895613301</v>
      </c>
      <c r="X14" s="17">
        <v>0.25611520994606402</v>
      </c>
      <c r="Y14" s="17">
        <v>0.23599969372844701</v>
      </c>
      <c r="Z14" s="17">
        <v>0.22571295309849199</v>
      </c>
      <c r="AA14" s="17">
        <v>0.19731197806686901</v>
      </c>
      <c r="AB14" s="17">
        <v>0.23152145376070801</v>
      </c>
      <c r="AC14" s="17">
        <v>0.18932267038487199</v>
      </c>
      <c r="AD14" s="17"/>
      <c r="AE14" s="17">
        <v>0.21466317874020499</v>
      </c>
      <c r="AF14" s="17">
        <v>0.22142566390750801</v>
      </c>
      <c r="AG14" s="17">
        <v>0.17975031111376899</v>
      </c>
      <c r="AH14" s="17"/>
      <c r="AI14" s="17">
        <v>0.22203209025093301</v>
      </c>
      <c r="AJ14" s="17">
        <v>0.22912500137885999</v>
      </c>
      <c r="AK14" s="17">
        <v>0.22705531774504301</v>
      </c>
      <c r="AL14" s="17">
        <v>0.22544393321884501</v>
      </c>
      <c r="AM14" s="17">
        <v>0.160510519375969</v>
      </c>
      <c r="AN14" s="17"/>
      <c r="AO14" s="17">
        <v>0.23689816181044199</v>
      </c>
      <c r="AP14" s="17">
        <v>0.22469915784279901</v>
      </c>
      <c r="AQ14" s="17">
        <v>0.21901330995978399</v>
      </c>
      <c r="AR14" s="17"/>
      <c r="AS14" s="17">
        <v>0.21331800107052301</v>
      </c>
      <c r="AT14" s="17">
        <v>0.192918081812053</v>
      </c>
      <c r="AU14" s="17">
        <v>0.216105987416013</v>
      </c>
      <c r="AV14" s="17">
        <v>0.269850042217055</v>
      </c>
      <c r="AW14" s="17">
        <v>0.19153837986096101</v>
      </c>
    </row>
    <row r="15" spans="2:49" ht="30" x14ac:dyDescent="0.25">
      <c r="B15" s="18" t="s">
        <v>220</v>
      </c>
      <c r="C15" s="17">
        <v>0.16525401278797899</v>
      </c>
      <c r="D15" s="17">
        <v>0.18086260580073599</v>
      </c>
      <c r="E15" s="17">
        <v>0.15035193458453699</v>
      </c>
      <c r="F15" s="17"/>
      <c r="G15" s="17">
        <v>0.180971679138379</v>
      </c>
      <c r="H15" s="17">
        <v>0.150120399249522</v>
      </c>
      <c r="I15" s="17">
        <v>0.14537356407655599</v>
      </c>
      <c r="J15" s="17">
        <v>0.16540123378213101</v>
      </c>
      <c r="K15" s="17">
        <v>0.14153862527201999</v>
      </c>
      <c r="L15" s="17">
        <v>0.198945675155556</v>
      </c>
      <c r="M15" s="17"/>
      <c r="N15" s="17">
        <v>0.17014759051471501</v>
      </c>
      <c r="O15" s="17">
        <v>0.15116763234432301</v>
      </c>
      <c r="P15" s="17">
        <v>0.17581718081549</v>
      </c>
      <c r="Q15" s="17">
        <v>0.16660994067632001</v>
      </c>
      <c r="R15" s="17"/>
      <c r="S15" s="17">
        <v>0.22405413863981499</v>
      </c>
      <c r="T15" s="17">
        <v>0.15612704866699001</v>
      </c>
      <c r="U15" s="17">
        <v>0.156139852853451</v>
      </c>
      <c r="V15" s="17">
        <v>0.13458347404124599</v>
      </c>
      <c r="W15" s="17">
        <v>0.15604505231957999</v>
      </c>
      <c r="X15" s="17">
        <v>0.182118147166313</v>
      </c>
      <c r="Y15" s="17">
        <v>0.132835800338057</v>
      </c>
      <c r="Z15" s="17">
        <v>0.15503683844308</v>
      </c>
      <c r="AA15" s="17">
        <v>0.16048618158040401</v>
      </c>
      <c r="AB15" s="17">
        <v>0.16354184593806101</v>
      </c>
      <c r="AC15" s="17">
        <v>0.15024939704649701</v>
      </c>
      <c r="AD15" s="17"/>
      <c r="AE15" s="17">
        <v>0.17313932968141299</v>
      </c>
      <c r="AF15" s="17">
        <v>0.164261317064304</v>
      </c>
      <c r="AG15" s="17">
        <v>0.16416701158891001</v>
      </c>
      <c r="AH15" s="17"/>
      <c r="AI15" s="17">
        <v>0.20144809558834501</v>
      </c>
      <c r="AJ15" s="17">
        <v>0.14639913935976601</v>
      </c>
      <c r="AK15" s="17">
        <v>0.17684474659296301</v>
      </c>
      <c r="AL15" s="17">
        <v>0.218256340768614</v>
      </c>
      <c r="AM15" s="17">
        <v>0.150532811806352</v>
      </c>
      <c r="AN15" s="17"/>
      <c r="AO15" s="17">
        <v>0.24732733837791601</v>
      </c>
      <c r="AP15" s="17">
        <v>0.14465226185310501</v>
      </c>
      <c r="AQ15" s="17">
        <v>0.18053344878538599</v>
      </c>
      <c r="AR15" s="17"/>
      <c r="AS15" s="17">
        <v>0.15733613853005701</v>
      </c>
      <c r="AT15" s="17">
        <v>0.162586083904736</v>
      </c>
      <c r="AU15" s="17">
        <v>0.162976060719768</v>
      </c>
      <c r="AV15" s="17">
        <v>0.18343953786307399</v>
      </c>
      <c r="AW15" s="17">
        <v>0.18923290721035499</v>
      </c>
    </row>
    <row r="16" spans="2:49" x14ac:dyDescent="0.25">
      <c r="B16" s="18" t="s">
        <v>221</v>
      </c>
      <c r="C16" s="17">
        <v>0.15039322101111999</v>
      </c>
      <c r="D16" s="17">
        <v>0.15380765402332</v>
      </c>
      <c r="E16" s="17">
        <v>0.147240218959616</v>
      </c>
      <c r="F16" s="17"/>
      <c r="G16" s="17">
        <v>0.18997532980456</v>
      </c>
      <c r="H16" s="17">
        <v>0.18846490607713701</v>
      </c>
      <c r="I16" s="17">
        <v>0.15199779296320201</v>
      </c>
      <c r="J16" s="17">
        <v>0.14718472682441699</v>
      </c>
      <c r="K16" s="17">
        <v>0.114039641842301</v>
      </c>
      <c r="L16" s="17">
        <v>0.11843120169417599</v>
      </c>
      <c r="M16" s="17"/>
      <c r="N16" s="17">
        <v>0.146540899174745</v>
      </c>
      <c r="O16" s="17">
        <v>0.151077129935802</v>
      </c>
      <c r="P16" s="17">
        <v>0.14650219119916699</v>
      </c>
      <c r="Q16" s="17">
        <v>0.15700527439567</v>
      </c>
      <c r="R16" s="17"/>
      <c r="S16" s="17">
        <v>0.189937165319125</v>
      </c>
      <c r="T16" s="17">
        <v>0.15376063426991801</v>
      </c>
      <c r="U16" s="17">
        <v>0.116145697606838</v>
      </c>
      <c r="V16" s="17">
        <v>0.118015500280878</v>
      </c>
      <c r="W16" s="17">
        <v>0.18256751314060199</v>
      </c>
      <c r="X16" s="17">
        <v>0.198361080108961</v>
      </c>
      <c r="Y16" s="17">
        <v>0.125895253650748</v>
      </c>
      <c r="Z16" s="17">
        <v>0.166304683896142</v>
      </c>
      <c r="AA16" s="17">
        <v>0.121034387247529</v>
      </c>
      <c r="AB16" s="17">
        <v>0.15283662665886499</v>
      </c>
      <c r="AC16" s="17">
        <v>9.9509219689539005E-2</v>
      </c>
      <c r="AD16" s="17"/>
      <c r="AE16" s="17">
        <v>0.14284205308425801</v>
      </c>
      <c r="AF16" s="17">
        <v>0.14960952650201501</v>
      </c>
      <c r="AG16" s="17">
        <v>0.16611059452542401</v>
      </c>
      <c r="AH16" s="17"/>
      <c r="AI16" s="17">
        <v>0.16752764320427599</v>
      </c>
      <c r="AJ16" s="17">
        <v>0.141985401613583</v>
      </c>
      <c r="AK16" s="17">
        <v>0.15437448749621699</v>
      </c>
      <c r="AL16" s="17">
        <v>0.15661139367764501</v>
      </c>
      <c r="AM16" s="17">
        <v>0.14230574257960901</v>
      </c>
      <c r="AN16" s="17"/>
      <c r="AO16" s="17">
        <v>0.23499906206820301</v>
      </c>
      <c r="AP16" s="17">
        <v>0.14382141019026201</v>
      </c>
      <c r="AQ16" s="17">
        <v>0.15367690857140701</v>
      </c>
      <c r="AR16" s="17"/>
      <c r="AS16" s="17">
        <v>0.15233476985375</v>
      </c>
      <c r="AT16" s="17">
        <v>0.147291280709133</v>
      </c>
      <c r="AU16" s="17">
        <v>0.15498885706364099</v>
      </c>
      <c r="AV16" s="17">
        <v>0.17654946338604799</v>
      </c>
      <c r="AW16" s="17">
        <v>0.163426604341398</v>
      </c>
    </row>
    <row r="17" spans="2:49" ht="30" x14ac:dyDescent="0.25">
      <c r="B17" s="18" t="s">
        <v>222</v>
      </c>
      <c r="C17" s="17">
        <v>0.13422123725115501</v>
      </c>
      <c r="D17" s="17">
        <v>0.14592732504398501</v>
      </c>
      <c r="E17" s="17">
        <v>0.122458184540088</v>
      </c>
      <c r="F17" s="17"/>
      <c r="G17" s="17">
        <v>0.14764729277862601</v>
      </c>
      <c r="H17" s="17">
        <v>0.112498099882577</v>
      </c>
      <c r="I17" s="17">
        <v>0.11417315277692899</v>
      </c>
      <c r="J17" s="17">
        <v>0.119229283402219</v>
      </c>
      <c r="K17" s="17">
        <v>0.130498708706069</v>
      </c>
      <c r="L17" s="17">
        <v>0.173846449955639</v>
      </c>
      <c r="M17" s="17"/>
      <c r="N17" s="17">
        <v>0.16391948685227301</v>
      </c>
      <c r="O17" s="17">
        <v>0.13028794354229001</v>
      </c>
      <c r="P17" s="17">
        <v>0.107170526559071</v>
      </c>
      <c r="Q17" s="17">
        <v>0.12970444208676299</v>
      </c>
      <c r="R17" s="17"/>
      <c r="S17" s="17">
        <v>0.16088464884787401</v>
      </c>
      <c r="T17" s="17">
        <v>0.13151486524613801</v>
      </c>
      <c r="U17" s="17">
        <v>0.118049414661295</v>
      </c>
      <c r="V17" s="17">
        <v>0.13365030497001601</v>
      </c>
      <c r="W17" s="17">
        <v>0.18061068545433701</v>
      </c>
      <c r="X17" s="17">
        <v>0.145115695478573</v>
      </c>
      <c r="Y17" s="17">
        <v>0.12704676788268299</v>
      </c>
      <c r="Z17" s="17">
        <v>0.15556497094187799</v>
      </c>
      <c r="AA17" s="17">
        <v>0.119964579829358</v>
      </c>
      <c r="AB17" s="17">
        <v>9.6676038245499404E-2</v>
      </c>
      <c r="AC17" s="17">
        <v>0.102469352695646</v>
      </c>
      <c r="AD17" s="17"/>
      <c r="AE17" s="17">
        <v>0.14753943182895499</v>
      </c>
      <c r="AF17" s="17">
        <v>0.14403996750808501</v>
      </c>
      <c r="AG17" s="17">
        <v>8.6237092376591606E-2</v>
      </c>
      <c r="AH17" s="17"/>
      <c r="AI17" s="17">
        <v>0.18721597650703201</v>
      </c>
      <c r="AJ17" s="17">
        <v>0.112029575092922</v>
      </c>
      <c r="AK17" s="17">
        <v>0.14792197728040099</v>
      </c>
      <c r="AL17" s="17">
        <v>0.10102343713977401</v>
      </c>
      <c r="AM17" s="17">
        <v>7.9879998780525693E-2</v>
      </c>
      <c r="AN17" s="17"/>
      <c r="AO17" s="17">
        <v>0.22250591571098499</v>
      </c>
      <c r="AP17" s="17">
        <v>0.120954158599256</v>
      </c>
      <c r="AQ17" s="17">
        <v>0.13237265631035799</v>
      </c>
      <c r="AR17" s="17"/>
      <c r="AS17" s="17">
        <v>0.116403899489055</v>
      </c>
      <c r="AT17" s="17">
        <v>0.12531808742012501</v>
      </c>
      <c r="AU17" s="17">
        <v>0.13676045603759199</v>
      </c>
      <c r="AV17" s="17">
        <v>0.17555139891029201</v>
      </c>
      <c r="AW17" s="17">
        <v>9.9372216151485199E-2</v>
      </c>
    </row>
    <row r="18" spans="2:49" ht="30" x14ac:dyDescent="0.25">
      <c r="B18" s="18" t="s">
        <v>223</v>
      </c>
      <c r="C18" s="17">
        <v>0.12734882890741001</v>
      </c>
      <c r="D18" s="17">
        <v>0.139278473811839</v>
      </c>
      <c r="E18" s="17">
        <v>0.11625740370477899</v>
      </c>
      <c r="F18" s="17"/>
      <c r="G18" s="17">
        <v>9.2251634362903998E-2</v>
      </c>
      <c r="H18" s="17">
        <v>9.6173986919101395E-2</v>
      </c>
      <c r="I18" s="17">
        <v>0.12491276685325101</v>
      </c>
      <c r="J18" s="17">
        <v>0.13907967471972599</v>
      </c>
      <c r="K18" s="17">
        <v>0.147344851064692</v>
      </c>
      <c r="L18" s="17">
        <v>0.15540216692759701</v>
      </c>
      <c r="M18" s="17"/>
      <c r="N18" s="17">
        <v>0.14056500105950601</v>
      </c>
      <c r="O18" s="17">
        <v>0.12232985689711701</v>
      </c>
      <c r="P18" s="17">
        <v>0.12212630165152499</v>
      </c>
      <c r="Q18" s="17">
        <v>0.12543307755689001</v>
      </c>
      <c r="R18" s="17"/>
      <c r="S18" s="17">
        <v>0.113425955614178</v>
      </c>
      <c r="T18" s="17">
        <v>0.13989339832852901</v>
      </c>
      <c r="U18" s="17">
        <v>0.12778924721485399</v>
      </c>
      <c r="V18" s="17">
        <v>0.15730552838391501</v>
      </c>
      <c r="W18" s="17">
        <v>0.115468266027016</v>
      </c>
      <c r="X18" s="17">
        <v>0.14146946314557199</v>
      </c>
      <c r="Y18" s="17">
        <v>0.115391779712354</v>
      </c>
      <c r="Z18" s="17">
        <v>0.175895213607794</v>
      </c>
      <c r="AA18" s="17">
        <v>0.101571786310225</v>
      </c>
      <c r="AB18" s="17">
        <v>0.11818435024877599</v>
      </c>
      <c r="AC18" s="17">
        <v>0.12397271567245099</v>
      </c>
      <c r="AD18" s="17"/>
      <c r="AE18" s="17">
        <v>0.14747702247612199</v>
      </c>
      <c r="AF18" s="17">
        <v>0.13333045849653799</v>
      </c>
      <c r="AG18" s="17">
        <v>0.104036018892206</v>
      </c>
      <c r="AH18" s="17"/>
      <c r="AI18" s="17">
        <v>0.16783448600484699</v>
      </c>
      <c r="AJ18" s="17">
        <v>0.113428048805576</v>
      </c>
      <c r="AK18" s="17">
        <v>0.168447858514853</v>
      </c>
      <c r="AL18" s="17">
        <v>9.7830639032292402E-2</v>
      </c>
      <c r="AM18" s="17">
        <v>9.6652784833874697E-2</v>
      </c>
      <c r="AN18" s="17"/>
      <c r="AO18" s="17">
        <v>0.18081570776528899</v>
      </c>
      <c r="AP18" s="17">
        <v>0.114375445963516</v>
      </c>
      <c r="AQ18" s="17">
        <v>0.146075329237847</v>
      </c>
      <c r="AR18" s="17"/>
      <c r="AS18" s="17">
        <v>0.13156666638982201</v>
      </c>
      <c r="AT18" s="17">
        <v>0.12088003517143001</v>
      </c>
      <c r="AU18" s="17">
        <v>0.121514113519249</v>
      </c>
      <c r="AV18" s="17">
        <v>0.13546921427762701</v>
      </c>
      <c r="AW18" s="17">
        <v>0.171754421379371</v>
      </c>
    </row>
    <row r="19" spans="2:49" ht="30" x14ac:dyDescent="0.25">
      <c r="B19" s="18" t="s">
        <v>224</v>
      </c>
      <c r="C19" s="17">
        <v>0.114416735814515</v>
      </c>
      <c r="D19" s="17">
        <v>0.120284717070699</v>
      </c>
      <c r="E19" s="17">
        <v>0.108583158368556</v>
      </c>
      <c r="F19" s="17"/>
      <c r="G19" s="17">
        <v>0.12651403473353801</v>
      </c>
      <c r="H19" s="17">
        <v>0.140426290061542</v>
      </c>
      <c r="I19" s="17">
        <v>0.13701522157627399</v>
      </c>
      <c r="J19" s="17">
        <v>0.12247766836439899</v>
      </c>
      <c r="K19" s="17">
        <v>0.104559923069312</v>
      </c>
      <c r="L19" s="17">
        <v>6.6754233289135503E-2</v>
      </c>
      <c r="M19" s="17"/>
      <c r="N19" s="17">
        <v>0.11866573039410901</v>
      </c>
      <c r="O19" s="17">
        <v>0.11192589555786001</v>
      </c>
      <c r="P19" s="17">
        <v>0.117746375864419</v>
      </c>
      <c r="Q19" s="17">
        <v>0.111776310480337</v>
      </c>
      <c r="R19" s="17"/>
      <c r="S19" s="17">
        <v>0.13092425288210099</v>
      </c>
      <c r="T19" s="17">
        <v>0.11933442953750099</v>
      </c>
      <c r="U19" s="17">
        <v>0.109565813109815</v>
      </c>
      <c r="V19" s="17">
        <v>0.113063391104283</v>
      </c>
      <c r="W19" s="17">
        <v>9.8788474679308305E-2</v>
      </c>
      <c r="X19" s="17">
        <v>0.14373520022530001</v>
      </c>
      <c r="Y19" s="17">
        <v>0.106998760165068</v>
      </c>
      <c r="Z19" s="17">
        <v>9.9859833308302004E-2</v>
      </c>
      <c r="AA19" s="17">
        <v>0.106227727200863</v>
      </c>
      <c r="AB19" s="17">
        <v>0.10404839508741499</v>
      </c>
      <c r="AC19" s="17">
        <v>9.4906402168206297E-2</v>
      </c>
      <c r="AD19" s="17"/>
      <c r="AE19" s="17">
        <v>0.119650057931736</v>
      </c>
      <c r="AF19" s="17">
        <v>0.110163012692591</v>
      </c>
      <c r="AG19" s="17">
        <v>0.12557897762074</v>
      </c>
      <c r="AH19" s="17"/>
      <c r="AI19" s="17">
        <v>0.14145248415824799</v>
      </c>
      <c r="AJ19" s="17">
        <v>0.107380059717962</v>
      </c>
      <c r="AK19" s="17">
        <v>9.4792002419664206E-2</v>
      </c>
      <c r="AL19" s="17">
        <v>0.118111304009339</v>
      </c>
      <c r="AM19" s="17">
        <v>0.106626489800469</v>
      </c>
      <c r="AN19" s="17"/>
      <c r="AO19" s="17">
        <v>0.16699556718832501</v>
      </c>
      <c r="AP19" s="17">
        <v>0.101758682907688</v>
      </c>
      <c r="AQ19" s="17">
        <v>8.3701096948721507E-2</v>
      </c>
      <c r="AR19" s="17"/>
      <c r="AS19" s="17">
        <v>0.124303437128718</v>
      </c>
      <c r="AT19" s="17">
        <v>0.10466659373222</v>
      </c>
      <c r="AU19" s="17">
        <v>0.116410403729497</v>
      </c>
      <c r="AV19" s="17">
        <v>0.14224731653436301</v>
      </c>
      <c r="AW19" s="17">
        <v>0.120049483134757</v>
      </c>
    </row>
    <row r="20" spans="2:49" x14ac:dyDescent="0.25">
      <c r="B20" s="18" t="s">
        <v>225</v>
      </c>
      <c r="C20" s="19">
        <v>4.7198720634371097E-2</v>
      </c>
      <c r="D20" s="19">
        <v>5.7482970467794402E-2</v>
      </c>
      <c r="E20" s="19">
        <v>3.75602648275992E-2</v>
      </c>
      <c r="F20" s="19"/>
      <c r="G20" s="19">
        <v>1.7967537040062102E-2</v>
      </c>
      <c r="H20" s="19">
        <v>3.9190142730989301E-2</v>
      </c>
      <c r="I20" s="19">
        <v>3.5151988861619597E-2</v>
      </c>
      <c r="J20" s="19">
        <v>4.8481746843473103E-2</v>
      </c>
      <c r="K20" s="19">
        <v>6.6037165370459505E-2</v>
      </c>
      <c r="L20" s="19">
        <v>6.9566135641220203E-2</v>
      </c>
      <c r="M20" s="19"/>
      <c r="N20" s="19">
        <v>6.5978654522779304E-2</v>
      </c>
      <c r="O20" s="19">
        <v>4.0464446933666E-2</v>
      </c>
      <c r="P20" s="19">
        <v>4.2940158482716498E-2</v>
      </c>
      <c r="Q20" s="19">
        <v>3.8594573270045299E-2</v>
      </c>
      <c r="R20" s="19"/>
      <c r="S20" s="19">
        <v>4.9755342904975998E-2</v>
      </c>
      <c r="T20" s="19">
        <v>4.47331601739503E-2</v>
      </c>
      <c r="U20" s="19">
        <v>6.7267786531607601E-2</v>
      </c>
      <c r="V20" s="19">
        <v>5.9782800609774797E-2</v>
      </c>
      <c r="W20" s="19">
        <v>3.7440459302690403E-2</v>
      </c>
      <c r="X20" s="19">
        <v>4.6242674891780897E-2</v>
      </c>
      <c r="Y20" s="19">
        <v>1.1112974722508599E-2</v>
      </c>
      <c r="Z20" s="19">
        <v>4.0396453256569598E-2</v>
      </c>
      <c r="AA20" s="19">
        <v>4.7685504969620499E-2</v>
      </c>
      <c r="AB20" s="19">
        <v>4.9513189887107303E-2</v>
      </c>
      <c r="AC20" s="19">
        <v>6.4976925644320505E-2</v>
      </c>
      <c r="AD20" s="19"/>
      <c r="AE20" s="19">
        <v>4.24563826398403E-2</v>
      </c>
      <c r="AF20" s="19">
        <v>6.2110053986044501E-2</v>
      </c>
      <c r="AG20" s="19">
        <v>2.8775871798987301E-2</v>
      </c>
      <c r="AH20" s="19"/>
      <c r="AI20" s="19">
        <v>2.5072529799073401E-2</v>
      </c>
      <c r="AJ20" s="19">
        <v>6.9436073339786297E-2</v>
      </c>
      <c r="AK20" s="19">
        <v>6.7263632895616002E-2</v>
      </c>
      <c r="AL20" s="19">
        <v>2.9470929172730202E-2</v>
      </c>
      <c r="AM20" s="19">
        <v>2.9864631653780199E-2</v>
      </c>
      <c r="AN20" s="19"/>
      <c r="AO20" s="19">
        <v>3.7080410894885E-3</v>
      </c>
      <c r="AP20" s="19">
        <v>5.7881008861183102E-2</v>
      </c>
      <c r="AQ20" s="19">
        <v>5.1121543142278097E-2</v>
      </c>
      <c r="AR20" s="19"/>
      <c r="AS20" s="19">
        <v>3.2924439608523898E-2</v>
      </c>
      <c r="AT20" s="19">
        <v>3.3732750417476101E-2</v>
      </c>
      <c r="AU20" s="19">
        <v>5.3517823341631202E-2</v>
      </c>
      <c r="AV20" s="19">
        <v>6.8529653089079198E-2</v>
      </c>
      <c r="AW20" s="19">
        <v>5.5720766405101901E-2</v>
      </c>
    </row>
    <row r="21" spans="2:49" x14ac:dyDescent="0.25">
      <c r="B21" s="16"/>
    </row>
    <row r="22" spans="2:49" x14ac:dyDescent="0.25">
      <c r="B22" t="s">
        <v>77</v>
      </c>
    </row>
    <row r="23" spans="2:49" x14ac:dyDescent="0.25">
      <c r="B23" t="s">
        <v>78</v>
      </c>
    </row>
    <row r="25" spans="2:49" x14ac:dyDescent="0.25">
      <c r="B25"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2" width="20.7109375" customWidth="1"/>
  </cols>
  <sheetData>
    <row r="2" spans="2:12" ht="39.950000000000003" customHeight="1" x14ac:dyDescent="0.25">
      <c r="D2" s="30" t="s">
        <v>241</v>
      </c>
      <c r="E2" s="26"/>
      <c r="F2" s="26"/>
      <c r="G2" s="26"/>
      <c r="H2" s="26"/>
      <c r="I2" s="26"/>
      <c r="J2" s="26"/>
      <c r="K2" s="26"/>
      <c r="L2" s="26"/>
    </row>
    <row r="6" spans="2:12" ht="50.1" customHeight="1" x14ac:dyDescent="0.25">
      <c r="B6" s="20" t="s">
        <v>15</v>
      </c>
      <c r="C6" s="20" t="s">
        <v>227</v>
      </c>
      <c r="D6" s="20" t="s">
        <v>228</v>
      </c>
      <c r="E6" s="20" t="s">
        <v>229</v>
      </c>
      <c r="F6" s="20" t="s">
        <v>230</v>
      </c>
      <c r="G6" s="20" t="s">
        <v>231</v>
      </c>
      <c r="H6" s="20" t="s">
        <v>232</v>
      </c>
      <c r="I6" s="20" t="s">
        <v>233</v>
      </c>
      <c r="J6" s="20" t="s">
        <v>234</v>
      </c>
      <c r="K6" s="20" t="s">
        <v>235</v>
      </c>
    </row>
    <row r="7" spans="2:12" x14ac:dyDescent="0.25">
      <c r="B7" s="18" t="s">
        <v>236</v>
      </c>
      <c r="C7" s="17">
        <v>4.12455697108597E-2</v>
      </c>
      <c r="D7" s="17">
        <v>3.4755050215443901E-2</v>
      </c>
      <c r="E7" s="17">
        <v>3.9623682623851797E-2</v>
      </c>
      <c r="F7" s="17">
        <v>4.5081813433327803E-2</v>
      </c>
      <c r="G7" s="17">
        <v>0.125954825919006</v>
      </c>
      <c r="H7" s="17">
        <v>7.3033600058227496E-2</v>
      </c>
      <c r="I7" s="17">
        <v>6.0849014685549499E-2</v>
      </c>
      <c r="J7" s="17">
        <v>5.2677593799561599E-2</v>
      </c>
      <c r="K7" s="17">
        <v>2.9722306687673301E-2</v>
      </c>
    </row>
    <row r="8" spans="2:12" x14ac:dyDescent="0.25">
      <c r="B8" s="18" t="s">
        <v>237</v>
      </c>
      <c r="C8" s="17">
        <v>6.0579995916015698E-2</v>
      </c>
      <c r="D8" s="17">
        <v>5.1282974263208297E-2</v>
      </c>
      <c r="E8" s="17">
        <v>5.6645693117518901E-2</v>
      </c>
      <c r="F8" s="17">
        <v>5.3971332209317498E-2</v>
      </c>
      <c r="G8" s="17">
        <v>0.107439828929963</v>
      </c>
      <c r="H8" s="17">
        <v>7.4932859567018895E-2</v>
      </c>
      <c r="I8" s="17">
        <v>0.10350691812846299</v>
      </c>
      <c r="J8" s="17">
        <v>7.8329058986109701E-2</v>
      </c>
      <c r="K8" s="17">
        <v>5.1135738311107702E-2</v>
      </c>
    </row>
    <row r="9" spans="2:12" ht="30" x14ac:dyDescent="0.25">
      <c r="B9" s="18" t="s">
        <v>238</v>
      </c>
      <c r="C9" s="17">
        <v>0.49707824974849302</v>
      </c>
      <c r="D9" s="17">
        <v>0.54290454595874904</v>
      </c>
      <c r="E9" s="17">
        <v>0.56087594858036705</v>
      </c>
      <c r="F9" s="17">
        <v>0.55490353098413203</v>
      </c>
      <c r="G9" s="17">
        <v>0.494822380776128</v>
      </c>
      <c r="H9" s="17">
        <v>0.42889858449205798</v>
      </c>
      <c r="I9" s="17">
        <v>0.55776023519809104</v>
      </c>
      <c r="J9" s="17">
        <v>0.54460831579367297</v>
      </c>
      <c r="K9" s="17">
        <v>0.43563085754476299</v>
      </c>
    </row>
    <row r="10" spans="2:12" x14ac:dyDescent="0.25">
      <c r="B10" s="18" t="s">
        <v>239</v>
      </c>
      <c r="C10" s="17">
        <v>0.216042772346796</v>
      </c>
      <c r="D10" s="17">
        <v>0.20926696192189601</v>
      </c>
      <c r="E10" s="17">
        <v>0.19916566238015901</v>
      </c>
      <c r="F10" s="17">
        <v>0.20526247583338</v>
      </c>
      <c r="G10" s="17">
        <v>0.119879183603138</v>
      </c>
      <c r="H10" s="17">
        <v>0.179708619355019</v>
      </c>
      <c r="I10" s="17">
        <v>0.12525266087751599</v>
      </c>
      <c r="J10" s="17">
        <v>0.18773647023108</v>
      </c>
      <c r="K10" s="17">
        <v>0.26322002784058302</v>
      </c>
    </row>
    <row r="11" spans="2:12" x14ac:dyDescent="0.25">
      <c r="B11" s="18" t="s">
        <v>240</v>
      </c>
      <c r="C11" s="17">
        <v>0.11482655962755001</v>
      </c>
      <c r="D11" s="17">
        <v>9.4653245057368302E-2</v>
      </c>
      <c r="E11" s="17">
        <v>7.18677565064237E-2</v>
      </c>
      <c r="F11" s="17">
        <v>8.14997657547364E-2</v>
      </c>
      <c r="G11" s="17">
        <v>7.81215691760338E-2</v>
      </c>
      <c r="H11" s="17">
        <v>0.18389155800471901</v>
      </c>
      <c r="I11" s="17">
        <v>6.6517708541029202E-2</v>
      </c>
      <c r="J11" s="17">
        <v>7.3934193917434499E-2</v>
      </c>
      <c r="K11" s="17">
        <v>0.16104358581351799</v>
      </c>
    </row>
    <row r="12" spans="2:12" x14ac:dyDescent="0.25">
      <c r="B12" s="18" t="s">
        <v>81</v>
      </c>
      <c r="C12" s="17">
        <v>7.0226852650285096E-2</v>
      </c>
      <c r="D12" s="17">
        <v>6.7137222583334696E-2</v>
      </c>
      <c r="E12" s="17">
        <v>7.1821256791679597E-2</v>
      </c>
      <c r="F12" s="17">
        <v>5.92810817851065E-2</v>
      </c>
      <c r="G12" s="17">
        <v>7.3782211595731395E-2</v>
      </c>
      <c r="H12" s="17">
        <v>5.9534778522958499E-2</v>
      </c>
      <c r="I12" s="17">
        <v>8.6113462569351901E-2</v>
      </c>
      <c r="J12" s="17">
        <v>6.2714367272141205E-2</v>
      </c>
      <c r="K12" s="17">
        <v>5.9247483802355297E-2</v>
      </c>
    </row>
    <row r="13" spans="2:12" x14ac:dyDescent="0.25">
      <c r="B13" s="16"/>
      <c r="C13" s="16"/>
      <c r="D13" s="16"/>
      <c r="E13" s="16"/>
      <c r="F13" s="16"/>
      <c r="G13" s="16"/>
      <c r="H13" s="16"/>
      <c r="I13" s="16"/>
      <c r="J13" s="16"/>
      <c r="K13" s="16"/>
    </row>
    <row r="14" spans="2:12" x14ac:dyDescent="0.25">
      <c r="B14" t="s">
        <v>77</v>
      </c>
    </row>
    <row r="15" spans="2:12" x14ac:dyDescent="0.25">
      <c r="B15" t="s">
        <v>78</v>
      </c>
    </row>
    <row r="19" spans="2:2" x14ac:dyDescent="0.25">
      <c r="B19"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4.12455697108597E-2</v>
      </c>
      <c r="D9" s="17">
        <v>4.8378071871688702E-2</v>
      </c>
      <c r="E9" s="17">
        <v>3.2646207028046999E-2</v>
      </c>
      <c r="F9" s="17"/>
      <c r="G9" s="17">
        <v>4.9035434335974598E-2</v>
      </c>
      <c r="H9" s="17">
        <v>3.8943103543593198E-2</v>
      </c>
      <c r="I9" s="17">
        <v>3.5516611725911203E-2</v>
      </c>
      <c r="J9" s="17">
        <v>3.6659395265816297E-2</v>
      </c>
      <c r="K9" s="17">
        <v>4.2424944823056802E-2</v>
      </c>
      <c r="L9" s="17">
        <v>4.5468886405006299E-2</v>
      </c>
      <c r="M9" s="17"/>
      <c r="N9" s="17">
        <v>3.5069870395103099E-2</v>
      </c>
      <c r="O9" s="17">
        <v>3.1460894032006699E-2</v>
      </c>
      <c r="P9" s="17">
        <v>5.7939880139763603E-2</v>
      </c>
      <c r="Q9" s="17">
        <v>4.3372400587323098E-2</v>
      </c>
      <c r="R9" s="17"/>
      <c r="S9" s="17">
        <v>4.4489915438767E-2</v>
      </c>
      <c r="T9" s="17">
        <v>4.5333969390244998E-2</v>
      </c>
      <c r="U9" s="17">
        <v>2.6400658378850899E-2</v>
      </c>
      <c r="V9" s="17">
        <v>4.3221599543030099E-2</v>
      </c>
      <c r="W9" s="17">
        <v>3.8159964982984601E-2</v>
      </c>
      <c r="X9" s="17">
        <v>4.54181718169889E-2</v>
      </c>
      <c r="Y9" s="17">
        <v>2.7421647695869699E-2</v>
      </c>
      <c r="Z9" s="17">
        <v>2.8343219518475099E-2</v>
      </c>
      <c r="AA9" s="17">
        <v>3.3303620700035501E-2</v>
      </c>
      <c r="AB9" s="17">
        <v>6.0163038753840201E-2</v>
      </c>
      <c r="AC9" s="17">
        <v>5.4411737962049199E-2</v>
      </c>
      <c r="AD9" s="17"/>
      <c r="AE9" s="17">
        <v>3.52063387270398E-2</v>
      </c>
      <c r="AF9" s="17">
        <v>5.4321055465075298E-2</v>
      </c>
      <c r="AG9" s="17">
        <v>2.2512325682861298E-2</v>
      </c>
      <c r="AH9" s="17"/>
      <c r="AI9" s="17">
        <v>1.8776801947394499E-2</v>
      </c>
      <c r="AJ9" s="17">
        <v>6.2972704586548897E-2</v>
      </c>
      <c r="AK9" s="17">
        <v>7.4183749216568104E-2</v>
      </c>
      <c r="AL9" s="17">
        <v>4.7988119973113502E-2</v>
      </c>
      <c r="AM9" s="17">
        <v>2.18995800446714E-2</v>
      </c>
      <c r="AN9" s="17"/>
      <c r="AO9" s="17">
        <v>1.66113334151957E-2</v>
      </c>
      <c r="AP9" s="17">
        <v>6.0376738869197699E-2</v>
      </c>
      <c r="AQ9" s="17">
        <v>6.1362429061054602E-2</v>
      </c>
      <c r="AR9" s="17"/>
      <c r="AS9" s="17">
        <v>4.3888522130275401E-2</v>
      </c>
      <c r="AT9" s="17">
        <v>3.2696351183537697E-2</v>
      </c>
      <c r="AU9" s="17">
        <v>4.2752839352322602E-2</v>
      </c>
      <c r="AV9" s="17">
        <v>5.3532363367542503E-2</v>
      </c>
      <c r="AW9" s="17">
        <v>5.34869822517611E-2</v>
      </c>
    </row>
    <row r="10" spans="2:49" x14ac:dyDescent="0.25">
      <c r="B10" s="18" t="s">
        <v>237</v>
      </c>
      <c r="C10" s="17">
        <v>6.0579995916015698E-2</v>
      </c>
      <c r="D10" s="17">
        <v>7.7304551335664606E-2</v>
      </c>
      <c r="E10" s="17">
        <v>4.4302460534918202E-2</v>
      </c>
      <c r="F10" s="17"/>
      <c r="G10" s="17">
        <v>7.15277991880892E-2</v>
      </c>
      <c r="H10" s="17">
        <v>8.4053444655493997E-2</v>
      </c>
      <c r="I10" s="17">
        <v>6.4579300701241904E-2</v>
      </c>
      <c r="J10" s="17">
        <v>4.2060387790162898E-2</v>
      </c>
      <c r="K10" s="17">
        <v>5.9806048129237697E-2</v>
      </c>
      <c r="L10" s="17">
        <v>4.6426639430863399E-2</v>
      </c>
      <c r="M10" s="17"/>
      <c r="N10" s="17">
        <v>6.8941374962021601E-2</v>
      </c>
      <c r="O10" s="17">
        <v>5.5470725835119201E-2</v>
      </c>
      <c r="P10" s="17">
        <v>6.6812738897584406E-2</v>
      </c>
      <c r="Q10" s="17">
        <v>5.2579993952924502E-2</v>
      </c>
      <c r="R10" s="17"/>
      <c r="S10" s="17">
        <v>8.6427349612158005E-2</v>
      </c>
      <c r="T10" s="17">
        <v>6.5948001090347E-2</v>
      </c>
      <c r="U10" s="17">
        <v>5.3203333151791599E-2</v>
      </c>
      <c r="V10" s="17">
        <v>5.0074165908809302E-2</v>
      </c>
      <c r="W10" s="17">
        <v>4.0757542477526602E-2</v>
      </c>
      <c r="X10" s="17">
        <v>6.2833334089018603E-2</v>
      </c>
      <c r="Y10" s="17">
        <v>7.1829271379562007E-2</v>
      </c>
      <c r="Z10" s="17">
        <v>5.88585642014414E-2</v>
      </c>
      <c r="AA10" s="17">
        <v>4.2653116938989398E-2</v>
      </c>
      <c r="AB10" s="17">
        <v>5.1826427580344198E-2</v>
      </c>
      <c r="AC10" s="17">
        <v>6.7180349725234803E-2</v>
      </c>
      <c r="AD10" s="17"/>
      <c r="AE10" s="17">
        <v>5.2521129684402298E-2</v>
      </c>
      <c r="AF10" s="17">
        <v>7.2290004692287996E-2</v>
      </c>
      <c r="AG10" s="17">
        <v>6.65308130387091E-2</v>
      </c>
      <c r="AH10" s="17"/>
      <c r="AI10" s="17">
        <v>4.7351386664392599E-2</v>
      </c>
      <c r="AJ10" s="17">
        <v>8.4007694258860802E-2</v>
      </c>
      <c r="AK10" s="17">
        <v>8.6444880765683393E-2</v>
      </c>
      <c r="AL10" s="17">
        <v>7.0054999358691195E-2</v>
      </c>
      <c r="AM10" s="17">
        <v>4.31775235557329E-2</v>
      </c>
      <c r="AN10" s="17"/>
      <c r="AO10" s="17">
        <v>3.9895672561313898E-2</v>
      </c>
      <c r="AP10" s="17">
        <v>7.7621402768186507E-2</v>
      </c>
      <c r="AQ10" s="17">
        <v>0.100351248431058</v>
      </c>
      <c r="AR10" s="17"/>
      <c r="AS10" s="17">
        <v>4.80773136693535E-2</v>
      </c>
      <c r="AT10" s="17">
        <v>5.66812406035265E-2</v>
      </c>
      <c r="AU10" s="17">
        <v>5.85502724939886E-2</v>
      </c>
      <c r="AV10" s="17">
        <v>0.100157285295266</v>
      </c>
      <c r="AW10" s="17">
        <v>5.2321446939541903E-2</v>
      </c>
    </row>
    <row r="11" spans="2:49" ht="30" x14ac:dyDescent="0.25">
      <c r="B11" s="18" t="s">
        <v>238</v>
      </c>
      <c r="C11" s="17">
        <v>0.49707824974849302</v>
      </c>
      <c r="D11" s="17">
        <v>0.47137097615493101</v>
      </c>
      <c r="E11" s="17">
        <v>0.52195194013282398</v>
      </c>
      <c r="F11" s="17"/>
      <c r="G11" s="17">
        <v>0.35749250520215298</v>
      </c>
      <c r="H11" s="17">
        <v>0.42064574261440402</v>
      </c>
      <c r="I11" s="17">
        <v>0.46773744302644499</v>
      </c>
      <c r="J11" s="17">
        <v>0.55625752014125396</v>
      </c>
      <c r="K11" s="17">
        <v>0.59673033517606899</v>
      </c>
      <c r="L11" s="17">
        <v>0.56233418099997101</v>
      </c>
      <c r="M11" s="17"/>
      <c r="N11" s="17">
        <v>0.47976375162184898</v>
      </c>
      <c r="O11" s="17">
        <v>0.50611825521557297</v>
      </c>
      <c r="P11" s="17">
        <v>0.46438222011094199</v>
      </c>
      <c r="Q11" s="17">
        <v>0.53919584349713801</v>
      </c>
      <c r="R11" s="17"/>
      <c r="S11" s="17">
        <v>0.43985857975239701</v>
      </c>
      <c r="T11" s="17">
        <v>0.48846710677084998</v>
      </c>
      <c r="U11" s="17">
        <v>0.489909024670384</v>
      </c>
      <c r="V11" s="17">
        <v>0.50440560717599403</v>
      </c>
      <c r="W11" s="17">
        <v>0.51002423301890498</v>
      </c>
      <c r="X11" s="17">
        <v>0.482194417316891</v>
      </c>
      <c r="Y11" s="17">
        <v>0.47670096216548202</v>
      </c>
      <c r="Z11" s="17">
        <v>0.47057811784621101</v>
      </c>
      <c r="AA11" s="17">
        <v>0.52786496494440405</v>
      </c>
      <c r="AB11" s="17">
        <v>0.57066786846316797</v>
      </c>
      <c r="AC11" s="17">
        <v>0.54022103164382096</v>
      </c>
      <c r="AD11" s="17"/>
      <c r="AE11" s="17">
        <v>0.47335300333137198</v>
      </c>
      <c r="AF11" s="17">
        <v>0.56123029831983895</v>
      </c>
      <c r="AG11" s="17">
        <v>0.45400259941092203</v>
      </c>
      <c r="AH11" s="17"/>
      <c r="AI11" s="17">
        <v>0.42701265983437098</v>
      </c>
      <c r="AJ11" s="17">
        <v>0.57005705241937599</v>
      </c>
      <c r="AK11" s="17">
        <v>0.55069972014352497</v>
      </c>
      <c r="AL11" s="17">
        <v>0.45024353852796301</v>
      </c>
      <c r="AM11" s="17">
        <v>0.49182955632116998</v>
      </c>
      <c r="AN11" s="17"/>
      <c r="AO11" s="17">
        <v>0.393790538218657</v>
      </c>
      <c r="AP11" s="17">
        <v>0.55708125525182695</v>
      </c>
      <c r="AQ11" s="17">
        <v>0.47250861775344299</v>
      </c>
      <c r="AR11" s="17"/>
      <c r="AS11" s="17">
        <v>0.50948620711684101</v>
      </c>
      <c r="AT11" s="17">
        <v>0.47877982637537198</v>
      </c>
      <c r="AU11" s="17">
        <v>0.51354730825877004</v>
      </c>
      <c r="AV11" s="17">
        <v>0.42751280478494602</v>
      </c>
      <c r="AW11" s="17">
        <v>0.52893236607569405</v>
      </c>
    </row>
    <row r="12" spans="2:49" x14ac:dyDescent="0.25">
      <c r="B12" s="18" t="s">
        <v>239</v>
      </c>
      <c r="C12" s="17">
        <v>0.216042772346796</v>
      </c>
      <c r="D12" s="17">
        <v>0.22898149826968001</v>
      </c>
      <c r="E12" s="17">
        <v>0.20523429289897599</v>
      </c>
      <c r="F12" s="17"/>
      <c r="G12" s="17">
        <v>0.27140303193402598</v>
      </c>
      <c r="H12" s="17">
        <v>0.24968648302376101</v>
      </c>
      <c r="I12" s="17">
        <v>0.218899064618331</v>
      </c>
      <c r="J12" s="17">
        <v>0.195925094123967</v>
      </c>
      <c r="K12" s="17">
        <v>0.157739036499223</v>
      </c>
      <c r="L12" s="17">
        <v>0.20448411086328799</v>
      </c>
      <c r="M12" s="17"/>
      <c r="N12" s="17">
        <v>0.23783886122123801</v>
      </c>
      <c r="O12" s="17">
        <v>0.231680946279474</v>
      </c>
      <c r="P12" s="17">
        <v>0.227174176210375</v>
      </c>
      <c r="Q12" s="17">
        <v>0.16548375923213901</v>
      </c>
      <c r="R12" s="17"/>
      <c r="S12" s="17">
        <v>0.23331168388131701</v>
      </c>
      <c r="T12" s="17">
        <v>0.22151763058545801</v>
      </c>
      <c r="U12" s="17">
        <v>0.223531669565909</v>
      </c>
      <c r="V12" s="17">
        <v>0.24288970154933401</v>
      </c>
      <c r="W12" s="17">
        <v>0.22058257664383801</v>
      </c>
      <c r="X12" s="17">
        <v>0.19877245627935899</v>
      </c>
      <c r="Y12" s="17">
        <v>0.22773290465225701</v>
      </c>
      <c r="Z12" s="17">
        <v>0.26366119661333498</v>
      </c>
      <c r="AA12" s="17">
        <v>0.22009914918329301</v>
      </c>
      <c r="AB12" s="17">
        <v>0.15657894889160401</v>
      </c>
      <c r="AC12" s="17">
        <v>0.159308615435484</v>
      </c>
      <c r="AD12" s="17"/>
      <c r="AE12" s="17">
        <v>0.243382815683127</v>
      </c>
      <c r="AF12" s="17">
        <v>0.18699963769678801</v>
      </c>
      <c r="AG12" s="17">
        <v>0.19608505026581399</v>
      </c>
      <c r="AH12" s="17"/>
      <c r="AI12" s="17">
        <v>0.293043197726361</v>
      </c>
      <c r="AJ12" s="17">
        <v>0.16044337187807201</v>
      </c>
      <c r="AK12" s="17">
        <v>0.19154731700865699</v>
      </c>
      <c r="AL12" s="17">
        <v>0.24914904269973301</v>
      </c>
      <c r="AM12" s="17">
        <v>0.19620507664819201</v>
      </c>
      <c r="AN12" s="17"/>
      <c r="AO12" s="17">
        <v>0.31153471920471798</v>
      </c>
      <c r="AP12" s="17">
        <v>0.18557916505937599</v>
      </c>
      <c r="AQ12" s="17">
        <v>0.236064231758294</v>
      </c>
      <c r="AR12" s="17"/>
      <c r="AS12" s="17">
        <v>0.19674860655899601</v>
      </c>
      <c r="AT12" s="17">
        <v>0.23585321660157199</v>
      </c>
      <c r="AU12" s="17">
        <v>0.22365814411948601</v>
      </c>
      <c r="AV12" s="17">
        <v>0.23422877846361201</v>
      </c>
      <c r="AW12" s="17">
        <v>0.15120377936624399</v>
      </c>
    </row>
    <row r="13" spans="2:49" x14ac:dyDescent="0.25">
      <c r="B13" s="18" t="s">
        <v>240</v>
      </c>
      <c r="C13" s="17">
        <v>0.11482655962755001</v>
      </c>
      <c r="D13" s="17">
        <v>0.12865367065834599</v>
      </c>
      <c r="E13" s="17">
        <v>0.101760259253622</v>
      </c>
      <c r="F13" s="17"/>
      <c r="G13" s="17">
        <v>0.14078900464556399</v>
      </c>
      <c r="H13" s="17">
        <v>0.107029093621437</v>
      </c>
      <c r="I13" s="17">
        <v>0.12971267813746801</v>
      </c>
      <c r="J13" s="17">
        <v>8.9447712218158795E-2</v>
      </c>
      <c r="K13" s="17">
        <v>0.10917523645763499</v>
      </c>
      <c r="L13" s="17">
        <v>0.115937594092536</v>
      </c>
      <c r="M13" s="17"/>
      <c r="N13" s="17">
        <v>0.133859519249095</v>
      </c>
      <c r="O13" s="17">
        <v>0.107406743846995</v>
      </c>
      <c r="P13" s="17">
        <v>0.11971653370551</v>
      </c>
      <c r="Q13" s="17">
        <v>9.6088125527212201E-2</v>
      </c>
      <c r="R13" s="17"/>
      <c r="S13" s="17">
        <v>0.130405622145809</v>
      </c>
      <c r="T13" s="17">
        <v>0.123836678276739</v>
      </c>
      <c r="U13" s="17">
        <v>0.120501592533086</v>
      </c>
      <c r="V13" s="17">
        <v>0.113733535830114</v>
      </c>
      <c r="W13" s="17">
        <v>0.10500791524936499</v>
      </c>
      <c r="X13" s="17">
        <v>0.121587612972008</v>
      </c>
      <c r="Y13" s="17">
        <v>0.117366070654881</v>
      </c>
      <c r="Z13" s="17">
        <v>9.7896562692874306E-2</v>
      </c>
      <c r="AA13" s="17">
        <v>0.107130243090221</v>
      </c>
      <c r="AB13" s="17">
        <v>9.7800520615257194E-2</v>
      </c>
      <c r="AC13" s="17">
        <v>9.92738772155385E-2</v>
      </c>
      <c r="AD13" s="17"/>
      <c r="AE13" s="17">
        <v>0.153192435093327</v>
      </c>
      <c r="AF13" s="17">
        <v>8.01099003354417E-2</v>
      </c>
      <c r="AG13" s="17">
        <v>9.9310285284350694E-2</v>
      </c>
      <c r="AH13" s="17"/>
      <c r="AI13" s="17">
        <v>0.18571607593026601</v>
      </c>
      <c r="AJ13" s="17">
        <v>6.2312758064794797E-2</v>
      </c>
      <c r="AK13" s="17">
        <v>7.2431395920955099E-2</v>
      </c>
      <c r="AL13" s="17">
        <v>0.130459028617848</v>
      </c>
      <c r="AM13" s="17">
        <v>9.6356045620429195E-2</v>
      </c>
      <c r="AN13" s="17"/>
      <c r="AO13" s="17">
        <v>0.219866800876655</v>
      </c>
      <c r="AP13" s="17">
        <v>6.9105159924579801E-2</v>
      </c>
      <c r="AQ13" s="17">
        <v>9.4420468452333206E-2</v>
      </c>
      <c r="AR13" s="17"/>
      <c r="AS13" s="17">
        <v>0.11220856428772499</v>
      </c>
      <c r="AT13" s="17">
        <v>0.124578041545852</v>
      </c>
      <c r="AU13" s="17">
        <v>0.104794679406317</v>
      </c>
      <c r="AV13" s="17">
        <v>0.122910351018557</v>
      </c>
      <c r="AW13" s="17">
        <v>0.149541879995153</v>
      </c>
    </row>
    <row r="14" spans="2:49" x14ac:dyDescent="0.25">
      <c r="B14" s="18" t="s">
        <v>81</v>
      </c>
      <c r="C14" s="19">
        <v>7.0226852650285096E-2</v>
      </c>
      <c r="D14" s="19">
        <v>4.53112317096891E-2</v>
      </c>
      <c r="E14" s="19">
        <v>9.4104840151612704E-2</v>
      </c>
      <c r="F14" s="19"/>
      <c r="G14" s="19">
        <v>0.109752224694194</v>
      </c>
      <c r="H14" s="19">
        <v>9.9642132541310796E-2</v>
      </c>
      <c r="I14" s="19">
        <v>8.3554901790603903E-2</v>
      </c>
      <c r="J14" s="19">
        <v>7.9649890460641401E-2</v>
      </c>
      <c r="K14" s="19">
        <v>3.4124398914778503E-2</v>
      </c>
      <c r="L14" s="19">
        <v>2.5348588208334501E-2</v>
      </c>
      <c r="M14" s="19"/>
      <c r="N14" s="19">
        <v>4.45266225506935E-2</v>
      </c>
      <c r="O14" s="19">
        <v>6.7862434790832094E-2</v>
      </c>
      <c r="P14" s="19">
        <v>6.3974450935825697E-2</v>
      </c>
      <c r="Q14" s="19">
        <v>0.103279877203263</v>
      </c>
      <c r="R14" s="19"/>
      <c r="S14" s="19">
        <v>6.5506849169552503E-2</v>
      </c>
      <c r="T14" s="19">
        <v>5.4896613886362002E-2</v>
      </c>
      <c r="U14" s="19">
        <v>8.6453721699979294E-2</v>
      </c>
      <c r="V14" s="19">
        <v>4.5675389992718599E-2</v>
      </c>
      <c r="W14" s="19">
        <v>8.5467767627380301E-2</v>
      </c>
      <c r="X14" s="19">
        <v>8.9194007525734406E-2</v>
      </c>
      <c r="Y14" s="19">
        <v>7.8949143451947798E-2</v>
      </c>
      <c r="Z14" s="19">
        <v>8.0662339127664004E-2</v>
      </c>
      <c r="AA14" s="19">
        <v>6.8948905143058001E-2</v>
      </c>
      <c r="AB14" s="19">
        <v>6.2963195695786595E-2</v>
      </c>
      <c r="AC14" s="19">
        <v>7.9604388017872493E-2</v>
      </c>
      <c r="AD14" s="19"/>
      <c r="AE14" s="19">
        <v>4.2344277480731503E-2</v>
      </c>
      <c r="AF14" s="19">
        <v>4.5049103490568003E-2</v>
      </c>
      <c r="AG14" s="19">
        <v>0.161558926317343</v>
      </c>
      <c r="AH14" s="19"/>
      <c r="AI14" s="19">
        <v>2.80998778972151E-2</v>
      </c>
      <c r="AJ14" s="19">
        <v>6.0206418792347498E-2</v>
      </c>
      <c r="AK14" s="19">
        <v>2.4692936944611801E-2</v>
      </c>
      <c r="AL14" s="19">
        <v>5.2105270822651997E-2</v>
      </c>
      <c r="AM14" s="19">
        <v>0.150532217809805</v>
      </c>
      <c r="AN14" s="19"/>
      <c r="AO14" s="19">
        <v>1.83009357234604E-2</v>
      </c>
      <c r="AP14" s="19">
        <v>5.0236278126833803E-2</v>
      </c>
      <c r="AQ14" s="19">
        <v>3.5293004543817799E-2</v>
      </c>
      <c r="AR14" s="19"/>
      <c r="AS14" s="19">
        <v>8.9590786236809397E-2</v>
      </c>
      <c r="AT14" s="19">
        <v>7.1411323690140097E-2</v>
      </c>
      <c r="AU14" s="19">
        <v>5.6696756369116197E-2</v>
      </c>
      <c r="AV14" s="19">
        <v>6.1658417070076799E-2</v>
      </c>
      <c r="AW14" s="19">
        <v>6.4513545371606404E-2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3.4755050215443901E-2</v>
      </c>
      <c r="D9" s="17">
        <v>3.92070085394692E-2</v>
      </c>
      <c r="E9" s="17">
        <v>3.0250343360331999E-2</v>
      </c>
      <c r="F9" s="17"/>
      <c r="G9" s="17">
        <v>4.2081574237368601E-2</v>
      </c>
      <c r="H9" s="17">
        <v>3.3259433539400099E-2</v>
      </c>
      <c r="I9" s="17">
        <v>3.6436981620386603E-2</v>
      </c>
      <c r="J9" s="17">
        <v>2.9090023053118301E-2</v>
      </c>
      <c r="K9" s="17">
        <v>4.8180394141805798E-2</v>
      </c>
      <c r="L9" s="17">
        <v>2.52572996615857E-2</v>
      </c>
      <c r="M9" s="17"/>
      <c r="N9" s="17">
        <v>2.7577531009844499E-2</v>
      </c>
      <c r="O9" s="17">
        <v>2.7836999908428198E-2</v>
      </c>
      <c r="P9" s="17">
        <v>4.8987182563307599E-2</v>
      </c>
      <c r="Q9" s="17">
        <v>3.7021553404745999E-2</v>
      </c>
      <c r="R9" s="17"/>
      <c r="S9" s="17">
        <v>3.5348675722969902E-2</v>
      </c>
      <c r="T9" s="17">
        <v>3.3205983281744698E-2</v>
      </c>
      <c r="U9" s="17">
        <v>2.39555112359764E-2</v>
      </c>
      <c r="V9" s="17">
        <v>2.3777595317290599E-2</v>
      </c>
      <c r="W9" s="17">
        <v>4.5582440478355697E-2</v>
      </c>
      <c r="X9" s="17">
        <v>4.87951185986428E-2</v>
      </c>
      <c r="Y9" s="17">
        <v>2.02428471998993E-2</v>
      </c>
      <c r="Z9" s="17">
        <v>3.3624700116427E-2</v>
      </c>
      <c r="AA9" s="17">
        <v>2.1566604845114499E-2</v>
      </c>
      <c r="AB9" s="17">
        <v>5.4487986614535501E-2</v>
      </c>
      <c r="AC9" s="17">
        <v>5.1395825198021702E-2</v>
      </c>
      <c r="AD9" s="17"/>
      <c r="AE9" s="17">
        <v>3.1306824304969998E-2</v>
      </c>
      <c r="AF9" s="17">
        <v>4.1371027898274598E-2</v>
      </c>
      <c r="AG9" s="17">
        <v>3.02348940953007E-2</v>
      </c>
      <c r="AH9" s="17"/>
      <c r="AI9" s="17">
        <v>1.5442921596117E-2</v>
      </c>
      <c r="AJ9" s="17">
        <v>5.2486496345006101E-2</v>
      </c>
      <c r="AK9" s="17">
        <v>5.6303978868123702E-2</v>
      </c>
      <c r="AL9" s="17">
        <v>3.44525114885504E-2</v>
      </c>
      <c r="AM9" s="17">
        <v>2.17136554063528E-2</v>
      </c>
      <c r="AN9" s="17"/>
      <c r="AO9" s="17">
        <v>1.41170283193381E-2</v>
      </c>
      <c r="AP9" s="17">
        <v>4.3920845972715998E-2</v>
      </c>
      <c r="AQ9" s="17">
        <v>5.1516774731527298E-2</v>
      </c>
      <c r="AR9" s="17"/>
      <c r="AS9" s="17">
        <v>3.6781631441267698E-2</v>
      </c>
      <c r="AT9" s="17">
        <v>2.86025126377694E-2</v>
      </c>
      <c r="AU9" s="17">
        <v>3.9655985161171997E-2</v>
      </c>
      <c r="AV9" s="17">
        <v>2.6057570511009001E-2</v>
      </c>
      <c r="AW9" s="17">
        <v>2.77704441328573E-2</v>
      </c>
    </row>
    <row r="10" spans="2:49" x14ac:dyDescent="0.25">
      <c r="B10" s="18" t="s">
        <v>237</v>
      </c>
      <c r="C10" s="17">
        <v>5.1282974263208297E-2</v>
      </c>
      <c r="D10" s="17">
        <v>6.0540850141863299E-2</v>
      </c>
      <c r="E10" s="17">
        <v>4.2680418942020799E-2</v>
      </c>
      <c r="F10" s="17"/>
      <c r="G10" s="17">
        <v>0.104173601216196</v>
      </c>
      <c r="H10" s="17">
        <v>6.5017367797541303E-2</v>
      </c>
      <c r="I10" s="17">
        <v>4.2353587469780102E-2</v>
      </c>
      <c r="J10" s="17">
        <v>4.61547588319485E-2</v>
      </c>
      <c r="K10" s="17">
        <v>3.7391112130280797E-2</v>
      </c>
      <c r="L10" s="17">
        <v>2.520712949787E-2</v>
      </c>
      <c r="M10" s="17"/>
      <c r="N10" s="17">
        <v>3.9451623940696602E-2</v>
      </c>
      <c r="O10" s="17">
        <v>4.8643125032842502E-2</v>
      </c>
      <c r="P10" s="17">
        <v>6.7623211916044104E-2</v>
      </c>
      <c r="Q10" s="17">
        <v>5.2372078958132499E-2</v>
      </c>
      <c r="R10" s="17"/>
      <c r="S10" s="17">
        <v>6.5774769180297496E-2</v>
      </c>
      <c r="T10" s="17">
        <v>4.9899984496708197E-2</v>
      </c>
      <c r="U10" s="17">
        <v>4.3885886256956101E-2</v>
      </c>
      <c r="V10" s="17">
        <v>4.17005638057713E-2</v>
      </c>
      <c r="W10" s="17">
        <v>5.3430272600625099E-2</v>
      </c>
      <c r="X10" s="17">
        <v>4.8835841191274702E-2</v>
      </c>
      <c r="Y10" s="17">
        <v>4.9230406317646601E-2</v>
      </c>
      <c r="Z10" s="17">
        <v>4.7327705836498597E-2</v>
      </c>
      <c r="AA10" s="17">
        <v>4.7307674363893999E-2</v>
      </c>
      <c r="AB10" s="17">
        <v>5.1392948417253101E-2</v>
      </c>
      <c r="AC10" s="17">
        <v>5.97606452346316E-2</v>
      </c>
      <c r="AD10" s="17"/>
      <c r="AE10" s="17">
        <v>4.3786879566148698E-2</v>
      </c>
      <c r="AF10" s="17">
        <v>5.4707603501218699E-2</v>
      </c>
      <c r="AG10" s="17">
        <v>4.8886550377644299E-2</v>
      </c>
      <c r="AH10" s="17"/>
      <c r="AI10" s="17">
        <v>3.9220845649001898E-2</v>
      </c>
      <c r="AJ10" s="17">
        <v>5.5383189422003001E-2</v>
      </c>
      <c r="AK10" s="17">
        <v>8.6759195025776795E-2</v>
      </c>
      <c r="AL10" s="17">
        <v>8.0135840757683999E-2</v>
      </c>
      <c r="AM10" s="17">
        <v>4.5438284878382001E-2</v>
      </c>
      <c r="AN10" s="17"/>
      <c r="AO10" s="17">
        <v>4.4309618350725298E-2</v>
      </c>
      <c r="AP10" s="17">
        <v>6.18862690011448E-2</v>
      </c>
      <c r="AQ10" s="17">
        <v>6.2022702099219798E-2</v>
      </c>
      <c r="AR10" s="17"/>
      <c r="AS10" s="17">
        <v>4.6654883396713802E-2</v>
      </c>
      <c r="AT10" s="17">
        <v>6.2893118436499196E-2</v>
      </c>
      <c r="AU10" s="17">
        <v>4.6445759750691602E-2</v>
      </c>
      <c r="AV10" s="17">
        <v>6.5314129688463396E-2</v>
      </c>
      <c r="AW10" s="17">
        <v>5.2594558041813899E-2</v>
      </c>
    </row>
    <row r="11" spans="2:49" ht="30" x14ac:dyDescent="0.25">
      <c r="B11" s="18" t="s">
        <v>238</v>
      </c>
      <c r="C11" s="17">
        <v>0.54290454595874904</v>
      </c>
      <c r="D11" s="17">
        <v>0.55148079757730595</v>
      </c>
      <c r="E11" s="17">
        <v>0.53308376586443396</v>
      </c>
      <c r="F11" s="17"/>
      <c r="G11" s="17">
        <v>0.40845947228056501</v>
      </c>
      <c r="H11" s="17">
        <v>0.48169538138988899</v>
      </c>
      <c r="I11" s="17">
        <v>0.52787598236238797</v>
      </c>
      <c r="J11" s="17">
        <v>0.59017159324293</v>
      </c>
      <c r="K11" s="17">
        <v>0.59618169469652504</v>
      </c>
      <c r="L11" s="17">
        <v>0.621441243514264</v>
      </c>
      <c r="M11" s="17"/>
      <c r="N11" s="17">
        <v>0.55853739847822803</v>
      </c>
      <c r="O11" s="17">
        <v>0.56757463503855599</v>
      </c>
      <c r="P11" s="17">
        <v>0.48192577822895</v>
      </c>
      <c r="Q11" s="17">
        <v>0.556803489697973</v>
      </c>
      <c r="R11" s="17"/>
      <c r="S11" s="17">
        <v>0.52282971138452605</v>
      </c>
      <c r="T11" s="17">
        <v>0.527692921301949</v>
      </c>
      <c r="U11" s="17">
        <v>0.53730405798098202</v>
      </c>
      <c r="V11" s="17">
        <v>0.55069661542030801</v>
      </c>
      <c r="W11" s="17">
        <v>0.50276259173065696</v>
      </c>
      <c r="X11" s="17">
        <v>0.52558070713361404</v>
      </c>
      <c r="Y11" s="17">
        <v>0.54856746605455997</v>
      </c>
      <c r="Z11" s="17">
        <v>0.50407298176128101</v>
      </c>
      <c r="AA11" s="17">
        <v>0.57169169613080695</v>
      </c>
      <c r="AB11" s="17">
        <v>0.61756439641391603</v>
      </c>
      <c r="AC11" s="17">
        <v>0.54510083501545104</v>
      </c>
      <c r="AD11" s="17"/>
      <c r="AE11" s="17">
        <v>0.51568291403794497</v>
      </c>
      <c r="AF11" s="17">
        <v>0.60918338478635903</v>
      </c>
      <c r="AG11" s="17">
        <v>0.49736955915824399</v>
      </c>
      <c r="AH11" s="17"/>
      <c r="AI11" s="17">
        <v>0.44685175544273598</v>
      </c>
      <c r="AJ11" s="17">
        <v>0.64126155841404298</v>
      </c>
      <c r="AK11" s="17">
        <v>0.63805870108529095</v>
      </c>
      <c r="AL11" s="17">
        <v>0.51973449566931895</v>
      </c>
      <c r="AM11" s="17">
        <v>0.53900490503717202</v>
      </c>
      <c r="AN11" s="17"/>
      <c r="AO11" s="17">
        <v>0.394653886810726</v>
      </c>
      <c r="AP11" s="17">
        <v>0.62565361846974898</v>
      </c>
      <c r="AQ11" s="17">
        <v>0.55105239175330301</v>
      </c>
      <c r="AR11" s="17"/>
      <c r="AS11" s="17">
        <v>0.54297719704801595</v>
      </c>
      <c r="AT11" s="17">
        <v>0.51443266655618802</v>
      </c>
      <c r="AU11" s="17">
        <v>0.56999051096468101</v>
      </c>
      <c r="AV11" s="17">
        <v>0.51424187462011295</v>
      </c>
      <c r="AW11" s="17">
        <v>0.54159166361069</v>
      </c>
    </row>
    <row r="12" spans="2:49" x14ac:dyDescent="0.25">
      <c r="B12" s="18" t="s">
        <v>239</v>
      </c>
      <c r="C12" s="17">
        <v>0.20926696192189601</v>
      </c>
      <c r="D12" s="17">
        <v>0.205253484376551</v>
      </c>
      <c r="E12" s="17">
        <v>0.21447648633256899</v>
      </c>
      <c r="F12" s="17"/>
      <c r="G12" s="17">
        <v>0.26131875268853699</v>
      </c>
      <c r="H12" s="17">
        <v>0.24041698011031101</v>
      </c>
      <c r="I12" s="17">
        <v>0.20336605948309799</v>
      </c>
      <c r="J12" s="17">
        <v>0.18204023233302</v>
      </c>
      <c r="K12" s="17">
        <v>0.18175812929072499</v>
      </c>
      <c r="L12" s="17">
        <v>0.19422718930253899</v>
      </c>
      <c r="M12" s="17"/>
      <c r="N12" s="17">
        <v>0.226351554400224</v>
      </c>
      <c r="O12" s="17">
        <v>0.19721347251652899</v>
      </c>
      <c r="P12" s="17">
        <v>0.232241823868921</v>
      </c>
      <c r="Q12" s="17">
        <v>0.182540443827656</v>
      </c>
      <c r="R12" s="17"/>
      <c r="S12" s="17">
        <v>0.22927956467998201</v>
      </c>
      <c r="T12" s="17">
        <v>0.24077137343927499</v>
      </c>
      <c r="U12" s="17">
        <v>0.18426877295467001</v>
      </c>
      <c r="V12" s="17">
        <v>0.22550911788351</v>
      </c>
      <c r="W12" s="17">
        <v>0.216944166108233</v>
      </c>
      <c r="X12" s="17">
        <v>0.206078689351333</v>
      </c>
      <c r="Y12" s="17">
        <v>0.203002409971375</v>
      </c>
      <c r="Z12" s="17">
        <v>0.24809065550162501</v>
      </c>
      <c r="AA12" s="17">
        <v>0.19717023130479699</v>
      </c>
      <c r="AB12" s="17">
        <v>0.14232090954018201</v>
      </c>
      <c r="AC12" s="17">
        <v>0.20332291632062199</v>
      </c>
      <c r="AD12" s="17"/>
      <c r="AE12" s="17">
        <v>0.239023716206511</v>
      </c>
      <c r="AF12" s="17">
        <v>0.17941512080915301</v>
      </c>
      <c r="AG12" s="17">
        <v>0.19532095372078601</v>
      </c>
      <c r="AH12" s="17"/>
      <c r="AI12" s="17">
        <v>0.300926092828463</v>
      </c>
      <c r="AJ12" s="17">
        <v>0.15667090649823401</v>
      </c>
      <c r="AK12" s="17">
        <v>0.13710176411592501</v>
      </c>
      <c r="AL12" s="17">
        <v>0.172375525859677</v>
      </c>
      <c r="AM12" s="17">
        <v>0.17634103148258301</v>
      </c>
      <c r="AN12" s="17"/>
      <c r="AO12" s="17">
        <v>0.318214080359426</v>
      </c>
      <c r="AP12" s="17">
        <v>0.178764147649012</v>
      </c>
      <c r="AQ12" s="17">
        <v>0.20336195993942099</v>
      </c>
      <c r="AR12" s="17"/>
      <c r="AS12" s="17">
        <v>0.18754467428103899</v>
      </c>
      <c r="AT12" s="17">
        <v>0.23487398784692801</v>
      </c>
      <c r="AU12" s="17">
        <v>0.21055393137124001</v>
      </c>
      <c r="AV12" s="17">
        <v>0.23198353343919001</v>
      </c>
      <c r="AW12" s="17">
        <v>0.13228909911442999</v>
      </c>
    </row>
    <row r="13" spans="2:49" x14ac:dyDescent="0.25">
      <c r="B13" s="18" t="s">
        <v>240</v>
      </c>
      <c r="C13" s="17">
        <v>9.4653245057368302E-2</v>
      </c>
      <c r="D13" s="17">
        <v>9.5392669473433098E-2</v>
      </c>
      <c r="E13" s="17">
        <v>9.4280542275878093E-2</v>
      </c>
      <c r="F13" s="17"/>
      <c r="G13" s="17">
        <v>8.3120223906805402E-2</v>
      </c>
      <c r="H13" s="17">
        <v>8.4370858432113394E-2</v>
      </c>
      <c r="I13" s="17">
        <v>0.110236335962524</v>
      </c>
      <c r="J13" s="17">
        <v>8.0207888973276006E-2</v>
      </c>
      <c r="K13" s="17">
        <v>9.9904018962990906E-2</v>
      </c>
      <c r="L13" s="17">
        <v>0.106308370416592</v>
      </c>
      <c r="M13" s="17"/>
      <c r="N13" s="17">
        <v>0.112598414629306</v>
      </c>
      <c r="O13" s="17">
        <v>8.9648890568915507E-2</v>
      </c>
      <c r="P13" s="17">
        <v>9.5942663290333893E-2</v>
      </c>
      <c r="Q13" s="17">
        <v>8.0095091980074098E-2</v>
      </c>
      <c r="R13" s="17"/>
      <c r="S13" s="17">
        <v>8.3509370118313497E-2</v>
      </c>
      <c r="T13" s="17">
        <v>9.6533831409969198E-2</v>
      </c>
      <c r="U13" s="17">
        <v>0.11731812455042701</v>
      </c>
      <c r="V13" s="17">
        <v>9.9786123418405606E-2</v>
      </c>
      <c r="W13" s="17">
        <v>9.8826123639732699E-2</v>
      </c>
      <c r="X13" s="17">
        <v>9.3568312616897298E-2</v>
      </c>
      <c r="Y13" s="17">
        <v>0.11089385236350301</v>
      </c>
      <c r="Z13" s="17">
        <v>0.10106963251609501</v>
      </c>
      <c r="AA13" s="17">
        <v>8.9915548987164001E-2</v>
      </c>
      <c r="AB13" s="17">
        <v>7.6861114977804207E-2</v>
      </c>
      <c r="AC13" s="17">
        <v>8.2904736920247399E-2</v>
      </c>
      <c r="AD13" s="17"/>
      <c r="AE13" s="17">
        <v>0.127492786698712</v>
      </c>
      <c r="AF13" s="17">
        <v>7.6578851972744902E-2</v>
      </c>
      <c r="AG13" s="17">
        <v>7.3209678780964405E-2</v>
      </c>
      <c r="AH13" s="17"/>
      <c r="AI13" s="17">
        <v>0.16835198676639099</v>
      </c>
      <c r="AJ13" s="17">
        <v>4.7253122863740699E-2</v>
      </c>
      <c r="AK13" s="17">
        <v>5.2149677108932001E-2</v>
      </c>
      <c r="AL13" s="17">
        <v>0.15656803948560999</v>
      </c>
      <c r="AM13" s="17">
        <v>6.4709793028156895E-2</v>
      </c>
      <c r="AN13" s="17"/>
      <c r="AO13" s="17">
        <v>0.20544306988630701</v>
      </c>
      <c r="AP13" s="17">
        <v>4.6863508671877198E-2</v>
      </c>
      <c r="AQ13" s="17">
        <v>9.5431820360562594E-2</v>
      </c>
      <c r="AR13" s="17"/>
      <c r="AS13" s="17">
        <v>0.108180402469579</v>
      </c>
      <c r="AT13" s="17">
        <v>8.8340632983176501E-2</v>
      </c>
      <c r="AU13" s="17">
        <v>7.8696426580959197E-2</v>
      </c>
      <c r="AV13" s="17">
        <v>0.101398063502249</v>
      </c>
      <c r="AW13" s="17">
        <v>0.21704630637918201</v>
      </c>
    </row>
    <row r="14" spans="2:49" x14ac:dyDescent="0.25">
      <c r="B14" s="18" t="s">
        <v>81</v>
      </c>
      <c r="C14" s="19">
        <v>6.7137222583334696E-2</v>
      </c>
      <c r="D14" s="19">
        <v>4.81251898913772E-2</v>
      </c>
      <c r="E14" s="19">
        <v>8.5228443224765596E-2</v>
      </c>
      <c r="F14" s="19"/>
      <c r="G14" s="19">
        <v>0.100846375670528</v>
      </c>
      <c r="H14" s="19">
        <v>9.5239978730745495E-2</v>
      </c>
      <c r="I14" s="19">
        <v>7.9731053101823005E-2</v>
      </c>
      <c r="J14" s="19">
        <v>7.2335503565706893E-2</v>
      </c>
      <c r="K14" s="19">
        <v>3.6584650777671798E-2</v>
      </c>
      <c r="L14" s="19">
        <v>2.7558767607149998E-2</v>
      </c>
      <c r="M14" s="19"/>
      <c r="N14" s="19">
        <v>3.5483477541701301E-2</v>
      </c>
      <c r="O14" s="19">
        <v>6.9082876934728699E-2</v>
      </c>
      <c r="P14" s="19">
        <v>7.3279340132443693E-2</v>
      </c>
      <c r="Q14" s="19">
        <v>9.11673421314185E-2</v>
      </c>
      <c r="R14" s="19"/>
      <c r="S14" s="19">
        <v>6.3257908913911406E-2</v>
      </c>
      <c r="T14" s="19">
        <v>5.1895906070353499E-2</v>
      </c>
      <c r="U14" s="19">
        <v>9.3267647020988304E-2</v>
      </c>
      <c r="V14" s="19">
        <v>5.8529984154714498E-2</v>
      </c>
      <c r="W14" s="19">
        <v>8.2454405442396905E-2</v>
      </c>
      <c r="X14" s="19">
        <v>7.7141331108237995E-2</v>
      </c>
      <c r="Y14" s="19">
        <v>6.8063018093015903E-2</v>
      </c>
      <c r="Z14" s="19">
        <v>6.5814324268073904E-2</v>
      </c>
      <c r="AA14" s="19">
        <v>7.2348244368223499E-2</v>
      </c>
      <c r="AB14" s="19">
        <v>5.7372644036309303E-2</v>
      </c>
      <c r="AC14" s="19">
        <v>5.7515041311026201E-2</v>
      </c>
      <c r="AD14" s="19"/>
      <c r="AE14" s="19">
        <v>4.2706879185713101E-2</v>
      </c>
      <c r="AF14" s="19">
        <v>3.8744011032249399E-2</v>
      </c>
      <c r="AG14" s="19">
        <v>0.15497836386705999</v>
      </c>
      <c r="AH14" s="19"/>
      <c r="AI14" s="19">
        <v>2.9206397717291201E-2</v>
      </c>
      <c r="AJ14" s="19">
        <v>4.6944726456973597E-2</v>
      </c>
      <c r="AK14" s="19">
        <v>2.9626683795951202E-2</v>
      </c>
      <c r="AL14" s="19">
        <v>3.6733586739160301E-2</v>
      </c>
      <c r="AM14" s="19">
        <v>0.152792330167353</v>
      </c>
      <c r="AN14" s="19"/>
      <c r="AO14" s="19">
        <v>2.32623162734782E-2</v>
      </c>
      <c r="AP14" s="19">
        <v>4.2911610235501101E-2</v>
      </c>
      <c r="AQ14" s="19">
        <v>3.6614351115965803E-2</v>
      </c>
      <c r="AR14" s="19"/>
      <c r="AS14" s="19">
        <v>7.7861211363384503E-2</v>
      </c>
      <c r="AT14" s="19">
        <v>7.0857081539438996E-2</v>
      </c>
      <c r="AU14" s="19">
        <v>5.4657386171256199E-2</v>
      </c>
      <c r="AV14" s="19">
        <v>6.1004828238974698E-2</v>
      </c>
      <c r="AW14" s="19">
        <v>2.8707928721026801E-2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3.9623682623851797E-2</v>
      </c>
      <c r="D9" s="17">
        <v>4.8632121217756001E-2</v>
      </c>
      <c r="E9" s="17">
        <v>3.0713671153199201E-2</v>
      </c>
      <c r="F9" s="17"/>
      <c r="G9" s="17">
        <v>3.9160465307773597E-2</v>
      </c>
      <c r="H9" s="17">
        <v>3.3984312158729497E-2</v>
      </c>
      <c r="I9" s="17">
        <v>4.5626546516361603E-2</v>
      </c>
      <c r="J9" s="17">
        <v>4.30429518740107E-2</v>
      </c>
      <c r="K9" s="17">
        <v>5.08416487365555E-2</v>
      </c>
      <c r="L9" s="17">
        <v>2.93236029872476E-2</v>
      </c>
      <c r="M9" s="17"/>
      <c r="N9" s="17">
        <v>2.8461237420806199E-2</v>
      </c>
      <c r="O9" s="17">
        <v>3.1981265325425501E-2</v>
      </c>
      <c r="P9" s="17">
        <v>5.0035007251608102E-2</v>
      </c>
      <c r="Q9" s="17">
        <v>4.9520569068676003E-2</v>
      </c>
      <c r="R9" s="17"/>
      <c r="S9" s="17">
        <v>3.50738472447207E-2</v>
      </c>
      <c r="T9" s="17">
        <v>4.3023621247426001E-2</v>
      </c>
      <c r="U9" s="17">
        <v>2.9033470980149099E-2</v>
      </c>
      <c r="V9" s="17">
        <v>3.6201547397430298E-2</v>
      </c>
      <c r="W9" s="17">
        <v>3.2966523144645002E-2</v>
      </c>
      <c r="X9" s="17">
        <v>4.4768065372820798E-2</v>
      </c>
      <c r="Y9" s="17">
        <v>2.80001134036864E-2</v>
      </c>
      <c r="Z9" s="17">
        <v>6.8640864387921594E-2</v>
      </c>
      <c r="AA9" s="17">
        <v>3.4312669191302499E-2</v>
      </c>
      <c r="AB9" s="17">
        <v>5.65197055763711E-2</v>
      </c>
      <c r="AC9" s="17">
        <v>4.3431081199674301E-2</v>
      </c>
      <c r="AD9" s="17"/>
      <c r="AE9" s="17">
        <v>5.07590613757741E-2</v>
      </c>
      <c r="AF9" s="17">
        <v>3.7839891751210497E-2</v>
      </c>
      <c r="AG9" s="17">
        <v>2.3750386994344602E-2</v>
      </c>
      <c r="AH9" s="17"/>
      <c r="AI9" s="17">
        <v>2.8935227687403101E-2</v>
      </c>
      <c r="AJ9" s="17">
        <v>4.9526967019077203E-2</v>
      </c>
      <c r="AK9" s="17">
        <v>2.4866584713588099E-2</v>
      </c>
      <c r="AL9" s="17">
        <v>9.9340303558457202E-2</v>
      </c>
      <c r="AM9" s="17">
        <v>3.7435213434345103E-2</v>
      </c>
      <c r="AN9" s="17"/>
      <c r="AO9" s="17">
        <v>1.7820405370480699E-2</v>
      </c>
      <c r="AP9" s="17">
        <v>4.6082752220611402E-2</v>
      </c>
      <c r="AQ9" s="17">
        <v>4.8710116998425798E-2</v>
      </c>
      <c r="AR9" s="17"/>
      <c r="AS9" s="17">
        <v>4.8311221418124599E-2</v>
      </c>
      <c r="AT9" s="17">
        <v>3.6232800577261803E-2</v>
      </c>
      <c r="AU9" s="17">
        <v>4.1825429492131201E-2</v>
      </c>
      <c r="AV9" s="17">
        <v>3.5117761353291199E-2</v>
      </c>
      <c r="AW9" s="17">
        <v>4.6982515492862899E-2</v>
      </c>
    </row>
    <row r="10" spans="2:49" x14ac:dyDescent="0.25">
      <c r="B10" s="18" t="s">
        <v>237</v>
      </c>
      <c r="C10" s="17">
        <v>5.6645693117518901E-2</v>
      </c>
      <c r="D10" s="17">
        <v>7.1608573794897296E-2</v>
      </c>
      <c r="E10" s="17">
        <v>4.2521247911562199E-2</v>
      </c>
      <c r="F10" s="17"/>
      <c r="G10" s="17">
        <v>9.0482478256288995E-2</v>
      </c>
      <c r="H10" s="17">
        <v>5.96980914267915E-2</v>
      </c>
      <c r="I10" s="17">
        <v>8.2558731732477297E-2</v>
      </c>
      <c r="J10" s="17">
        <v>4.7841184041335798E-2</v>
      </c>
      <c r="K10" s="17">
        <v>4.0599136664335199E-2</v>
      </c>
      <c r="L10" s="17">
        <v>2.8138892930914001E-2</v>
      </c>
      <c r="M10" s="17"/>
      <c r="N10" s="17">
        <v>5.1547872276891699E-2</v>
      </c>
      <c r="O10" s="17">
        <v>5.7090500415669598E-2</v>
      </c>
      <c r="P10" s="17">
        <v>6.35716096200412E-2</v>
      </c>
      <c r="Q10" s="17">
        <v>5.5726687639303399E-2</v>
      </c>
      <c r="R10" s="17"/>
      <c r="S10" s="17">
        <v>7.5943665896775897E-2</v>
      </c>
      <c r="T10" s="17">
        <v>4.4497046492061702E-2</v>
      </c>
      <c r="U10" s="17">
        <v>3.3324744121733502E-2</v>
      </c>
      <c r="V10" s="17">
        <v>4.0527439399217803E-2</v>
      </c>
      <c r="W10" s="17">
        <v>7.3042206873431798E-2</v>
      </c>
      <c r="X10" s="17">
        <v>6.0542616318988399E-2</v>
      </c>
      <c r="Y10" s="17">
        <v>7.0634266681968594E-2</v>
      </c>
      <c r="Z10" s="17">
        <v>6.0521695959480398E-2</v>
      </c>
      <c r="AA10" s="17">
        <v>5.1990085055666199E-2</v>
      </c>
      <c r="AB10" s="17">
        <v>3.7026756357090303E-2</v>
      </c>
      <c r="AC10" s="17">
        <v>9.0577834971115004E-2</v>
      </c>
      <c r="AD10" s="17"/>
      <c r="AE10" s="17">
        <v>6.9385981047275905E-2</v>
      </c>
      <c r="AF10" s="17">
        <v>5.2059356208935398E-2</v>
      </c>
      <c r="AG10" s="17">
        <v>4.9262036443250501E-2</v>
      </c>
      <c r="AH10" s="17"/>
      <c r="AI10" s="17">
        <v>5.6280315547366198E-2</v>
      </c>
      <c r="AJ10" s="17">
        <v>6.8713189840733394E-2</v>
      </c>
      <c r="AK10" s="17">
        <v>6.3648900771053701E-2</v>
      </c>
      <c r="AL10" s="17">
        <v>0.13715371884650501</v>
      </c>
      <c r="AM10" s="17">
        <v>3.4833637977705202E-2</v>
      </c>
      <c r="AN10" s="17"/>
      <c r="AO10" s="17">
        <v>6.61826313274822E-2</v>
      </c>
      <c r="AP10" s="17">
        <v>6.1377047584003003E-2</v>
      </c>
      <c r="AQ10" s="17">
        <v>5.9314792198503802E-2</v>
      </c>
      <c r="AR10" s="17"/>
      <c r="AS10" s="17">
        <v>5.4065239313717497E-2</v>
      </c>
      <c r="AT10" s="17">
        <v>5.57076868604377E-2</v>
      </c>
      <c r="AU10" s="17">
        <v>5.42482725084747E-2</v>
      </c>
      <c r="AV10" s="17">
        <v>7.4047145846011006E-2</v>
      </c>
      <c r="AW10" s="17">
        <v>6.2950713974279704E-2</v>
      </c>
    </row>
    <row r="11" spans="2:49" ht="30" x14ac:dyDescent="0.25">
      <c r="B11" s="18" t="s">
        <v>238</v>
      </c>
      <c r="C11" s="17">
        <v>0.56087594858036705</v>
      </c>
      <c r="D11" s="17">
        <v>0.52388556955277199</v>
      </c>
      <c r="E11" s="17">
        <v>0.596717459873499</v>
      </c>
      <c r="F11" s="17"/>
      <c r="G11" s="17">
        <v>0.43400163440184403</v>
      </c>
      <c r="H11" s="17">
        <v>0.51103360710071999</v>
      </c>
      <c r="I11" s="17">
        <v>0.52584711694492903</v>
      </c>
      <c r="J11" s="17">
        <v>0.59650100676456597</v>
      </c>
      <c r="K11" s="17">
        <v>0.62667429593033797</v>
      </c>
      <c r="L11" s="17">
        <v>0.64243215151939503</v>
      </c>
      <c r="M11" s="17"/>
      <c r="N11" s="17">
        <v>0.535992434993947</v>
      </c>
      <c r="O11" s="17">
        <v>0.59473821636655899</v>
      </c>
      <c r="P11" s="17">
        <v>0.55984821757021397</v>
      </c>
      <c r="Q11" s="17">
        <v>0.55569751484992502</v>
      </c>
      <c r="R11" s="17"/>
      <c r="S11" s="17">
        <v>0.488228642314117</v>
      </c>
      <c r="T11" s="17">
        <v>0.57060624843885199</v>
      </c>
      <c r="U11" s="17">
        <v>0.57969919228634903</v>
      </c>
      <c r="V11" s="17">
        <v>0.57179185535864596</v>
      </c>
      <c r="W11" s="17">
        <v>0.52310428544735998</v>
      </c>
      <c r="X11" s="17">
        <v>0.53628219753115103</v>
      </c>
      <c r="Y11" s="17">
        <v>0.56540963766510999</v>
      </c>
      <c r="Z11" s="17">
        <v>0.53945714306263604</v>
      </c>
      <c r="AA11" s="17">
        <v>0.57639628356498696</v>
      </c>
      <c r="AB11" s="17">
        <v>0.66360820412261701</v>
      </c>
      <c r="AC11" s="17">
        <v>0.57713970710514195</v>
      </c>
      <c r="AD11" s="17"/>
      <c r="AE11" s="17">
        <v>0.55671228210478496</v>
      </c>
      <c r="AF11" s="17">
        <v>0.59426268802969096</v>
      </c>
      <c r="AG11" s="17">
        <v>0.52045045128733503</v>
      </c>
      <c r="AH11" s="17"/>
      <c r="AI11" s="17">
        <v>0.52366569614110403</v>
      </c>
      <c r="AJ11" s="17">
        <v>0.62666891458165297</v>
      </c>
      <c r="AK11" s="17">
        <v>0.54347610962380899</v>
      </c>
      <c r="AL11" s="17">
        <v>0.52790156975878899</v>
      </c>
      <c r="AM11" s="17">
        <v>0.52809789721101996</v>
      </c>
      <c r="AN11" s="17"/>
      <c r="AO11" s="17">
        <v>0.49322043327883602</v>
      </c>
      <c r="AP11" s="17">
        <v>0.63135901399685002</v>
      </c>
      <c r="AQ11" s="17">
        <v>0.51708697120000702</v>
      </c>
      <c r="AR11" s="17"/>
      <c r="AS11" s="17">
        <v>0.57483917558643405</v>
      </c>
      <c r="AT11" s="17">
        <v>0.56986732210771296</v>
      </c>
      <c r="AU11" s="17">
        <v>0.553736114354902</v>
      </c>
      <c r="AV11" s="17">
        <v>0.49680510869510702</v>
      </c>
      <c r="AW11" s="17">
        <v>0.463706174752545</v>
      </c>
    </row>
    <row r="12" spans="2:49" x14ac:dyDescent="0.25">
      <c r="B12" s="18" t="s">
        <v>239</v>
      </c>
      <c r="C12" s="17">
        <v>0.19916566238015901</v>
      </c>
      <c r="D12" s="17">
        <v>0.22124440336351001</v>
      </c>
      <c r="E12" s="17">
        <v>0.17728163658707399</v>
      </c>
      <c r="F12" s="17"/>
      <c r="G12" s="17">
        <v>0.237116781576032</v>
      </c>
      <c r="H12" s="17">
        <v>0.20123991961249901</v>
      </c>
      <c r="I12" s="17">
        <v>0.18625417198948099</v>
      </c>
      <c r="J12" s="17">
        <v>0.177889096298393</v>
      </c>
      <c r="K12" s="17">
        <v>0.17829596503917899</v>
      </c>
      <c r="L12" s="17">
        <v>0.21369667271187701</v>
      </c>
      <c r="M12" s="17"/>
      <c r="N12" s="17">
        <v>0.25130793018768299</v>
      </c>
      <c r="O12" s="17">
        <v>0.20175700021017701</v>
      </c>
      <c r="P12" s="17">
        <v>0.172629544737781</v>
      </c>
      <c r="Q12" s="17">
        <v>0.16525155362923599</v>
      </c>
      <c r="R12" s="17"/>
      <c r="S12" s="17">
        <v>0.24673093288297801</v>
      </c>
      <c r="T12" s="17">
        <v>0.20319619442416101</v>
      </c>
      <c r="U12" s="17">
        <v>0.184433661824395</v>
      </c>
      <c r="V12" s="17">
        <v>0.211425440231444</v>
      </c>
      <c r="W12" s="17">
        <v>0.19345513783011301</v>
      </c>
      <c r="X12" s="17">
        <v>0.18455587629515799</v>
      </c>
      <c r="Y12" s="17">
        <v>0.208315296153992</v>
      </c>
      <c r="Z12" s="17">
        <v>0.19692230088197099</v>
      </c>
      <c r="AA12" s="17">
        <v>0.21199924969617201</v>
      </c>
      <c r="AB12" s="17">
        <v>0.13768565796169299</v>
      </c>
      <c r="AC12" s="17">
        <v>0.160853502826283</v>
      </c>
      <c r="AD12" s="17"/>
      <c r="AE12" s="17">
        <v>0.205406789568227</v>
      </c>
      <c r="AF12" s="17">
        <v>0.201696155264357</v>
      </c>
      <c r="AG12" s="17">
        <v>0.17922872155508399</v>
      </c>
      <c r="AH12" s="17"/>
      <c r="AI12" s="17">
        <v>0.251325314119205</v>
      </c>
      <c r="AJ12" s="17">
        <v>0.144218346186646</v>
      </c>
      <c r="AK12" s="17">
        <v>0.26928036534911898</v>
      </c>
      <c r="AL12" s="17">
        <v>0.123526089699258</v>
      </c>
      <c r="AM12" s="17">
        <v>0.19327581001001001</v>
      </c>
      <c r="AN12" s="17"/>
      <c r="AO12" s="17">
        <v>0.27599557002752101</v>
      </c>
      <c r="AP12" s="17">
        <v>0.16218771544293401</v>
      </c>
      <c r="AQ12" s="17">
        <v>0.262743346730898</v>
      </c>
      <c r="AR12" s="17"/>
      <c r="AS12" s="17">
        <v>0.163429964676826</v>
      </c>
      <c r="AT12" s="17">
        <v>0.19604754807013</v>
      </c>
      <c r="AU12" s="17">
        <v>0.235635876639334</v>
      </c>
      <c r="AV12" s="17">
        <v>0.22473377453797699</v>
      </c>
      <c r="AW12" s="17">
        <v>0.286176388152099</v>
      </c>
    </row>
    <row r="13" spans="2:49" x14ac:dyDescent="0.25">
      <c r="B13" s="18" t="s">
        <v>240</v>
      </c>
      <c r="C13" s="17">
        <v>7.18677565064237E-2</v>
      </c>
      <c r="D13" s="17">
        <v>8.4392477150375206E-2</v>
      </c>
      <c r="E13" s="17">
        <v>5.9710991221970197E-2</v>
      </c>
      <c r="F13" s="17"/>
      <c r="G13" s="17">
        <v>0.10037801619113999</v>
      </c>
      <c r="H13" s="17">
        <v>9.0865163365906498E-2</v>
      </c>
      <c r="I13" s="17">
        <v>7.3017180474919396E-2</v>
      </c>
      <c r="J13" s="17">
        <v>6.0697825740580698E-2</v>
      </c>
      <c r="K13" s="17">
        <v>6.07902084166402E-2</v>
      </c>
      <c r="L13" s="17">
        <v>5.27668156250507E-2</v>
      </c>
      <c r="M13" s="17"/>
      <c r="N13" s="17">
        <v>8.8040815740891204E-2</v>
      </c>
      <c r="O13" s="17">
        <v>4.9887162747830997E-2</v>
      </c>
      <c r="P13" s="17">
        <v>7.7766237463177706E-2</v>
      </c>
      <c r="Q13" s="17">
        <v>7.0435204359977202E-2</v>
      </c>
      <c r="R13" s="17"/>
      <c r="S13" s="17">
        <v>9.0254618809136697E-2</v>
      </c>
      <c r="T13" s="17">
        <v>7.6178796905878698E-2</v>
      </c>
      <c r="U13" s="17">
        <v>9.5679609905675395E-2</v>
      </c>
      <c r="V13" s="17">
        <v>8.5835475897025296E-2</v>
      </c>
      <c r="W13" s="17">
        <v>9.6883977309627098E-2</v>
      </c>
      <c r="X13" s="17">
        <v>6.14740751892058E-2</v>
      </c>
      <c r="Y13" s="17">
        <v>6.3049244741671506E-2</v>
      </c>
      <c r="Z13" s="17">
        <v>6.1668364772562101E-2</v>
      </c>
      <c r="AA13" s="17">
        <v>4.72316249832491E-2</v>
      </c>
      <c r="AB13" s="17">
        <v>4.33041763645736E-2</v>
      </c>
      <c r="AC13" s="17">
        <v>5.7542948254095998E-2</v>
      </c>
      <c r="AD13" s="17"/>
      <c r="AE13" s="17">
        <v>6.8513534378730701E-2</v>
      </c>
      <c r="AF13" s="17">
        <v>7.0601843794563995E-2</v>
      </c>
      <c r="AG13" s="17">
        <v>6.2056553931045498E-2</v>
      </c>
      <c r="AH13" s="17"/>
      <c r="AI13" s="17">
        <v>0.102783048828896</v>
      </c>
      <c r="AJ13" s="17">
        <v>5.2695040659406299E-2</v>
      </c>
      <c r="AK13" s="17">
        <v>8.3853724423553794E-2</v>
      </c>
      <c r="AL13" s="17">
        <v>9.4085153871521596E-2</v>
      </c>
      <c r="AM13" s="17">
        <v>3.8123357581320003E-2</v>
      </c>
      <c r="AN13" s="17"/>
      <c r="AO13" s="17">
        <v>0.12384319387034901</v>
      </c>
      <c r="AP13" s="17">
        <v>4.6344547071133897E-2</v>
      </c>
      <c r="AQ13" s="17">
        <v>8.1224183630792701E-2</v>
      </c>
      <c r="AR13" s="17"/>
      <c r="AS13" s="17">
        <v>6.5487028403367106E-2</v>
      </c>
      <c r="AT13" s="17">
        <v>7.4131050748757907E-2</v>
      </c>
      <c r="AU13" s="17">
        <v>6.57135572105398E-2</v>
      </c>
      <c r="AV13" s="17">
        <v>9.7467338643134505E-2</v>
      </c>
      <c r="AW13" s="17">
        <v>8.3403535686565097E-2</v>
      </c>
    </row>
    <row r="14" spans="2:49" x14ac:dyDescent="0.25">
      <c r="B14" s="18" t="s">
        <v>81</v>
      </c>
      <c r="C14" s="19">
        <v>7.1821256791679597E-2</v>
      </c>
      <c r="D14" s="19">
        <v>5.0236854920689598E-2</v>
      </c>
      <c r="E14" s="19">
        <v>9.3054993252695506E-2</v>
      </c>
      <c r="F14" s="19"/>
      <c r="G14" s="19">
        <v>9.8860624266922006E-2</v>
      </c>
      <c r="H14" s="19">
        <v>0.103178906335354</v>
      </c>
      <c r="I14" s="19">
        <v>8.6696252341831898E-2</v>
      </c>
      <c r="J14" s="19">
        <v>7.4027935281114204E-2</v>
      </c>
      <c r="K14" s="19">
        <v>4.2798745212951697E-2</v>
      </c>
      <c r="L14" s="19">
        <v>3.3641864225515898E-2</v>
      </c>
      <c r="M14" s="19"/>
      <c r="N14" s="19">
        <v>4.4649709379781397E-2</v>
      </c>
      <c r="O14" s="19">
        <v>6.4545854934338204E-2</v>
      </c>
      <c r="P14" s="19">
        <v>7.6149383357178593E-2</v>
      </c>
      <c r="Q14" s="19">
        <v>0.103368470452882</v>
      </c>
      <c r="R14" s="19"/>
      <c r="S14" s="19">
        <v>6.3768292852272299E-2</v>
      </c>
      <c r="T14" s="19">
        <v>6.2498092491620701E-2</v>
      </c>
      <c r="U14" s="19">
        <v>7.7829320881697903E-2</v>
      </c>
      <c r="V14" s="19">
        <v>5.4218241716236397E-2</v>
      </c>
      <c r="W14" s="19">
        <v>8.0547869394823002E-2</v>
      </c>
      <c r="X14" s="19">
        <v>0.11237716929267599</v>
      </c>
      <c r="Y14" s="19">
        <v>6.4591441353572004E-2</v>
      </c>
      <c r="Z14" s="19">
        <v>7.2789630935429395E-2</v>
      </c>
      <c r="AA14" s="19">
        <v>7.8070087508623501E-2</v>
      </c>
      <c r="AB14" s="19">
        <v>6.1855499617655102E-2</v>
      </c>
      <c r="AC14" s="19">
        <v>7.0454925643689201E-2</v>
      </c>
      <c r="AD14" s="19"/>
      <c r="AE14" s="19">
        <v>4.92223515252063E-2</v>
      </c>
      <c r="AF14" s="19">
        <v>4.35400649512417E-2</v>
      </c>
      <c r="AG14" s="19">
        <v>0.165251849788939</v>
      </c>
      <c r="AH14" s="19"/>
      <c r="AI14" s="19">
        <v>3.7010397676025E-2</v>
      </c>
      <c r="AJ14" s="19">
        <v>5.8177541712484397E-2</v>
      </c>
      <c r="AK14" s="19">
        <v>1.48743151188757E-2</v>
      </c>
      <c r="AL14" s="19">
        <v>1.7993164265468899E-2</v>
      </c>
      <c r="AM14" s="19">
        <v>0.16823408378560001</v>
      </c>
      <c r="AN14" s="19"/>
      <c r="AO14" s="19">
        <v>2.2937766125330199E-2</v>
      </c>
      <c r="AP14" s="19">
        <v>5.2648923684467601E-2</v>
      </c>
      <c r="AQ14" s="19">
        <v>3.09205892413725E-2</v>
      </c>
      <c r="AR14" s="19"/>
      <c r="AS14" s="19">
        <v>9.3867370601531303E-2</v>
      </c>
      <c r="AT14" s="19">
        <v>6.8013591635699505E-2</v>
      </c>
      <c r="AU14" s="19">
        <v>4.88407497946175E-2</v>
      </c>
      <c r="AV14" s="19">
        <v>7.1828870924479704E-2</v>
      </c>
      <c r="AW14" s="19">
        <v>5.6780671941648701E-2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4.5081813433327803E-2</v>
      </c>
      <c r="D9" s="17">
        <v>5.5850870878065999E-2</v>
      </c>
      <c r="E9" s="17">
        <v>3.4499684450054399E-2</v>
      </c>
      <c r="F9" s="17"/>
      <c r="G9" s="17">
        <v>4.0463514464532099E-2</v>
      </c>
      <c r="H9" s="17">
        <v>3.1847530156223498E-2</v>
      </c>
      <c r="I9" s="17">
        <v>5.43328523582522E-2</v>
      </c>
      <c r="J9" s="17">
        <v>5.20869734194244E-2</v>
      </c>
      <c r="K9" s="17">
        <v>5.5213333845878697E-2</v>
      </c>
      <c r="L9" s="17">
        <v>3.89246944024947E-2</v>
      </c>
      <c r="M9" s="17"/>
      <c r="N9" s="17">
        <v>3.5779226733328499E-2</v>
      </c>
      <c r="O9" s="17">
        <v>3.6364164237259099E-2</v>
      </c>
      <c r="P9" s="17">
        <v>5.5748848401419498E-2</v>
      </c>
      <c r="Q9" s="17">
        <v>5.3783568128457797E-2</v>
      </c>
      <c r="R9" s="17"/>
      <c r="S9" s="17">
        <v>4.9996988228443798E-2</v>
      </c>
      <c r="T9" s="17">
        <v>4.2294769786148198E-2</v>
      </c>
      <c r="U9" s="17">
        <v>2.8745083492546401E-2</v>
      </c>
      <c r="V9" s="17">
        <v>2.3445166533345999E-2</v>
      </c>
      <c r="W9" s="17">
        <v>5.8273781543931501E-2</v>
      </c>
      <c r="X9" s="17">
        <v>6.84102874511755E-2</v>
      </c>
      <c r="Y9" s="17">
        <v>3.6843652158402698E-2</v>
      </c>
      <c r="Z9" s="17">
        <v>5.7113973081161701E-2</v>
      </c>
      <c r="AA9" s="17">
        <v>3.4120776141196497E-2</v>
      </c>
      <c r="AB9" s="17">
        <v>5.4893654399608402E-2</v>
      </c>
      <c r="AC9" s="17">
        <v>5.32712476515428E-2</v>
      </c>
      <c r="AD9" s="17"/>
      <c r="AE9" s="17">
        <v>5.9948601345147103E-2</v>
      </c>
      <c r="AF9" s="17">
        <v>4.1585135276158099E-2</v>
      </c>
      <c r="AG9" s="17">
        <v>2.5379679140074201E-2</v>
      </c>
      <c r="AH9" s="17"/>
      <c r="AI9" s="17">
        <v>4.31901606707564E-2</v>
      </c>
      <c r="AJ9" s="17">
        <v>5.6170317385139397E-2</v>
      </c>
      <c r="AK9" s="17">
        <v>2.4461546616374601E-2</v>
      </c>
      <c r="AL9" s="17">
        <v>0.140745668488412</v>
      </c>
      <c r="AM9" s="17">
        <v>2.80128366365049E-2</v>
      </c>
      <c r="AN9" s="17"/>
      <c r="AO9" s="17">
        <v>2.9033225084933102E-2</v>
      </c>
      <c r="AP9" s="17">
        <v>5.1308430310034001E-2</v>
      </c>
      <c r="AQ9" s="17">
        <v>3.4745206752760098E-2</v>
      </c>
      <c r="AR9" s="17"/>
      <c r="AS9" s="17">
        <v>5.4558958833578697E-2</v>
      </c>
      <c r="AT9" s="17">
        <v>4.17851549609983E-2</v>
      </c>
      <c r="AU9" s="17">
        <v>4.8210441973643298E-2</v>
      </c>
      <c r="AV9" s="17">
        <v>4.4792564110452703E-2</v>
      </c>
      <c r="AW9" s="17">
        <v>1.39456121053928E-2</v>
      </c>
    </row>
    <row r="10" spans="2:49" x14ac:dyDescent="0.25">
      <c r="B10" s="18" t="s">
        <v>237</v>
      </c>
      <c r="C10" s="17">
        <v>5.3971332209317498E-2</v>
      </c>
      <c r="D10" s="17">
        <v>6.7062827626727106E-2</v>
      </c>
      <c r="E10" s="17">
        <v>4.1183382694637102E-2</v>
      </c>
      <c r="F10" s="17"/>
      <c r="G10" s="17">
        <v>6.1125075224910397E-2</v>
      </c>
      <c r="H10" s="17">
        <v>8.1133908022908999E-2</v>
      </c>
      <c r="I10" s="17">
        <v>5.4458565817678099E-2</v>
      </c>
      <c r="J10" s="17">
        <v>4.7448953482206603E-2</v>
      </c>
      <c r="K10" s="17">
        <v>5.8914202509617E-2</v>
      </c>
      <c r="L10" s="17">
        <v>2.8655094326070302E-2</v>
      </c>
      <c r="M10" s="17"/>
      <c r="N10" s="17">
        <v>4.6734650361439499E-2</v>
      </c>
      <c r="O10" s="17">
        <v>4.6773430001032699E-2</v>
      </c>
      <c r="P10" s="17">
        <v>6.55421172395073E-2</v>
      </c>
      <c r="Q10" s="17">
        <v>5.8276029461821401E-2</v>
      </c>
      <c r="R10" s="17"/>
      <c r="S10" s="17">
        <v>5.8861864152140703E-2</v>
      </c>
      <c r="T10" s="17">
        <v>4.6515683249670002E-2</v>
      </c>
      <c r="U10" s="17">
        <v>4.0321526365074599E-2</v>
      </c>
      <c r="V10" s="17">
        <v>5.52808300627513E-2</v>
      </c>
      <c r="W10" s="17">
        <v>4.3288702283760798E-2</v>
      </c>
      <c r="X10" s="17">
        <v>4.0079948755536401E-2</v>
      </c>
      <c r="Y10" s="17">
        <v>5.4068798343901998E-2</v>
      </c>
      <c r="Z10" s="17">
        <v>4.7553390071194503E-2</v>
      </c>
      <c r="AA10" s="17">
        <v>7.2869047745902693E-2</v>
      </c>
      <c r="AB10" s="17">
        <v>4.03158491361571E-2</v>
      </c>
      <c r="AC10" s="17">
        <v>0.106947356428681</v>
      </c>
      <c r="AD10" s="17"/>
      <c r="AE10" s="17">
        <v>5.7716463836458898E-2</v>
      </c>
      <c r="AF10" s="17">
        <v>5.2559536045767803E-2</v>
      </c>
      <c r="AG10" s="17">
        <v>5.9590384364166402E-2</v>
      </c>
      <c r="AH10" s="17"/>
      <c r="AI10" s="17">
        <v>5.3232590201642498E-2</v>
      </c>
      <c r="AJ10" s="17">
        <v>6.7901314929112805E-2</v>
      </c>
      <c r="AK10" s="17">
        <v>5.4219969091700002E-2</v>
      </c>
      <c r="AL10" s="17">
        <v>6.7905333244689697E-2</v>
      </c>
      <c r="AM10" s="17">
        <v>4.52310702945053E-2</v>
      </c>
      <c r="AN10" s="17"/>
      <c r="AO10" s="17">
        <v>4.6622539836004499E-2</v>
      </c>
      <c r="AP10" s="17">
        <v>6.4115596430797797E-2</v>
      </c>
      <c r="AQ10" s="17">
        <v>6.7450623288603906E-2</v>
      </c>
      <c r="AR10" s="17"/>
      <c r="AS10" s="17">
        <v>4.17478303534378E-2</v>
      </c>
      <c r="AT10" s="17">
        <v>6.7801039999042398E-2</v>
      </c>
      <c r="AU10" s="17">
        <v>4.5937922109908998E-2</v>
      </c>
      <c r="AV10" s="17">
        <v>6.4776529290145907E-2</v>
      </c>
      <c r="AW10" s="17">
        <v>3.1453627884328199E-2</v>
      </c>
    </row>
    <row r="11" spans="2:49" ht="30" x14ac:dyDescent="0.25">
      <c r="B11" s="18" t="s">
        <v>238</v>
      </c>
      <c r="C11" s="17">
        <v>0.55490353098413203</v>
      </c>
      <c r="D11" s="17">
        <v>0.54461146265945704</v>
      </c>
      <c r="E11" s="17">
        <v>0.56557129758136504</v>
      </c>
      <c r="F11" s="17"/>
      <c r="G11" s="17">
        <v>0.42015307022026599</v>
      </c>
      <c r="H11" s="17">
        <v>0.49740766732375502</v>
      </c>
      <c r="I11" s="17">
        <v>0.51925149630536005</v>
      </c>
      <c r="J11" s="17">
        <v>0.59353297754912604</v>
      </c>
      <c r="K11" s="17">
        <v>0.63004767866201095</v>
      </c>
      <c r="L11" s="17">
        <v>0.63979094145907101</v>
      </c>
      <c r="M11" s="17"/>
      <c r="N11" s="17">
        <v>0.54689259881136598</v>
      </c>
      <c r="O11" s="17">
        <v>0.58455561736850203</v>
      </c>
      <c r="P11" s="17">
        <v>0.52556121220241703</v>
      </c>
      <c r="Q11" s="17">
        <v>0.56141368821566195</v>
      </c>
      <c r="R11" s="17"/>
      <c r="S11" s="17">
        <v>0.50740824242407501</v>
      </c>
      <c r="T11" s="17">
        <v>0.50880134621675399</v>
      </c>
      <c r="U11" s="17">
        <v>0.57204983319693703</v>
      </c>
      <c r="V11" s="17">
        <v>0.57550501140877697</v>
      </c>
      <c r="W11" s="17">
        <v>0.50456625416689405</v>
      </c>
      <c r="X11" s="17">
        <v>0.555275680060901</v>
      </c>
      <c r="Y11" s="17">
        <v>0.57540970049912399</v>
      </c>
      <c r="Z11" s="17">
        <v>0.56585897319351897</v>
      </c>
      <c r="AA11" s="17">
        <v>0.582660569820874</v>
      </c>
      <c r="AB11" s="17">
        <v>0.65816016878525696</v>
      </c>
      <c r="AC11" s="17">
        <v>0.52442701129029501</v>
      </c>
      <c r="AD11" s="17"/>
      <c r="AE11" s="17">
        <v>0.55488978936856004</v>
      </c>
      <c r="AF11" s="17">
        <v>0.59379333382160804</v>
      </c>
      <c r="AG11" s="17">
        <v>0.51269337213131405</v>
      </c>
      <c r="AH11" s="17"/>
      <c r="AI11" s="17">
        <v>0.50557220853580398</v>
      </c>
      <c r="AJ11" s="17">
        <v>0.61728931155338995</v>
      </c>
      <c r="AK11" s="17">
        <v>0.56946880691627599</v>
      </c>
      <c r="AL11" s="17">
        <v>0.462897269921487</v>
      </c>
      <c r="AM11" s="17">
        <v>0.56258577364455697</v>
      </c>
      <c r="AN11" s="17"/>
      <c r="AO11" s="17">
        <v>0.49122882118778899</v>
      </c>
      <c r="AP11" s="17">
        <v>0.61508797936036597</v>
      </c>
      <c r="AQ11" s="17">
        <v>0.52399542759268203</v>
      </c>
      <c r="AR11" s="17"/>
      <c r="AS11" s="17">
        <v>0.56691374964349095</v>
      </c>
      <c r="AT11" s="17">
        <v>0.54394612894221805</v>
      </c>
      <c r="AU11" s="17">
        <v>0.56511115445803495</v>
      </c>
      <c r="AV11" s="17">
        <v>0.50618415811816497</v>
      </c>
      <c r="AW11" s="17">
        <v>0.480171594952301</v>
      </c>
    </row>
    <row r="12" spans="2:49" x14ac:dyDescent="0.25">
      <c r="B12" s="18" t="s">
        <v>239</v>
      </c>
      <c r="C12" s="17">
        <v>0.20526247583338</v>
      </c>
      <c r="D12" s="17">
        <v>0.205760517046325</v>
      </c>
      <c r="E12" s="17">
        <v>0.20499460718566201</v>
      </c>
      <c r="F12" s="17"/>
      <c r="G12" s="17">
        <v>0.27794703220612899</v>
      </c>
      <c r="H12" s="17">
        <v>0.22264986939329701</v>
      </c>
      <c r="I12" s="17">
        <v>0.21024870845763699</v>
      </c>
      <c r="J12" s="17">
        <v>0.17370947677273199</v>
      </c>
      <c r="K12" s="17">
        <v>0.15732430447615001</v>
      </c>
      <c r="L12" s="17">
        <v>0.19583812169586601</v>
      </c>
      <c r="M12" s="17"/>
      <c r="N12" s="17">
        <v>0.24389051223482699</v>
      </c>
      <c r="O12" s="17">
        <v>0.20707807781816501</v>
      </c>
      <c r="P12" s="17">
        <v>0.206175691653948</v>
      </c>
      <c r="Q12" s="17">
        <v>0.16199835844521901</v>
      </c>
      <c r="R12" s="17"/>
      <c r="S12" s="17">
        <v>0.23239520050444001</v>
      </c>
      <c r="T12" s="17">
        <v>0.25922421117258299</v>
      </c>
      <c r="U12" s="17">
        <v>0.18999906553090801</v>
      </c>
      <c r="V12" s="17">
        <v>0.18424472885088999</v>
      </c>
      <c r="W12" s="17">
        <v>0.21394365930009099</v>
      </c>
      <c r="X12" s="17">
        <v>0.21944093925357899</v>
      </c>
      <c r="Y12" s="17">
        <v>0.20298649911000799</v>
      </c>
      <c r="Z12" s="17">
        <v>0.163475601174454</v>
      </c>
      <c r="AA12" s="17">
        <v>0.204426961176607</v>
      </c>
      <c r="AB12" s="17">
        <v>0.14520200000744299</v>
      </c>
      <c r="AC12" s="17">
        <v>0.160676234052055</v>
      </c>
      <c r="AD12" s="17"/>
      <c r="AE12" s="17">
        <v>0.201623366890713</v>
      </c>
      <c r="AF12" s="17">
        <v>0.20458781433567</v>
      </c>
      <c r="AG12" s="17">
        <v>0.179596809938355</v>
      </c>
      <c r="AH12" s="17"/>
      <c r="AI12" s="17">
        <v>0.25129302882610399</v>
      </c>
      <c r="AJ12" s="17">
        <v>0.15601458137299901</v>
      </c>
      <c r="AK12" s="17">
        <v>0.25699308361386503</v>
      </c>
      <c r="AL12" s="17">
        <v>0.19447081324961901</v>
      </c>
      <c r="AM12" s="17">
        <v>0.179389903896852</v>
      </c>
      <c r="AN12" s="17"/>
      <c r="AO12" s="17">
        <v>0.26848430646087401</v>
      </c>
      <c r="AP12" s="17">
        <v>0.17146769191015801</v>
      </c>
      <c r="AQ12" s="17">
        <v>0.27183942786804799</v>
      </c>
      <c r="AR12" s="17"/>
      <c r="AS12" s="17">
        <v>0.17936444983118099</v>
      </c>
      <c r="AT12" s="17">
        <v>0.202718738077141</v>
      </c>
      <c r="AU12" s="17">
        <v>0.219893297071307</v>
      </c>
      <c r="AV12" s="17">
        <v>0.225099040943954</v>
      </c>
      <c r="AW12" s="17">
        <v>0.37518417774730201</v>
      </c>
    </row>
    <row r="13" spans="2:49" x14ac:dyDescent="0.25">
      <c r="B13" s="18" t="s">
        <v>240</v>
      </c>
      <c r="C13" s="17">
        <v>8.14997657547364E-2</v>
      </c>
      <c r="D13" s="17">
        <v>8.2740713554644699E-2</v>
      </c>
      <c r="E13" s="17">
        <v>8.0059752462304304E-2</v>
      </c>
      <c r="F13" s="17"/>
      <c r="G13" s="17">
        <v>0.116272930846269</v>
      </c>
      <c r="H13" s="17">
        <v>8.44787814743483E-2</v>
      </c>
      <c r="I13" s="17">
        <v>9.44021155922216E-2</v>
      </c>
      <c r="J13" s="17">
        <v>6.2924626294552005E-2</v>
      </c>
      <c r="K13" s="17">
        <v>6.9613369076244894E-2</v>
      </c>
      <c r="L13" s="17">
        <v>6.8176990325522893E-2</v>
      </c>
      <c r="M13" s="17"/>
      <c r="N13" s="17">
        <v>9.4503923400957299E-2</v>
      </c>
      <c r="O13" s="17">
        <v>6.8587692828789598E-2</v>
      </c>
      <c r="P13" s="17">
        <v>8.02906713980059E-2</v>
      </c>
      <c r="Q13" s="17">
        <v>8.0658504038738393E-2</v>
      </c>
      <c r="R13" s="17"/>
      <c r="S13" s="17">
        <v>9.3558519664081699E-2</v>
      </c>
      <c r="T13" s="17">
        <v>9.0382603218648105E-2</v>
      </c>
      <c r="U13" s="17">
        <v>0.104455175130791</v>
      </c>
      <c r="V13" s="17">
        <v>0.11438526994527</v>
      </c>
      <c r="W13" s="17">
        <v>0.11030294020923501</v>
      </c>
      <c r="X13" s="17">
        <v>4.97094135687925E-2</v>
      </c>
      <c r="Y13" s="17">
        <v>7.3416258061604595E-2</v>
      </c>
      <c r="Z13" s="17">
        <v>9.3205644789141798E-2</v>
      </c>
      <c r="AA13" s="17">
        <v>4.7276426617272098E-2</v>
      </c>
      <c r="AB13" s="17">
        <v>4.7973067826215E-2</v>
      </c>
      <c r="AC13" s="17">
        <v>8.4907575007514002E-2</v>
      </c>
      <c r="AD13" s="17"/>
      <c r="AE13" s="17">
        <v>8.5869811375230698E-2</v>
      </c>
      <c r="AF13" s="17">
        <v>7.3770545615874997E-2</v>
      </c>
      <c r="AG13" s="17">
        <v>7.9499842612090504E-2</v>
      </c>
      <c r="AH13" s="17"/>
      <c r="AI13" s="17">
        <v>0.116983329726596</v>
      </c>
      <c r="AJ13" s="17">
        <v>5.5763233575745801E-2</v>
      </c>
      <c r="AK13" s="17">
        <v>6.9223315166307198E-2</v>
      </c>
      <c r="AL13" s="17">
        <v>9.7247328356631399E-2</v>
      </c>
      <c r="AM13" s="17">
        <v>5.0075970605042902E-2</v>
      </c>
      <c r="AN13" s="17"/>
      <c r="AO13" s="17">
        <v>0.14550236248191201</v>
      </c>
      <c r="AP13" s="17">
        <v>5.2049340918808501E-2</v>
      </c>
      <c r="AQ13" s="17">
        <v>7.48866376062199E-2</v>
      </c>
      <c r="AR13" s="17"/>
      <c r="AS13" s="17">
        <v>7.7856057390453703E-2</v>
      </c>
      <c r="AT13" s="17">
        <v>8.4085829788067501E-2</v>
      </c>
      <c r="AU13" s="17">
        <v>7.5205435344761901E-2</v>
      </c>
      <c r="AV13" s="17">
        <v>0.112597221604226</v>
      </c>
      <c r="AW13" s="17">
        <v>8.5500368442785399E-2</v>
      </c>
    </row>
    <row r="14" spans="2:49" x14ac:dyDescent="0.25">
      <c r="B14" s="18" t="s">
        <v>81</v>
      </c>
      <c r="C14" s="19">
        <v>5.92810817851065E-2</v>
      </c>
      <c r="D14" s="19">
        <v>4.3973608234780498E-2</v>
      </c>
      <c r="E14" s="19">
        <v>7.3691275625977798E-2</v>
      </c>
      <c r="F14" s="19"/>
      <c r="G14" s="19">
        <v>8.4038377037893894E-2</v>
      </c>
      <c r="H14" s="19">
        <v>8.2482243629467197E-2</v>
      </c>
      <c r="I14" s="19">
        <v>6.7306261468851603E-2</v>
      </c>
      <c r="J14" s="19">
        <v>7.0296992481958601E-2</v>
      </c>
      <c r="K14" s="19">
        <v>2.8887111430097898E-2</v>
      </c>
      <c r="L14" s="19">
        <v>2.8614157790974901E-2</v>
      </c>
      <c r="M14" s="19"/>
      <c r="N14" s="19">
        <v>3.2199088458081199E-2</v>
      </c>
      <c r="O14" s="19">
        <v>5.6641017746251097E-2</v>
      </c>
      <c r="P14" s="19">
        <v>6.6681459104703106E-2</v>
      </c>
      <c r="Q14" s="19">
        <v>8.3869851710101806E-2</v>
      </c>
      <c r="R14" s="19"/>
      <c r="S14" s="19">
        <v>5.7779185026818301E-2</v>
      </c>
      <c r="T14" s="19">
        <v>5.2781386356196697E-2</v>
      </c>
      <c r="U14" s="19">
        <v>6.4429316283743002E-2</v>
      </c>
      <c r="V14" s="19">
        <v>4.7138993198966202E-2</v>
      </c>
      <c r="W14" s="19">
        <v>6.9624662496087397E-2</v>
      </c>
      <c r="X14" s="19">
        <v>6.7083730910015293E-2</v>
      </c>
      <c r="Y14" s="19">
        <v>5.72750918269588E-2</v>
      </c>
      <c r="Z14" s="19">
        <v>7.2792417690528896E-2</v>
      </c>
      <c r="AA14" s="19">
        <v>5.8646218498147697E-2</v>
      </c>
      <c r="AB14" s="19">
        <v>5.345525984532E-2</v>
      </c>
      <c r="AC14" s="19">
        <v>6.97705755699118E-2</v>
      </c>
      <c r="AD14" s="19"/>
      <c r="AE14" s="19">
        <v>3.9951967183889998E-2</v>
      </c>
      <c r="AF14" s="19">
        <v>3.3703634904921398E-2</v>
      </c>
      <c r="AG14" s="19">
        <v>0.143239911813999</v>
      </c>
      <c r="AH14" s="19"/>
      <c r="AI14" s="19">
        <v>2.97286820390966E-2</v>
      </c>
      <c r="AJ14" s="19">
        <v>4.6861241183612998E-2</v>
      </c>
      <c r="AK14" s="19">
        <v>2.5633278595477899E-2</v>
      </c>
      <c r="AL14" s="19">
        <v>3.6733586739160301E-2</v>
      </c>
      <c r="AM14" s="19">
        <v>0.134704444922538</v>
      </c>
      <c r="AN14" s="19"/>
      <c r="AO14" s="19">
        <v>1.9128744948487399E-2</v>
      </c>
      <c r="AP14" s="19">
        <v>4.5970961069835399E-2</v>
      </c>
      <c r="AQ14" s="19">
        <v>2.7082676891686398E-2</v>
      </c>
      <c r="AR14" s="19"/>
      <c r="AS14" s="19">
        <v>7.9558953947857197E-2</v>
      </c>
      <c r="AT14" s="19">
        <v>5.96631082325325E-2</v>
      </c>
      <c r="AU14" s="19">
        <v>4.5641749042343902E-2</v>
      </c>
      <c r="AV14" s="19">
        <v>4.6550485933056801E-2</v>
      </c>
      <c r="AW14" s="19">
        <v>1.3744618867890201E-2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0.125954825919006</v>
      </c>
      <c r="D9" s="17">
        <v>0.13617658608175601</v>
      </c>
      <c r="E9" s="17">
        <v>0.11419816453928699</v>
      </c>
      <c r="F9" s="17"/>
      <c r="G9" s="17">
        <v>0.144630681736272</v>
      </c>
      <c r="H9" s="17">
        <v>0.138664618793366</v>
      </c>
      <c r="I9" s="17">
        <v>0.11960722246815</v>
      </c>
      <c r="J9" s="17">
        <v>0.11706138159894899</v>
      </c>
      <c r="K9" s="17">
        <v>0.12811978542782801</v>
      </c>
      <c r="L9" s="17">
        <v>0.113976358737693</v>
      </c>
      <c r="M9" s="17"/>
      <c r="N9" s="17">
        <v>0.15511464130489799</v>
      </c>
      <c r="O9" s="17">
        <v>0.13186726392416201</v>
      </c>
      <c r="P9" s="17">
        <v>0.10338813800919</v>
      </c>
      <c r="Q9" s="17">
        <v>0.106869810112304</v>
      </c>
      <c r="R9" s="17"/>
      <c r="S9" s="17">
        <v>0.133259241112684</v>
      </c>
      <c r="T9" s="17">
        <v>0.14474259734650699</v>
      </c>
      <c r="U9" s="17">
        <v>0.12396395749049099</v>
      </c>
      <c r="V9" s="17">
        <v>0.149249252945341</v>
      </c>
      <c r="W9" s="17">
        <v>0.128278114681913</v>
      </c>
      <c r="X9" s="17">
        <v>0.13944903245336299</v>
      </c>
      <c r="Y9" s="17">
        <v>0.101753646691392</v>
      </c>
      <c r="Z9" s="17">
        <v>0.11391500233649</v>
      </c>
      <c r="AA9" s="17">
        <v>9.3756935592184398E-2</v>
      </c>
      <c r="AB9" s="17">
        <v>0.12128191945295801</v>
      </c>
      <c r="AC9" s="17">
        <v>0.118078618064287</v>
      </c>
      <c r="AD9" s="17"/>
      <c r="AE9" s="17">
        <v>9.4284923964507494E-2</v>
      </c>
      <c r="AF9" s="17">
        <v>0.16394727978865301</v>
      </c>
      <c r="AG9" s="17">
        <v>8.2711990098536706E-2</v>
      </c>
      <c r="AH9" s="17"/>
      <c r="AI9" s="17">
        <v>8.1284081344186396E-2</v>
      </c>
      <c r="AJ9" s="17">
        <v>0.16134615222422199</v>
      </c>
      <c r="AK9" s="17">
        <v>0.202302581667336</v>
      </c>
      <c r="AL9" s="17">
        <v>0.11087393769305499</v>
      </c>
      <c r="AM9" s="17">
        <v>8.4044536828039806E-2</v>
      </c>
      <c r="AN9" s="17"/>
      <c r="AO9" s="17">
        <v>5.55518759070587E-2</v>
      </c>
      <c r="AP9" s="17">
        <v>0.16497403417231099</v>
      </c>
      <c r="AQ9" s="17">
        <v>0.19362179962593801</v>
      </c>
      <c r="AR9" s="17"/>
      <c r="AS9" s="17">
        <v>9.8953406248310602E-2</v>
      </c>
      <c r="AT9" s="17">
        <v>0.117953283049232</v>
      </c>
      <c r="AU9" s="17">
        <v>0.148718800975076</v>
      </c>
      <c r="AV9" s="17">
        <v>0.164131845495611</v>
      </c>
      <c r="AW9" s="17">
        <v>0.185434143558702</v>
      </c>
    </row>
    <row r="10" spans="2:49" x14ac:dyDescent="0.25">
      <c r="B10" s="18" t="s">
        <v>237</v>
      </c>
      <c r="C10" s="17">
        <v>0.107439828929963</v>
      </c>
      <c r="D10" s="17">
        <v>0.120485333137568</v>
      </c>
      <c r="E10" s="17">
        <v>9.5613635424288301E-2</v>
      </c>
      <c r="F10" s="17"/>
      <c r="G10" s="17">
        <v>0.13973135952283799</v>
      </c>
      <c r="H10" s="17">
        <v>0.115442722239061</v>
      </c>
      <c r="I10" s="17">
        <v>0.112874713699154</v>
      </c>
      <c r="J10" s="17">
        <v>9.8984103333895998E-2</v>
      </c>
      <c r="K10" s="17">
        <v>9.5697817556416806E-2</v>
      </c>
      <c r="L10" s="17">
        <v>8.9471975948834298E-2</v>
      </c>
      <c r="M10" s="17"/>
      <c r="N10" s="17">
        <v>0.127949477665949</v>
      </c>
      <c r="O10" s="17">
        <v>9.8763322053934594E-2</v>
      </c>
      <c r="P10" s="17">
        <v>0.101539492423215</v>
      </c>
      <c r="Q10" s="17">
        <v>0.100558862535954</v>
      </c>
      <c r="R10" s="17"/>
      <c r="S10" s="17">
        <v>0.133083812420183</v>
      </c>
      <c r="T10" s="17">
        <v>0.114185836996074</v>
      </c>
      <c r="U10" s="17">
        <v>9.3808539690227802E-2</v>
      </c>
      <c r="V10" s="17">
        <v>0.111597268656019</v>
      </c>
      <c r="W10" s="17">
        <v>8.8968806433502606E-2</v>
      </c>
      <c r="X10" s="17">
        <v>0.112560574193546</v>
      </c>
      <c r="Y10" s="17">
        <v>0.108330927099852</v>
      </c>
      <c r="Z10" s="17">
        <v>9.8719678745249395E-2</v>
      </c>
      <c r="AA10" s="17">
        <v>9.6064617573307004E-2</v>
      </c>
      <c r="AB10" s="17">
        <v>9.3798716075640304E-2</v>
      </c>
      <c r="AC10" s="17">
        <v>0.10416853329223499</v>
      </c>
      <c r="AD10" s="17"/>
      <c r="AE10" s="17">
        <v>9.5625737256685897E-2</v>
      </c>
      <c r="AF10" s="17">
        <v>0.11813871811885</v>
      </c>
      <c r="AG10" s="17">
        <v>9.72439398341996E-2</v>
      </c>
      <c r="AH10" s="17"/>
      <c r="AI10" s="17">
        <v>0.11311419830909999</v>
      </c>
      <c r="AJ10" s="17">
        <v>9.7018681047651406E-2</v>
      </c>
      <c r="AK10" s="17">
        <v>0.187873632597653</v>
      </c>
      <c r="AL10" s="17">
        <v>9.9200233110033204E-2</v>
      </c>
      <c r="AM10" s="17">
        <v>9.1799058139673595E-2</v>
      </c>
      <c r="AN10" s="17"/>
      <c r="AO10" s="17">
        <v>0.123324411548137</v>
      </c>
      <c r="AP10" s="17">
        <v>0.10103564754309</v>
      </c>
      <c r="AQ10" s="17">
        <v>0.166435580096537</v>
      </c>
      <c r="AR10" s="17"/>
      <c r="AS10" s="17">
        <v>8.0782821955487694E-2</v>
      </c>
      <c r="AT10" s="17">
        <v>0.12641302384771499</v>
      </c>
      <c r="AU10" s="17">
        <v>0.117937156419624</v>
      </c>
      <c r="AV10" s="17">
        <v>0.110474906783365</v>
      </c>
      <c r="AW10" s="17">
        <v>0.13635552535686801</v>
      </c>
    </row>
    <row r="11" spans="2:49" ht="30" x14ac:dyDescent="0.25">
      <c r="B11" s="18" t="s">
        <v>238</v>
      </c>
      <c r="C11" s="17">
        <v>0.494822380776128</v>
      </c>
      <c r="D11" s="17">
        <v>0.45887404723162001</v>
      </c>
      <c r="E11" s="17">
        <v>0.53005860309484598</v>
      </c>
      <c r="F11" s="17"/>
      <c r="G11" s="17">
        <v>0.371996100219257</v>
      </c>
      <c r="H11" s="17">
        <v>0.45685179867245601</v>
      </c>
      <c r="I11" s="17">
        <v>0.49723631224568798</v>
      </c>
      <c r="J11" s="17">
        <v>0.55003685608640196</v>
      </c>
      <c r="K11" s="17">
        <v>0.54077345006685396</v>
      </c>
      <c r="L11" s="17">
        <v>0.53086912077011905</v>
      </c>
      <c r="M11" s="17"/>
      <c r="N11" s="17">
        <v>0.466937965969213</v>
      </c>
      <c r="O11" s="17">
        <v>0.51421294917933502</v>
      </c>
      <c r="P11" s="17">
        <v>0.49027507268550802</v>
      </c>
      <c r="Q11" s="17">
        <v>0.50848956774452403</v>
      </c>
      <c r="R11" s="17"/>
      <c r="S11" s="17">
        <v>0.448519773123988</v>
      </c>
      <c r="T11" s="17">
        <v>0.46524839928952899</v>
      </c>
      <c r="U11" s="17">
        <v>0.509636704233282</v>
      </c>
      <c r="V11" s="17">
        <v>0.49121151320711598</v>
      </c>
      <c r="W11" s="17">
        <v>0.44319676973954197</v>
      </c>
      <c r="X11" s="17">
        <v>0.485403343554558</v>
      </c>
      <c r="Y11" s="17">
        <v>0.534870177834883</v>
      </c>
      <c r="Z11" s="17">
        <v>0.48091472163499599</v>
      </c>
      <c r="AA11" s="17">
        <v>0.52664902498469401</v>
      </c>
      <c r="AB11" s="17">
        <v>0.55636122022169598</v>
      </c>
      <c r="AC11" s="17">
        <v>0.53936124907540695</v>
      </c>
      <c r="AD11" s="17"/>
      <c r="AE11" s="17">
        <v>0.48016689034878801</v>
      </c>
      <c r="AF11" s="17">
        <v>0.52760184258730503</v>
      </c>
      <c r="AG11" s="17">
        <v>0.50182329688516802</v>
      </c>
      <c r="AH11" s="17"/>
      <c r="AI11" s="17">
        <v>0.44939981965661702</v>
      </c>
      <c r="AJ11" s="17">
        <v>0.55147529229496495</v>
      </c>
      <c r="AK11" s="17">
        <v>0.45585072726076897</v>
      </c>
      <c r="AL11" s="17">
        <v>0.39217227270175098</v>
      </c>
      <c r="AM11" s="17">
        <v>0.55365084409320897</v>
      </c>
      <c r="AN11" s="17"/>
      <c r="AO11" s="17">
        <v>0.44991447071315999</v>
      </c>
      <c r="AP11" s="17">
        <v>0.56057677858934296</v>
      </c>
      <c r="AQ11" s="17">
        <v>0.46140646630875098</v>
      </c>
      <c r="AR11" s="17"/>
      <c r="AS11" s="17">
        <v>0.52198520932878301</v>
      </c>
      <c r="AT11" s="17">
        <v>0.49299076549140602</v>
      </c>
      <c r="AU11" s="17">
        <v>0.49723471473609798</v>
      </c>
      <c r="AV11" s="17">
        <v>0.40056800463160203</v>
      </c>
      <c r="AW11" s="17">
        <v>0.44482219187302102</v>
      </c>
    </row>
    <row r="12" spans="2:49" x14ac:dyDescent="0.25">
      <c r="B12" s="18" t="s">
        <v>239</v>
      </c>
      <c r="C12" s="17">
        <v>0.119879183603138</v>
      </c>
      <c r="D12" s="17">
        <v>0.13457703182476</v>
      </c>
      <c r="E12" s="17">
        <v>0.106545251107453</v>
      </c>
      <c r="F12" s="17"/>
      <c r="G12" s="17">
        <v>0.16643908118415299</v>
      </c>
      <c r="H12" s="17">
        <v>0.13908247998381901</v>
      </c>
      <c r="I12" s="17">
        <v>0.111464766793094</v>
      </c>
      <c r="J12" s="17">
        <v>9.9424028428905395E-2</v>
      </c>
      <c r="K12" s="17">
        <v>0.10026975681085699</v>
      </c>
      <c r="L12" s="17">
        <v>0.10950117383451401</v>
      </c>
      <c r="M12" s="17"/>
      <c r="N12" s="17">
        <v>0.12103029351514399</v>
      </c>
      <c r="O12" s="17">
        <v>0.11721983610202499</v>
      </c>
      <c r="P12" s="17">
        <v>0.14371371362570701</v>
      </c>
      <c r="Q12" s="17">
        <v>0.10189890005977199</v>
      </c>
      <c r="R12" s="17"/>
      <c r="S12" s="17">
        <v>0.14887463614912899</v>
      </c>
      <c r="T12" s="17">
        <v>0.116704651462925</v>
      </c>
      <c r="U12" s="17">
        <v>0.112942758302619</v>
      </c>
      <c r="V12" s="17">
        <v>0.101735549282101</v>
      </c>
      <c r="W12" s="17">
        <v>0.18328076443945199</v>
      </c>
      <c r="X12" s="17">
        <v>8.5994393543251002E-2</v>
      </c>
      <c r="Y12" s="17">
        <v>0.11256291995163401</v>
      </c>
      <c r="Z12" s="17">
        <v>0.136176466550778</v>
      </c>
      <c r="AA12" s="17">
        <v>0.133626423956893</v>
      </c>
      <c r="AB12" s="17">
        <v>9.4659013569304201E-2</v>
      </c>
      <c r="AC12" s="17">
        <v>7.6896817602255502E-2</v>
      </c>
      <c r="AD12" s="17"/>
      <c r="AE12" s="17">
        <v>0.151233914049482</v>
      </c>
      <c r="AF12" s="17">
        <v>0.10161849157702101</v>
      </c>
      <c r="AG12" s="17">
        <v>0.106250628089299</v>
      </c>
      <c r="AH12" s="17"/>
      <c r="AI12" s="17">
        <v>0.172276222090886</v>
      </c>
      <c r="AJ12" s="17">
        <v>9.0686375846485395E-2</v>
      </c>
      <c r="AK12" s="17">
        <v>8.6953006428118304E-2</v>
      </c>
      <c r="AL12" s="17">
        <v>0.18600681959645199</v>
      </c>
      <c r="AM12" s="17">
        <v>8.9876064672897896E-2</v>
      </c>
      <c r="AN12" s="17"/>
      <c r="AO12" s="17">
        <v>0.185344621878752</v>
      </c>
      <c r="AP12" s="17">
        <v>9.0566944152875306E-2</v>
      </c>
      <c r="AQ12" s="17">
        <v>9.7969813486531596E-2</v>
      </c>
      <c r="AR12" s="17"/>
      <c r="AS12" s="17">
        <v>0.11779338801363801</v>
      </c>
      <c r="AT12" s="17">
        <v>0.11277432965473599</v>
      </c>
      <c r="AU12" s="17">
        <v>0.12519485043120601</v>
      </c>
      <c r="AV12" s="17">
        <v>0.16079605856562901</v>
      </c>
      <c r="AW12" s="17">
        <v>9.8203538929952899E-2</v>
      </c>
    </row>
    <row r="13" spans="2:49" x14ac:dyDescent="0.25">
      <c r="B13" s="18" t="s">
        <v>240</v>
      </c>
      <c r="C13" s="17">
        <v>7.81215691760338E-2</v>
      </c>
      <c r="D13" s="17">
        <v>0.104119238592898</v>
      </c>
      <c r="E13" s="17">
        <v>5.3409916147820903E-2</v>
      </c>
      <c r="F13" s="17"/>
      <c r="G13" s="17">
        <v>7.4429916850589001E-2</v>
      </c>
      <c r="H13" s="17">
        <v>5.2447096937194099E-2</v>
      </c>
      <c r="I13" s="17">
        <v>7.1509102360408597E-2</v>
      </c>
      <c r="J13" s="17">
        <v>5.6982572624501099E-2</v>
      </c>
      <c r="K13" s="17">
        <v>9.3729434640005396E-2</v>
      </c>
      <c r="L13" s="17">
        <v>0.113584098360517</v>
      </c>
      <c r="M13" s="17"/>
      <c r="N13" s="17">
        <v>8.2607387479465E-2</v>
      </c>
      <c r="O13" s="17">
        <v>7.5896468056062594E-2</v>
      </c>
      <c r="P13" s="17">
        <v>7.9450436421253101E-2</v>
      </c>
      <c r="Q13" s="17">
        <v>7.4082995277931496E-2</v>
      </c>
      <c r="R13" s="17"/>
      <c r="S13" s="17">
        <v>7.7453817792561705E-2</v>
      </c>
      <c r="T13" s="17">
        <v>8.9256085016914705E-2</v>
      </c>
      <c r="U13" s="17">
        <v>7.44024485916953E-2</v>
      </c>
      <c r="V13" s="17">
        <v>9.0135213582707499E-2</v>
      </c>
      <c r="W13" s="17">
        <v>6.4582569261110903E-2</v>
      </c>
      <c r="X13" s="17">
        <v>9.0255548869104002E-2</v>
      </c>
      <c r="Y13" s="17">
        <v>6.8201534199834393E-2</v>
      </c>
      <c r="Z13" s="17">
        <v>0.100100981211361</v>
      </c>
      <c r="AA13" s="17">
        <v>6.9529813972410107E-2</v>
      </c>
      <c r="AB13" s="17">
        <v>6.4334621970456696E-2</v>
      </c>
      <c r="AC13" s="17">
        <v>7.4562620817287095E-2</v>
      </c>
      <c r="AD13" s="17"/>
      <c r="AE13" s="17">
        <v>0.12823436573980801</v>
      </c>
      <c r="AF13" s="17">
        <v>4.3547836748363697E-2</v>
      </c>
      <c r="AG13" s="17">
        <v>4.9713531537686297E-2</v>
      </c>
      <c r="AH13" s="17"/>
      <c r="AI13" s="17">
        <v>0.14676661844252101</v>
      </c>
      <c r="AJ13" s="17">
        <v>3.8592319824604697E-2</v>
      </c>
      <c r="AK13" s="17">
        <v>3.11262278414451E-2</v>
      </c>
      <c r="AL13" s="17">
        <v>0.15747416339401399</v>
      </c>
      <c r="AM13" s="17">
        <v>2.69782976181056E-2</v>
      </c>
      <c r="AN13" s="17"/>
      <c r="AO13" s="17">
        <v>0.150965149358184</v>
      </c>
      <c r="AP13" s="17">
        <v>3.21266786543455E-2</v>
      </c>
      <c r="AQ13" s="17">
        <v>3.3150703118070203E-2</v>
      </c>
      <c r="AR13" s="17"/>
      <c r="AS13" s="17">
        <v>8.2673168846748704E-2</v>
      </c>
      <c r="AT13" s="17">
        <v>7.5129739903622705E-2</v>
      </c>
      <c r="AU13" s="17">
        <v>6.1101535503055103E-2</v>
      </c>
      <c r="AV13" s="17">
        <v>9.6514891735001399E-2</v>
      </c>
      <c r="AW13" s="17">
        <v>0.105798640113765</v>
      </c>
    </row>
    <row r="14" spans="2:49" x14ac:dyDescent="0.25">
      <c r="B14" s="18" t="s">
        <v>81</v>
      </c>
      <c r="C14" s="19">
        <v>7.3782211595731395E-2</v>
      </c>
      <c r="D14" s="19">
        <v>4.5767763131397597E-2</v>
      </c>
      <c r="E14" s="19">
        <v>0.10017442968630499</v>
      </c>
      <c r="F14" s="19"/>
      <c r="G14" s="19">
        <v>0.10277286048689099</v>
      </c>
      <c r="H14" s="19">
        <v>9.7511283374103294E-2</v>
      </c>
      <c r="I14" s="19">
        <v>8.7307882433504902E-2</v>
      </c>
      <c r="J14" s="19">
        <v>7.7511057927346999E-2</v>
      </c>
      <c r="K14" s="19">
        <v>4.1409755498038402E-2</v>
      </c>
      <c r="L14" s="19">
        <v>4.2597272348322703E-2</v>
      </c>
      <c r="M14" s="19"/>
      <c r="N14" s="19">
        <v>4.6360234065330803E-2</v>
      </c>
      <c r="O14" s="19">
        <v>6.2040160684480899E-2</v>
      </c>
      <c r="P14" s="19">
        <v>8.1633146835127193E-2</v>
      </c>
      <c r="Q14" s="19">
        <v>0.108099864269514</v>
      </c>
      <c r="R14" s="19"/>
      <c r="S14" s="19">
        <v>5.88087194014539E-2</v>
      </c>
      <c r="T14" s="19">
        <v>6.9862429888050706E-2</v>
      </c>
      <c r="U14" s="19">
        <v>8.5245591691685399E-2</v>
      </c>
      <c r="V14" s="19">
        <v>5.60712023267151E-2</v>
      </c>
      <c r="W14" s="19">
        <v>9.1692975444479199E-2</v>
      </c>
      <c r="X14" s="19">
        <v>8.6337107386177503E-2</v>
      </c>
      <c r="Y14" s="19">
        <v>7.4280794222404495E-2</v>
      </c>
      <c r="Z14" s="19">
        <v>7.0173149521125605E-2</v>
      </c>
      <c r="AA14" s="19">
        <v>8.0373183920510904E-2</v>
      </c>
      <c r="AB14" s="19">
        <v>6.9564508709945003E-2</v>
      </c>
      <c r="AC14" s="19">
        <v>8.6932161148527906E-2</v>
      </c>
      <c r="AD14" s="19"/>
      <c r="AE14" s="19">
        <v>5.0454168640728499E-2</v>
      </c>
      <c r="AF14" s="19">
        <v>4.51458311798065E-2</v>
      </c>
      <c r="AG14" s="19">
        <v>0.16225661355511001</v>
      </c>
      <c r="AH14" s="19"/>
      <c r="AI14" s="19">
        <v>3.7159060156688697E-2</v>
      </c>
      <c r="AJ14" s="19">
        <v>6.0881178762071199E-2</v>
      </c>
      <c r="AK14" s="19">
        <v>3.5893824204678001E-2</v>
      </c>
      <c r="AL14" s="19">
        <v>5.4272573504694201E-2</v>
      </c>
      <c r="AM14" s="19">
        <v>0.153651198648074</v>
      </c>
      <c r="AN14" s="19"/>
      <c r="AO14" s="19">
        <v>3.4899470594708E-2</v>
      </c>
      <c r="AP14" s="19">
        <v>5.0719916888034899E-2</v>
      </c>
      <c r="AQ14" s="19">
        <v>4.7415637364172702E-2</v>
      </c>
      <c r="AR14" s="19"/>
      <c r="AS14" s="19">
        <v>9.7812005607031294E-2</v>
      </c>
      <c r="AT14" s="19">
        <v>7.4738858053288601E-2</v>
      </c>
      <c r="AU14" s="19">
        <v>4.9812941934941603E-2</v>
      </c>
      <c r="AV14" s="19">
        <v>6.7514292788790994E-2</v>
      </c>
      <c r="AW14" s="19">
        <v>2.938596016769E-2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7.3033600058227496E-2</v>
      </c>
      <c r="D9" s="17">
        <v>7.4380516722012194E-2</v>
      </c>
      <c r="E9" s="17">
        <v>6.8884636077490902E-2</v>
      </c>
      <c r="F9" s="17"/>
      <c r="G9" s="17">
        <v>0.13158527391178801</v>
      </c>
      <c r="H9" s="17">
        <v>9.8956925506600096E-2</v>
      </c>
      <c r="I9" s="17">
        <v>7.27956855250666E-2</v>
      </c>
      <c r="J9" s="17">
        <v>5.1918893894936799E-2</v>
      </c>
      <c r="K9" s="17">
        <v>5.7425269759218397E-2</v>
      </c>
      <c r="L9" s="17">
        <v>4.02920410734861E-2</v>
      </c>
      <c r="M9" s="17"/>
      <c r="N9" s="17">
        <v>8.5184983774331494E-2</v>
      </c>
      <c r="O9" s="17">
        <v>6.5526593452838899E-2</v>
      </c>
      <c r="P9" s="17">
        <v>6.3724249298056201E-2</v>
      </c>
      <c r="Q9" s="17">
        <v>7.55767703672931E-2</v>
      </c>
      <c r="R9" s="17"/>
      <c r="S9" s="17">
        <v>9.9149214312196393E-2</v>
      </c>
      <c r="T9" s="17">
        <v>8.11406010942963E-2</v>
      </c>
      <c r="U9" s="17">
        <v>5.0605509454026198E-2</v>
      </c>
      <c r="V9" s="17">
        <v>6.3525346137172797E-2</v>
      </c>
      <c r="W9" s="17">
        <v>7.2349801819354506E-2</v>
      </c>
      <c r="X9" s="17">
        <v>6.6032843639383998E-2</v>
      </c>
      <c r="Y9" s="17">
        <v>5.2727535261800601E-2</v>
      </c>
      <c r="Z9" s="17">
        <v>7.1122605923858398E-2</v>
      </c>
      <c r="AA9" s="17">
        <v>7.5377050081821204E-2</v>
      </c>
      <c r="AB9" s="17">
        <v>8.07595949125859E-2</v>
      </c>
      <c r="AC9" s="17">
        <v>6.0401286987493898E-2</v>
      </c>
      <c r="AD9" s="17"/>
      <c r="AE9" s="17">
        <v>3.09776802042122E-2</v>
      </c>
      <c r="AF9" s="17">
        <v>9.5177277218164505E-2</v>
      </c>
      <c r="AG9" s="17">
        <v>7.4197570108239103E-2</v>
      </c>
      <c r="AH9" s="17"/>
      <c r="AI9" s="17">
        <v>1.6156396438738899E-2</v>
      </c>
      <c r="AJ9" s="17">
        <v>0.11209513392187199</v>
      </c>
      <c r="AK9" s="17">
        <v>0.10907246461869199</v>
      </c>
      <c r="AL9" s="17">
        <v>6.64778623800064E-2</v>
      </c>
      <c r="AM9" s="17">
        <v>6.4177250828001201E-2</v>
      </c>
      <c r="AN9" s="17"/>
      <c r="AO9" s="17">
        <v>1.74386963098342E-2</v>
      </c>
      <c r="AP9" s="17">
        <v>0.106200242396183</v>
      </c>
      <c r="AQ9" s="17">
        <v>0.107088525807403</v>
      </c>
      <c r="AR9" s="17"/>
      <c r="AS9" s="17">
        <v>4.6443002440064003E-2</v>
      </c>
      <c r="AT9" s="17">
        <v>8.6284005937212402E-2</v>
      </c>
      <c r="AU9" s="17">
        <v>8.95575079472304E-2</v>
      </c>
      <c r="AV9" s="17">
        <v>0.116739843028768</v>
      </c>
      <c r="AW9" s="17">
        <v>7.8909884735391206E-2</v>
      </c>
    </row>
    <row r="10" spans="2:49" x14ac:dyDescent="0.25">
      <c r="B10" s="18" t="s">
        <v>237</v>
      </c>
      <c r="C10" s="17">
        <v>7.4932859567018895E-2</v>
      </c>
      <c r="D10" s="17">
        <v>7.7679285956916103E-2</v>
      </c>
      <c r="E10" s="17">
        <v>7.2430384742743603E-2</v>
      </c>
      <c r="F10" s="17"/>
      <c r="G10" s="17">
        <v>0.16160439927235401</v>
      </c>
      <c r="H10" s="17">
        <v>0.112934200197329</v>
      </c>
      <c r="I10" s="17">
        <v>8.3152150728019597E-2</v>
      </c>
      <c r="J10" s="17">
        <v>4.7789869250871503E-2</v>
      </c>
      <c r="K10" s="17">
        <v>2.54436575144046E-2</v>
      </c>
      <c r="L10" s="17">
        <v>3.4138147244533998E-2</v>
      </c>
      <c r="M10" s="17"/>
      <c r="N10" s="17">
        <v>0.10443657662660601</v>
      </c>
      <c r="O10" s="17">
        <v>7.8344571030600899E-2</v>
      </c>
      <c r="P10" s="17">
        <v>5.5716565995628201E-2</v>
      </c>
      <c r="Q10" s="17">
        <v>5.6828405554636002E-2</v>
      </c>
      <c r="R10" s="17"/>
      <c r="S10" s="17">
        <v>9.29007968189767E-2</v>
      </c>
      <c r="T10" s="17">
        <v>8.8686699332697294E-2</v>
      </c>
      <c r="U10" s="17">
        <v>5.7856624612034599E-2</v>
      </c>
      <c r="V10" s="17">
        <v>6.7837996174176504E-2</v>
      </c>
      <c r="W10" s="17">
        <v>7.6848495683934606E-2</v>
      </c>
      <c r="X10" s="17">
        <v>7.3941330522155499E-2</v>
      </c>
      <c r="Y10" s="17">
        <v>6.8995560831852001E-2</v>
      </c>
      <c r="Z10" s="17">
        <v>6.7571158408528495E-2</v>
      </c>
      <c r="AA10" s="17">
        <v>6.1433194496130702E-2</v>
      </c>
      <c r="AB10" s="17">
        <v>6.7560639570073494E-2</v>
      </c>
      <c r="AC10" s="17">
        <v>8.6442184292931198E-2</v>
      </c>
      <c r="AD10" s="17"/>
      <c r="AE10" s="17">
        <v>3.6765652497026298E-2</v>
      </c>
      <c r="AF10" s="17">
        <v>9.6033169111826203E-2</v>
      </c>
      <c r="AG10" s="17">
        <v>5.8500990087741997E-2</v>
      </c>
      <c r="AH10" s="17"/>
      <c r="AI10" s="17">
        <v>3.7382966687944698E-2</v>
      </c>
      <c r="AJ10" s="17">
        <v>9.9907619847894397E-2</v>
      </c>
      <c r="AK10" s="17">
        <v>0.150296352634604</v>
      </c>
      <c r="AL10" s="17">
        <v>4.7263548054475003E-2</v>
      </c>
      <c r="AM10" s="17">
        <v>6.2332507009521698E-2</v>
      </c>
      <c r="AN10" s="17"/>
      <c r="AO10" s="17">
        <v>4.4512379258847698E-2</v>
      </c>
      <c r="AP10" s="17">
        <v>0.107274545023833</v>
      </c>
      <c r="AQ10" s="17">
        <v>0.13149569190497801</v>
      </c>
      <c r="AR10" s="17"/>
      <c r="AS10" s="17">
        <v>3.4687691307695903E-2</v>
      </c>
      <c r="AT10" s="17">
        <v>7.7831571745653E-2</v>
      </c>
      <c r="AU10" s="17">
        <v>9.0543769971230703E-2</v>
      </c>
      <c r="AV10" s="17">
        <v>0.118102470076402</v>
      </c>
      <c r="AW10" s="17">
        <v>0.12443035714648799</v>
      </c>
    </row>
    <row r="11" spans="2:49" ht="30" x14ac:dyDescent="0.25">
      <c r="B11" s="18" t="s">
        <v>238</v>
      </c>
      <c r="C11" s="17">
        <v>0.42889858449205798</v>
      </c>
      <c r="D11" s="17">
        <v>0.41785231692351299</v>
      </c>
      <c r="E11" s="17">
        <v>0.43974773435516801</v>
      </c>
      <c r="F11" s="17"/>
      <c r="G11" s="17">
        <v>0.384907247922533</v>
      </c>
      <c r="H11" s="17">
        <v>0.42703811420516902</v>
      </c>
      <c r="I11" s="17">
        <v>0.434038238724822</v>
      </c>
      <c r="J11" s="17">
        <v>0.47224689754453197</v>
      </c>
      <c r="K11" s="17">
        <v>0.42976477554466203</v>
      </c>
      <c r="L11" s="17">
        <v>0.42008043640992199</v>
      </c>
      <c r="M11" s="17"/>
      <c r="N11" s="17">
        <v>0.424442731705855</v>
      </c>
      <c r="O11" s="17">
        <v>0.44948806044803502</v>
      </c>
      <c r="P11" s="17">
        <v>0.40187567332721502</v>
      </c>
      <c r="Q11" s="17">
        <v>0.43441120797495197</v>
      </c>
      <c r="R11" s="17"/>
      <c r="S11" s="17">
        <v>0.402280172957455</v>
      </c>
      <c r="T11" s="17">
        <v>0.40158287677236298</v>
      </c>
      <c r="U11" s="17">
        <v>0.43238071794612298</v>
      </c>
      <c r="V11" s="17">
        <v>0.379305983599448</v>
      </c>
      <c r="W11" s="17">
        <v>0.40986381544738598</v>
      </c>
      <c r="X11" s="17">
        <v>0.38286862427012203</v>
      </c>
      <c r="Y11" s="17">
        <v>0.49315191618203302</v>
      </c>
      <c r="Z11" s="17">
        <v>0.37935176510629098</v>
      </c>
      <c r="AA11" s="17">
        <v>0.45760473720443001</v>
      </c>
      <c r="AB11" s="17">
        <v>0.50654392789573899</v>
      </c>
      <c r="AC11" s="17">
        <v>0.50118235883970497</v>
      </c>
      <c r="AD11" s="17"/>
      <c r="AE11" s="17">
        <v>0.33950533913814801</v>
      </c>
      <c r="AF11" s="17">
        <v>0.511405796980682</v>
      </c>
      <c r="AG11" s="17">
        <v>0.46185498395959401</v>
      </c>
      <c r="AH11" s="17"/>
      <c r="AI11" s="17">
        <v>0.29272927235581397</v>
      </c>
      <c r="AJ11" s="17">
        <v>0.55663865656294098</v>
      </c>
      <c r="AK11" s="17">
        <v>0.440265478376546</v>
      </c>
      <c r="AL11" s="17">
        <v>0.32438439404463199</v>
      </c>
      <c r="AM11" s="17">
        <v>0.47373330705026201</v>
      </c>
      <c r="AN11" s="17"/>
      <c r="AO11" s="17">
        <v>0.29637093710488599</v>
      </c>
      <c r="AP11" s="17">
        <v>0.53750294459189896</v>
      </c>
      <c r="AQ11" s="17">
        <v>0.41134018486812202</v>
      </c>
      <c r="AR11" s="17"/>
      <c r="AS11" s="17">
        <v>0.40814805346537603</v>
      </c>
      <c r="AT11" s="17">
        <v>0.42726828000891598</v>
      </c>
      <c r="AU11" s="17">
        <v>0.47179289188430101</v>
      </c>
      <c r="AV11" s="17">
        <v>0.38667703287539501</v>
      </c>
      <c r="AW11" s="17">
        <v>0.480221821201607</v>
      </c>
    </row>
    <row r="12" spans="2:49" x14ac:dyDescent="0.25">
      <c r="B12" s="18" t="s">
        <v>239</v>
      </c>
      <c r="C12" s="17">
        <v>0.179708619355019</v>
      </c>
      <c r="D12" s="17">
        <v>0.18518777300938899</v>
      </c>
      <c r="E12" s="17">
        <v>0.175334094721492</v>
      </c>
      <c r="F12" s="17"/>
      <c r="G12" s="17">
        <v>0.141323267545787</v>
      </c>
      <c r="H12" s="17">
        <v>0.174812654472421</v>
      </c>
      <c r="I12" s="17">
        <v>0.172936517178336</v>
      </c>
      <c r="J12" s="17">
        <v>0.193825458515899</v>
      </c>
      <c r="K12" s="17">
        <v>0.19108911152208</v>
      </c>
      <c r="L12" s="17">
        <v>0.19599248165597399</v>
      </c>
      <c r="M12" s="17"/>
      <c r="N12" s="17">
        <v>0.16798321357134999</v>
      </c>
      <c r="O12" s="17">
        <v>0.17648067820805399</v>
      </c>
      <c r="P12" s="17">
        <v>0.21180974450833001</v>
      </c>
      <c r="Q12" s="17">
        <v>0.16930282479393199</v>
      </c>
      <c r="R12" s="17"/>
      <c r="S12" s="17">
        <v>0.211022095437089</v>
      </c>
      <c r="T12" s="17">
        <v>0.19963115434536</v>
      </c>
      <c r="U12" s="17">
        <v>0.154065568855868</v>
      </c>
      <c r="V12" s="17">
        <v>0.18655780647221501</v>
      </c>
      <c r="W12" s="17">
        <v>0.17532180570033501</v>
      </c>
      <c r="X12" s="17">
        <v>0.19389934434242201</v>
      </c>
      <c r="Y12" s="17">
        <v>0.16596357285187999</v>
      </c>
      <c r="Z12" s="17">
        <v>0.17422665012910701</v>
      </c>
      <c r="AA12" s="17">
        <v>0.17508167578794201</v>
      </c>
      <c r="AB12" s="17">
        <v>0.16480911552330199</v>
      </c>
      <c r="AC12" s="17">
        <v>0.113053704859396</v>
      </c>
      <c r="AD12" s="17"/>
      <c r="AE12" s="17">
        <v>0.22241517852203099</v>
      </c>
      <c r="AF12" s="17">
        <v>0.15498055756818199</v>
      </c>
      <c r="AG12" s="17">
        <v>0.16942922259718299</v>
      </c>
      <c r="AH12" s="17"/>
      <c r="AI12" s="17">
        <v>0.26117209441668299</v>
      </c>
      <c r="AJ12" s="17">
        <v>0.116767779404765</v>
      </c>
      <c r="AK12" s="17">
        <v>0.16987880488667201</v>
      </c>
      <c r="AL12" s="17">
        <v>0.218194928735813</v>
      </c>
      <c r="AM12" s="17">
        <v>0.15965651997137101</v>
      </c>
      <c r="AN12" s="17"/>
      <c r="AO12" s="17">
        <v>0.27924256203289399</v>
      </c>
      <c r="AP12" s="17">
        <v>0.13125047200815601</v>
      </c>
      <c r="AQ12" s="17">
        <v>0.21870702932790301</v>
      </c>
      <c r="AR12" s="17"/>
      <c r="AS12" s="17">
        <v>0.18147538789582901</v>
      </c>
      <c r="AT12" s="17">
        <v>0.18292225007023699</v>
      </c>
      <c r="AU12" s="17">
        <v>0.173815892883494</v>
      </c>
      <c r="AV12" s="17">
        <v>0.16334538399418499</v>
      </c>
      <c r="AW12" s="17">
        <v>0.122897456063866</v>
      </c>
    </row>
    <row r="13" spans="2:49" x14ac:dyDescent="0.25">
      <c r="B13" s="18" t="s">
        <v>240</v>
      </c>
      <c r="C13" s="17">
        <v>0.18389155800471901</v>
      </c>
      <c r="D13" s="17">
        <v>0.20211107394781899</v>
      </c>
      <c r="E13" s="17">
        <v>0.167659591322322</v>
      </c>
      <c r="F13" s="17"/>
      <c r="G13" s="17">
        <v>8.5858048683887994E-2</v>
      </c>
      <c r="H13" s="17">
        <v>0.102928817087875</v>
      </c>
      <c r="I13" s="17">
        <v>0.16062254828077499</v>
      </c>
      <c r="J13" s="17">
        <v>0.17280336032746901</v>
      </c>
      <c r="K13" s="17">
        <v>0.26565260914569999</v>
      </c>
      <c r="L13" s="17">
        <v>0.28896678708458101</v>
      </c>
      <c r="M13" s="17"/>
      <c r="N13" s="17">
        <v>0.184751740590581</v>
      </c>
      <c r="O13" s="17">
        <v>0.173073785162078</v>
      </c>
      <c r="P13" s="17">
        <v>0.20856430240961099</v>
      </c>
      <c r="Q13" s="17">
        <v>0.17408083494066201</v>
      </c>
      <c r="R13" s="17"/>
      <c r="S13" s="17">
        <v>0.14758320052311399</v>
      </c>
      <c r="T13" s="17">
        <v>0.18128420629252501</v>
      </c>
      <c r="U13" s="17">
        <v>0.219323533338453</v>
      </c>
      <c r="V13" s="17">
        <v>0.25927569182257199</v>
      </c>
      <c r="W13" s="17">
        <v>0.18782192255997801</v>
      </c>
      <c r="X13" s="17">
        <v>0.21216718015445199</v>
      </c>
      <c r="Y13" s="17">
        <v>0.16518182448188501</v>
      </c>
      <c r="Z13" s="17">
        <v>0.24747989662043399</v>
      </c>
      <c r="AA13" s="17">
        <v>0.16170212461793201</v>
      </c>
      <c r="AB13" s="17">
        <v>0.13345609391629601</v>
      </c>
      <c r="AC13" s="17">
        <v>0.16242099441042901</v>
      </c>
      <c r="AD13" s="17"/>
      <c r="AE13" s="17">
        <v>0.33369399726903998</v>
      </c>
      <c r="AF13" s="17">
        <v>0.10508672464392101</v>
      </c>
      <c r="AG13" s="17">
        <v>9.8597267472795E-2</v>
      </c>
      <c r="AH13" s="17"/>
      <c r="AI13" s="17">
        <v>0.37171338738607401</v>
      </c>
      <c r="AJ13" s="17">
        <v>6.5312525136512797E-2</v>
      </c>
      <c r="AK13" s="17">
        <v>0.10472333373821401</v>
      </c>
      <c r="AL13" s="17">
        <v>0.30694568004591299</v>
      </c>
      <c r="AM13" s="17">
        <v>0.10178989432215001</v>
      </c>
      <c r="AN13" s="17"/>
      <c r="AO13" s="17">
        <v>0.34883176729799398</v>
      </c>
      <c r="AP13" s="17">
        <v>7.1647694356648098E-2</v>
      </c>
      <c r="AQ13" s="17">
        <v>0.10927056648316399</v>
      </c>
      <c r="AR13" s="17"/>
      <c r="AS13" s="17">
        <v>0.251242623454629</v>
      </c>
      <c r="AT13" s="17">
        <v>0.17000196786645699</v>
      </c>
      <c r="AU13" s="17">
        <v>0.12359946280973901</v>
      </c>
      <c r="AV13" s="17">
        <v>0.16632732917495399</v>
      </c>
      <c r="AW13" s="17">
        <v>0.16483255213162101</v>
      </c>
    </row>
    <row r="14" spans="2:49" x14ac:dyDescent="0.25">
      <c r="B14" s="18" t="s">
        <v>81</v>
      </c>
      <c r="C14" s="19">
        <v>5.9534778522958499E-2</v>
      </c>
      <c r="D14" s="19">
        <v>4.27890334403511E-2</v>
      </c>
      <c r="E14" s="19">
        <v>7.5943558780783002E-2</v>
      </c>
      <c r="F14" s="19"/>
      <c r="G14" s="19">
        <v>9.4721762663650094E-2</v>
      </c>
      <c r="H14" s="19">
        <v>8.3329288530605797E-2</v>
      </c>
      <c r="I14" s="19">
        <v>7.6454859562980301E-2</v>
      </c>
      <c r="J14" s="19">
        <v>6.1415520466291097E-2</v>
      </c>
      <c r="K14" s="19">
        <v>3.06245765139351E-2</v>
      </c>
      <c r="L14" s="19">
        <v>2.0530106531503299E-2</v>
      </c>
      <c r="M14" s="19"/>
      <c r="N14" s="19">
        <v>3.3200753731276698E-2</v>
      </c>
      <c r="O14" s="19">
        <v>5.7086311698392997E-2</v>
      </c>
      <c r="P14" s="19">
        <v>5.83094644611599E-2</v>
      </c>
      <c r="Q14" s="19">
        <v>8.9799956368524406E-2</v>
      </c>
      <c r="R14" s="19"/>
      <c r="S14" s="19">
        <v>4.7064519951168497E-2</v>
      </c>
      <c r="T14" s="19">
        <v>4.76744621627588E-2</v>
      </c>
      <c r="U14" s="19">
        <v>8.5768045793495395E-2</v>
      </c>
      <c r="V14" s="19">
        <v>4.3497175794414998E-2</v>
      </c>
      <c r="W14" s="19">
        <v>7.77941587890119E-2</v>
      </c>
      <c r="X14" s="19">
        <v>7.1090677071464201E-2</v>
      </c>
      <c r="Y14" s="19">
        <v>5.3979590390549503E-2</v>
      </c>
      <c r="Z14" s="19">
        <v>6.0247923811781297E-2</v>
      </c>
      <c r="AA14" s="19">
        <v>6.8801217811744295E-2</v>
      </c>
      <c r="AB14" s="19">
        <v>4.6870628182003E-2</v>
      </c>
      <c r="AC14" s="19">
        <v>7.6499470610044501E-2</v>
      </c>
      <c r="AD14" s="19"/>
      <c r="AE14" s="19">
        <v>3.6642152369543199E-2</v>
      </c>
      <c r="AF14" s="19">
        <v>3.7316474477223999E-2</v>
      </c>
      <c r="AG14" s="19">
        <v>0.13741996577444701</v>
      </c>
      <c r="AH14" s="19"/>
      <c r="AI14" s="19">
        <v>2.0845882714745499E-2</v>
      </c>
      <c r="AJ14" s="19">
        <v>4.9278285126015203E-2</v>
      </c>
      <c r="AK14" s="19">
        <v>2.57635657452721E-2</v>
      </c>
      <c r="AL14" s="19">
        <v>3.6733586739160301E-2</v>
      </c>
      <c r="AM14" s="19">
        <v>0.13831052081869399</v>
      </c>
      <c r="AN14" s="19"/>
      <c r="AO14" s="19">
        <v>1.36036579955435E-2</v>
      </c>
      <c r="AP14" s="19">
        <v>4.6124101623281399E-2</v>
      </c>
      <c r="AQ14" s="19">
        <v>2.209800160843E-2</v>
      </c>
      <c r="AR14" s="19"/>
      <c r="AS14" s="19">
        <v>7.8003241436406107E-2</v>
      </c>
      <c r="AT14" s="19">
        <v>5.5691924371524301E-2</v>
      </c>
      <c r="AU14" s="19">
        <v>5.0690474504004102E-2</v>
      </c>
      <c r="AV14" s="19">
        <v>4.88079408502958E-2</v>
      </c>
      <c r="AW14" s="19">
        <v>2.8707928721026801E-2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6.0849014685549499E-2</v>
      </c>
      <c r="D9" s="17">
        <v>6.6072324754232997E-2</v>
      </c>
      <c r="E9" s="17">
        <v>5.5271564745488201E-2</v>
      </c>
      <c r="F9" s="17"/>
      <c r="G9" s="17">
        <v>4.3927705749121998E-2</v>
      </c>
      <c r="H9" s="17">
        <v>5.0378421550511497E-2</v>
      </c>
      <c r="I9" s="17">
        <v>6.16986610255627E-2</v>
      </c>
      <c r="J9" s="17">
        <v>6.9148035508397501E-2</v>
      </c>
      <c r="K9" s="17">
        <v>6.3756348651024697E-2</v>
      </c>
      <c r="L9" s="17">
        <v>7.1386009729999506E-2</v>
      </c>
      <c r="M9" s="17"/>
      <c r="N9" s="17">
        <v>6.2857360473004303E-2</v>
      </c>
      <c r="O9" s="17">
        <v>5.1816504313802803E-2</v>
      </c>
      <c r="P9" s="17">
        <v>6.9098956205413897E-2</v>
      </c>
      <c r="Q9" s="17">
        <v>6.11742695909991E-2</v>
      </c>
      <c r="R9" s="17"/>
      <c r="S9" s="17">
        <v>7.8992962642725997E-2</v>
      </c>
      <c r="T9" s="17">
        <v>5.8984206858865802E-2</v>
      </c>
      <c r="U9" s="17">
        <v>6.1545464240106498E-2</v>
      </c>
      <c r="V9" s="17">
        <v>4.8535314601457401E-2</v>
      </c>
      <c r="W9" s="17">
        <v>6.5445959544626703E-2</v>
      </c>
      <c r="X9" s="17">
        <v>4.9453321208154398E-2</v>
      </c>
      <c r="Y9" s="17">
        <v>5.0976253737323701E-2</v>
      </c>
      <c r="Z9" s="17">
        <v>6.16266496282971E-2</v>
      </c>
      <c r="AA9" s="17">
        <v>5.7615032370779702E-2</v>
      </c>
      <c r="AB9" s="17">
        <v>7.2390500284522999E-2</v>
      </c>
      <c r="AC9" s="17">
        <v>5.1549041064847798E-2</v>
      </c>
      <c r="AD9" s="17"/>
      <c r="AE9" s="17">
        <v>6.6252826152712205E-2</v>
      </c>
      <c r="AF9" s="17">
        <v>6.9365630472505505E-2</v>
      </c>
      <c r="AG9" s="17">
        <v>4.0401463072210202E-2</v>
      </c>
      <c r="AH9" s="17"/>
      <c r="AI9" s="17">
        <v>6.7051732376013098E-2</v>
      </c>
      <c r="AJ9" s="17">
        <v>6.2621316391739901E-2</v>
      </c>
      <c r="AK9" s="17">
        <v>9.3738467026849806E-2</v>
      </c>
      <c r="AL9" s="17">
        <v>6.7166327252569505E-2</v>
      </c>
      <c r="AM9" s="17">
        <v>3.1055998373667501E-2</v>
      </c>
      <c r="AN9" s="17"/>
      <c r="AO9" s="17">
        <v>7.9445616511822706E-2</v>
      </c>
      <c r="AP9" s="17">
        <v>6.1038003535632997E-2</v>
      </c>
      <c r="AQ9" s="17">
        <v>8.89711385331102E-2</v>
      </c>
      <c r="AR9" s="17"/>
      <c r="AS9" s="17">
        <v>5.96245135957503E-2</v>
      </c>
      <c r="AT9" s="17">
        <v>5.4376745649228501E-2</v>
      </c>
      <c r="AU9" s="17">
        <v>6.2159428318095997E-2</v>
      </c>
      <c r="AV9" s="17">
        <v>6.2814424583521294E-2</v>
      </c>
      <c r="AW9" s="17">
        <v>4.6488616695980901E-2</v>
      </c>
    </row>
    <row r="10" spans="2:49" x14ac:dyDescent="0.25">
      <c r="B10" s="18" t="s">
        <v>237</v>
      </c>
      <c r="C10" s="17">
        <v>0.10350691812846299</v>
      </c>
      <c r="D10" s="17">
        <v>0.11196850814923499</v>
      </c>
      <c r="E10" s="17">
        <v>9.5653545822893593E-2</v>
      </c>
      <c r="F10" s="17"/>
      <c r="G10" s="17">
        <v>9.1658078808774496E-2</v>
      </c>
      <c r="H10" s="17">
        <v>0.113862398467154</v>
      </c>
      <c r="I10" s="17">
        <v>9.8607915782833594E-2</v>
      </c>
      <c r="J10" s="17">
        <v>9.5946654500002199E-2</v>
      </c>
      <c r="K10" s="17">
        <v>9.4468758611207404E-2</v>
      </c>
      <c r="L10" s="17">
        <v>0.119282154506361</v>
      </c>
      <c r="M10" s="17"/>
      <c r="N10" s="17">
        <v>0.138910424067897</v>
      </c>
      <c r="O10" s="17">
        <v>0.102516982644218</v>
      </c>
      <c r="P10" s="17">
        <v>9.1679788541312604E-2</v>
      </c>
      <c r="Q10" s="17">
        <v>7.87485849635082E-2</v>
      </c>
      <c r="R10" s="17"/>
      <c r="S10" s="17">
        <v>0.13086091273030201</v>
      </c>
      <c r="T10" s="17">
        <v>0.12264001978009199</v>
      </c>
      <c r="U10" s="17">
        <v>0.100961970049443</v>
      </c>
      <c r="V10" s="17">
        <v>0.103832743997925</v>
      </c>
      <c r="W10" s="17">
        <v>9.3553842118038202E-2</v>
      </c>
      <c r="X10" s="17">
        <v>9.0920036629926496E-2</v>
      </c>
      <c r="Y10" s="17">
        <v>0.10361720120637399</v>
      </c>
      <c r="Z10" s="17">
        <v>9.2386654308421204E-2</v>
      </c>
      <c r="AA10" s="17">
        <v>8.6227366853034504E-2</v>
      </c>
      <c r="AB10" s="17">
        <v>8.4564112747808895E-2</v>
      </c>
      <c r="AC10" s="17">
        <v>9.8072844440646803E-2</v>
      </c>
      <c r="AD10" s="17"/>
      <c r="AE10" s="17">
        <v>0.10387574177445499</v>
      </c>
      <c r="AF10" s="17">
        <v>0.11651688663757701</v>
      </c>
      <c r="AG10" s="17">
        <v>8.3991575286214606E-2</v>
      </c>
      <c r="AH10" s="17"/>
      <c r="AI10" s="17">
        <v>0.13768736214173699</v>
      </c>
      <c r="AJ10" s="17">
        <v>8.3755921111468595E-2</v>
      </c>
      <c r="AK10" s="17">
        <v>0.14727650901610401</v>
      </c>
      <c r="AL10" s="17">
        <v>8.5958607970591905E-2</v>
      </c>
      <c r="AM10" s="17">
        <v>6.2286768533280301E-2</v>
      </c>
      <c r="AN10" s="17"/>
      <c r="AO10" s="17">
        <v>0.16921727670685399</v>
      </c>
      <c r="AP10" s="17">
        <v>8.4046602879073201E-2</v>
      </c>
      <c r="AQ10" s="17">
        <v>0.13135023139333099</v>
      </c>
      <c r="AR10" s="17"/>
      <c r="AS10" s="17">
        <v>8.6007634441464795E-2</v>
      </c>
      <c r="AT10" s="17">
        <v>0.100392950519126</v>
      </c>
      <c r="AU10" s="17">
        <v>0.12780676988753301</v>
      </c>
      <c r="AV10" s="17">
        <v>0.120614462029488</v>
      </c>
      <c r="AW10" s="17">
        <v>0.11860564134705399</v>
      </c>
    </row>
    <row r="11" spans="2:49" ht="30" x14ac:dyDescent="0.25">
      <c r="B11" s="18" t="s">
        <v>238</v>
      </c>
      <c r="C11" s="17">
        <v>0.55776023519809104</v>
      </c>
      <c r="D11" s="17">
        <v>0.55027524602628097</v>
      </c>
      <c r="E11" s="17">
        <v>0.56529409758947902</v>
      </c>
      <c r="F11" s="17"/>
      <c r="G11" s="17">
        <v>0.46141917678869199</v>
      </c>
      <c r="H11" s="17">
        <v>0.51978398401630999</v>
      </c>
      <c r="I11" s="17">
        <v>0.54649451312340902</v>
      </c>
      <c r="J11" s="17">
        <v>0.58283477972015696</v>
      </c>
      <c r="K11" s="17">
        <v>0.62449203183164803</v>
      </c>
      <c r="L11" s="17">
        <v>0.59765562952555595</v>
      </c>
      <c r="M11" s="17"/>
      <c r="N11" s="17">
        <v>0.55381604650409699</v>
      </c>
      <c r="O11" s="17">
        <v>0.58284236187684602</v>
      </c>
      <c r="P11" s="17">
        <v>0.51937892862527002</v>
      </c>
      <c r="Q11" s="17">
        <v>0.56796651994977299</v>
      </c>
      <c r="R11" s="17"/>
      <c r="S11" s="17">
        <v>0.51884690681918899</v>
      </c>
      <c r="T11" s="17">
        <v>0.53328730959964399</v>
      </c>
      <c r="U11" s="17">
        <v>0.54276456877447699</v>
      </c>
      <c r="V11" s="17">
        <v>0.58951709773082095</v>
      </c>
      <c r="W11" s="17">
        <v>0.48419741602029798</v>
      </c>
      <c r="X11" s="17">
        <v>0.55669905391546004</v>
      </c>
      <c r="Y11" s="17">
        <v>0.57005062001747997</v>
      </c>
      <c r="Z11" s="17">
        <v>0.55357029573366801</v>
      </c>
      <c r="AA11" s="17">
        <v>0.58654572468644495</v>
      </c>
      <c r="AB11" s="17">
        <v>0.64582936543998204</v>
      </c>
      <c r="AC11" s="17">
        <v>0.56376286375279905</v>
      </c>
      <c r="AD11" s="17"/>
      <c r="AE11" s="17">
        <v>0.52026102974647703</v>
      </c>
      <c r="AF11" s="17">
        <v>0.60963792177488896</v>
      </c>
      <c r="AG11" s="17">
        <v>0.55778478160405698</v>
      </c>
      <c r="AH11" s="17"/>
      <c r="AI11" s="17">
        <v>0.48516838282865199</v>
      </c>
      <c r="AJ11" s="17">
        <v>0.63948547143109302</v>
      </c>
      <c r="AK11" s="17">
        <v>0.53222658393069799</v>
      </c>
      <c r="AL11" s="17">
        <v>0.51239674100985699</v>
      </c>
      <c r="AM11" s="17">
        <v>0.59596974402028502</v>
      </c>
      <c r="AN11" s="17"/>
      <c r="AO11" s="17">
        <v>0.49101038049283602</v>
      </c>
      <c r="AP11" s="17">
        <v>0.64682925896309795</v>
      </c>
      <c r="AQ11" s="17">
        <v>0.53487055356244895</v>
      </c>
      <c r="AR11" s="17"/>
      <c r="AS11" s="17">
        <v>0.55379509241643099</v>
      </c>
      <c r="AT11" s="17">
        <v>0.55500594705167605</v>
      </c>
      <c r="AU11" s="17">
        <v>0.57321334763686504</v>
      </c>
      <c r="AV11" s="17">
        <v>0.51912752663867701</v>
      </c>
      <c r="AW11" s="17">
        <v>0.51284352215955997</v>
      </c>
    </row>
    <row r="12" spans="2:49" x14ac:dyDescent="0.25">
      <c r="B12" s="18" t="s">
        <v>239</v>
      </c>
      <c r="C12" s="17">
        <v>0.12525266087751599</v>
      </c>
      <c r="D12" s="17">
        <v>0.13297173665675399</v>
      </c>
      <c r="E12" s="17">
        <v>0.11730910706224799</v>
      </c>
      <c r="F12" s="17"/>
      <c r="G12" s="17">
        <v>0.18477843212273301</v>
      </c>
      <c r="H12" s="17">
        <v>0.13769861347738399</v>
      </c>
      <c r="I12" s="17">
        <v>0.133467182113542</v>
      </c>
      <c r="J12" s="17">
        <v>0.110866869142263</v>
      </c>
      <c r="K12" s="17">
        <v>0.10472273826558</v>
      </c>
      <c r="L12" s="17">
        <v>9.37518337417238E-2</v>
      </c>
      <c r="M12" s="17"/>
      <c r="N12" s="17">
        <v>0.11304690243933101</v>
      </c>
      <c r="O12" s="17">
        <v>0.12543940020292499</v>
      </c>
      <c r="P12" s="17">
        <v>0.15022707649490799</v>
      </c>
      <c r="Q12" s="17">
        <v>0.11877490282475101</v>
      </c>
      <c r="R12" s="17"/>
      <c r="S12" s="17">
        <v>0.13343204679691201</v>
      </c>
      <c r="T12" s="17">
        <v>0.122093251792578</v>
      </c>
      <c r="U12" s="17">
        <v>0.101816058227093</v>
      </c>
      <c r="V12" s="17">
        <v>0.12380301012273801</v>
      </c>
      <c r="W12" s="17">
        <v>0.1492533168346</v>
      </c>
      <c r="X12" s="17">
        <v>0.14242539085026201</v>
      </c>
      <c r="Y12" s="17">
        <v>0.12760494383738699</v>
      </c>
      <c r="Z12" s="17">
        <v>0.147392518763652</v>
      </c>
      <c r="AA12" s="17">
        <v>0.122952048547687</v>
      </c>
      <c r="AB12" s="17">
        <v>9.7870075546551596E-2</v>
      </c>
      <c r="AC12" s="17">
        <v>0.119137000921283</v>
      </c>
      <c r="AD12" s="17"/>
      <c r="AE12" s="17">
        <v>0.15213784343769701</v>
      </c>
      <c r="AF12" s="17">
        <v>0.10411530593396499</v>
      </c>
      <c r="AG12" s="17">
        <v>0.107786775501931</v>
      </c>
      <c r="AH12" s="17"/>
      <c r="AI12" s="17">
        <v>0.15270796746795201</v>
      </c>
      <c r="AJ12" s="17">
        <v>9.8572229020399499E-2</v>
      </c>
      <c r="AK12" s="17">
        <v>0.133907763221432</v>
      </c>
      <c r="AL12" s="17">
        <v>0.22761186750567999</v>
      </c>
      <c r="AM12" s="17">
        <v>9.9306472103700597E-2</v>
      </c>
      <c r="AN12" s="17"/>
      <c r="AO12" s="17">
        <v>0.124461560241297</v>
      </c>
      <c r="AP12" s="17">
        <v>0.104583883166339</v>
      </c>
      <c r="AQ12" s="17">
        <v>0.14888339068919801</v>
      </c>
      <c r="AR12" s="17"/>
      <c r="AS12" s="17">
        <v>0.126957029192557</v>
      </c>
      <c r="AT12" s="17">
        <v>0.120208351870324</v>
      </c>
      <c r="AU12" s="17">
        <v>0.11854853858907501</v>
      </c>
      <c r="AV12" s="17">
        <v>0.13998212615682001</v>
      </c>
      <c r="AW12" s="17">
        <v>0.15364996018947899</v>
      </c>
    </row>
    <row r="13" spans="2:49" x14ac:dyDescent="0.25">
      <c r="B13" s="18" t="s">
        <v>240</v>
      </c>
      <c r="C13" s="17">
        <v>6.6517708541029202E-2</v>
      </c>
      <c r="D13" s="17">
        <v>7.8343416603812596E-2</v>
      </c>
      <c r="E13" s="17">
        <v>5.5537585520538703E-2</v>
      </c>
      <c r="F13" s="17"/>
      <c r="G13" s="17">
        <v>9.8189935586091195E-2</v>
      </c>
      <c r="H13" s="17">
        <v>7.6545399251393101E-2</v>
      </c>
      <c r="I13" s="17">
        <v>7.0893453200918902E-2</v>
      </c>
      <c r="J13" s="17">
        <v>4.7506275525626598E-2</v>
      </c>
      <c r="K13" s="17">
        <v>5.5634672674995299E-2</v>
      </c>
      <c r="L13" s="17">
        <v>5.6188503711932403E-2</v>
      </c>
      <c r="M13" s="17"/>
      <c r="N13" s="17">
        <v>7.2738823187333504E-2</v>
      </c>
      <c r="O13" s="17">
        <v>5.5493865951938698E-2</v>
      </c>
      <c r="P13" s="17">
        <v>8.15090499023743E-2</v>
      </c>
      <c r="Q13" s="17">
        <v>5.7415411889191699E-2</v>
      </c>
      <c r="R13" s="17"/>
      <c r="S13" s="17">
        <v>6.4606621102899206E-2</v>
      </c>
      <c r="T13" s="17">
        <v>6.5128241116075097E-2</v>
      </c>
      <c r="U13" s="17">
        <v>8.1981252061128301E-2</v>
      </c>
      <c r="V13" s="17">
        <v>7.6029225067555203E-2</v>
      </c>
      <c r="W13" s="17">
        <v>9.4348597191244707E-2</v>
      </c>
      <c r="X13" s="17">
        <v>5.8394797985289099E-2</v>
      </c>
      <c r="Y13" s="17">
        <v>6.5851921970024097E-2</v>
      </c>
      <c r="Z13" s="17">
        <v>4.7492040480140801E-2</v>
      </c>
      <c r="AA13" s="17">
        <v>6.49440957032036E-2</v>
      </c>
      <c r="AB13" s="17">
        <v>4.60310429638114E-2</v>
      </c>
      <c r="AC13" s="17">
        <v>6.58925478142115E-2</v>
      </c>
      <c r="AD13" s="17"/>
      <c r="AE13" s="17">
        <v>8.8672376070091902E-2</v>
      </c>
      <c r="AF13" s="17">
        <v>4.4974791668150903E-2</v>
      </c>
      <c r="AG13" s="17">
        <v>5.2647513414389099E-2</v>
      </c>
      <c r="AH13" s="17"/>
      <c r="AI13" s="17">
        <v>9.1655550050974199E-2</v>
      </c>
      <c r="AJ13" s="17">
        <v>5.9851494987511897E-2</v>
      </c>
      <c r="AK13" s="17">
        <v>4.5974622245876999E-2</v>
      </c>
      <c r="AL13" s="17">
        <v>7.3560923961306104E-2</v>
      </c>
      <c r="AM13" s="17">
        <v>4.3196511774411001E-2</v>
      </c>
      <c r="AN13" s="17"/>
      <c r="AO13" s="17">
        <v>9.1576425353768504E-2</v>
      </c>
      <c r="AP13" s="17">
        <v>5.2749176647824199E-2</v>
      </c>
      <c r="AQ13" s="17">
        <v>5.3973396792356597E-2</v>
      </c>
      <c r="AR13" s="17"/>
      <c r="AS13" s="17">
        <v>6.8516225369362194E-2</v>
      </c>
      <c r="AT13" s="17">
        <v>7.6792719210171695E-2</v>
      </c>
      <c r="AU13" s="17">
        <v>4.8739002119470798E-2</v>
      </c>
      <c r="AV13" s="17">
        <v>8.3446320489654405E-2</v>
      </c>
      <c r="AW13" s="17">
        <v>0.14265441026909201</v>
      </c>
    </row>
    <row r="14" spans="2:49" x14ac:dyDescent="0.25">
      <c r="B14" s="18" t="s">
        <v>81</v>
      </c>
      <c r="C14" s="19">
        <v>8.6113462569351901E-2</v>
      </c>
      <c r="D14" s="19">
        <v>6.03687678096844E-2</v>
      </c>
      <c r="E14" s="19">
        <v>0.11093409925935301</v>
      </c>
      <c r="F14" s="19"/>
      <c r="G14" s="19">
        <v>0.12002667094458699</v>
      </c>
      <c r="H14" s="19">
        <v>0.101731183237248</v>
      </c>
      <c r="I14" s="19">
        <v>8.8838274753733307E-2</v>
      </c>
      <c r="J14" s="19">
        <v>9.3697385603553701E-2</v>
      </c>
      <c r="K14" s="19">
        <v>5.6925449965544397E-2</v>
      </c>
      <c r="L14" s="19">
        <v>6.1735868784427599E-2</v>
      </c>
      <c r="M14" s="19"/>
      <c r="N14" s="19">
        <v>5.8630443328338097E-2</v>
      </c>
      <c r="O14" s="19">
        <v>8.1890885010268602E-2</v>
      </c>
      <c r="P14" s="19">
        <v>8.8106200230721604E-2</v>
      </c>
      <c r="Q14" s="19">
        <v>0.115920310781777</v>
      </c>
      <c r="R14" s="19"/>
      <c r="S14" s="19">
        <v>7.3260549907972802E-2</v>
      </c>
      <c r="T14" s="19">
        <v>9.7866970852744997E-2</v>
      </c>
      <c r="U14" s="19">
        <v>0.110930686647753</v>
      </c>
      <c r="V14" s="19">
        <v>5.8282608479503499E-2</v>
      </c>
      <c r="W14" s="19">
        <v>0.113200868291191</v>
      </c>
      <c r="X14" s="19">
        <v>0.102107399410908</v>
      </c>
      <c r="Y14" s="19">
        <v>8.1899059231410803E-2</v>
      </c>
      <c r="Z14" s="19">
        <v>9.7531841085820706E-2</v>
      </c>
      <c r="AA14" s="19">
        <v>8.1715731838850295E-2</v>
      </c>
      <c r="AB14" s="19">
        <v>5.3314903017323001E-2</v>
      </c>
      <c r="AC14" s="19">
        <v>0.101585702006211</v>
      </c>
      <c r="AD14" s="19"/>
      <c r="AE14" s="19">
        <v>6.8800182818567202E-2</v>
      </c>
      <c r="AF14" s="19">
        <v>5.5389463512913302E-2</v>
      </c>
      <c r="AG14" s="19">
        <v>0.157387891121198</v>
      </c>
      <c r="AH14" s="19"/>
      <c r="AI14" s="19">
        <v>6.5729005134671295E-2</v>
      </c>
      <c r="AJ14" s="19">
        <v>5.57135670577871E-2</v>
      </c>
      <c r="AK14" s="19">
        <v>4.6876054559040203E-2</v>
      </c>
      <c r="AL14" s="19">
        <v>3.3305532299995499E-2</v>
      </c>
      <c r="AM14" s="19">
        <v>0.168184505194656</v>
      </c>
      <c r="AN14" s="19"/>
      <c r="AO14" s="19">
        <v>4.4288740693421799E-2</v>
      </c>
      <c r="AP14" s="19">
        <v>5.0753074808033101E-2</v>
      </c>
      <c r="AQ14" s="19">
        <v>4.1951289029554903E-2</v>
      </c>
      <c r="AR14" s="19"/>
      <c r="AS14" s="19">
        <v>0.105099504984435</v>
      </c>
      <c r="AT14" s="19">
        <v>9.3223285699474204E-2</v>
      </c>
      <c r="AU14" s="19">
        <v>6.9532913448960704E-2</v>
      </c>
      <c r="AV14" s="19">
        <v>7.4015140101839003E-2</v>
      </c>
      <c r="AW14" s="19">
        <v>2.57578493388342E-2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5.2677593799561599E-2</v>
      </c>
      <c r="D9" s="17">
        <v>5.3009217845046197E-2</v>
      </c>
      <c r="E9" s="17">
        <v>5.2344305151010802E-2</v>
      </c>
      <c r="F9" s="17"/>
      <c r="G9" s="17">
        <v>5.7144594576238002E-2</v>
      </c>
      <c r="H9" s="17">
        <v>4.4811716808940999E-2</v>
      </c>
      <c r="I9" s="17">
        <v>5.6256950994770599E-2</v>
      </c>
      <c r="J9" s="17">
        <v>5.7453244983279299E-2</v>
      </c>
      <c r="K9" s="17">
        <v>7.2496358247023496E-2</v>
      </c>
      <c r="L9" s="17">
        <v>3.5965660014205099E-2</v>
      </c>
      <c r="M9" s="17"/>
      <c r="N9" s="17">
        <v>4.0506907913206297E-2</v>
      </c>
      <c r="O9" s="17">
        <v>4.1132654093371801E-2</v>
      </c>
      <c r="P9" s="17">
        <v>8.2438368593266795E-2</v>
      </c>
      <c r="Q9" s="17">
        <v>5.0980835998542799E-2</v>
      </c>
      <c r="R9" s="17"/>
      <c r="S9" s="17">
        <v>4.15531560941335E-2</v>
      </c>
      <c r="T9" s="17">
        <v>5.9979220496651699E-2</v>
      </c>
      <c r="U9" s="17">
        <v>4.2646084528686699E-2</v>
      </c>
      <c r="V9" s="17">
        <v>4.9213131005916899E-2</v>
      </c>
      <c r="W9" s="17">
        <v>5.6497183125244002E-2</v>
      </c>
      <c r="X9" s="17">
        <v>6.47090504985815E-2</v>
      </c>
      <c r="Y9" s="17">
        <v>4.5437224009548201E-2</v>
      </c>
      <c r="Z9" s="17">
        <v>6.6711087329074201E-2</v>
      </c>
      <c r="AA9" s="17">
        <v>4.60080094743665E-2</v>
      </c>
      <c r="AB9" s="17">
        <v>5.7064310903207398E-2</v>
      </c>
      <c r="AC9" s="17">
        <v>6.7331377059371894E-2</v>
      </c>
      <c r="AD9" s="17"/>
      <c r="AE9" s="17">
        <v>6.6858742848231706E-2</v>
      </c>
      <c r="AF9" s="17">
        <v>5.2154623626338902E-2</v>
      </c>
      <c r="AG9" s="17">
        <v>3.27833535400818E-2</v>
      </c>
      <c r="AH9" s="17"/>
      <c r="AI9" s="17">
        <v>3.4055678419252999E-2</v>
      </c>
      <c r="AJ9" s="17">
        <v>6.55275932201064E-2</v>
      </c>
      <c r="AK9" s="17">
        <v>6.5335376936160303E-2</v>
      </c>
      <c r="AL9" s="17">
        <v>9.3616111773648703E-2</v>
      </c>
      <c r="AM9" s="17">
        <v>3.8490392578934003E-2</v>
      </c>
      <c r="AN9" s="17"/>
      <c r="AO9" s="17">
        <v>2.0263881390492702E-2</v>
      </c>
      <c r="AP9" s="17">
        <v>6.3648561508214796E-2</v>
      </c>
      <c r="AQ9" s="17">
        <v>6.7641332795464998E-2</v>
      </c>
      <c r="AR9" s="17"/>
      <c r="AS9" s="17">
        <v>5.6284772839006798E-2</v>
      </c>
      <c r="AT9" s="17">
        <v>5.44363617717478E-2</v>
      </c>
      <c r="AU9" s="17">
        <v>5.3940890730944102E-2</v>
      </c>
      <c r="AV9" s="17">
        <v>4.4673033223833702E-2</v>
      </c>
      <c r="AW9" s="17">
        <v>1.39456121053928E-2</v>
      </c>
    </row>
    <row r="10" spans="2:49" x14ac:dyDescent="0.25">
      <c r="B10" s="18" t="s">
        <v>237</v>
      </c>
      <c r="C10" s="17">
        <v>7.8329058986109701E-2</v>
      </c>
      <c r="D10" s="17">
        <v>7.4736867274508595E-2</v>
      </c>
      <c r="E10" s="17">
        <v>8.2493222839781902E-2</v>
      </c>
      <c r="F10" s="17"/>
      <c r="G10" s="17">
        <v>0.102238179325207</v>
      </c>
      <c r="H10" s="17">
        <v>0.104880486331713</v>
      </c>
      <c r="I10" s="17">
        <v>7.8957555346048994E-2</v>
      </c>
      <c r="J10" s="17">
        <v>6.0670979558134601E-2</v>
      </c>
      <c r="K10" s="17">
        <v>6.6907812802869504E-2</v>
      </c>
      <c r="L10" s="17">
        <v>6.2119984782837902E-2</v>
      </c>
      <c r="M10" s="17"/>
      <c r="N10" s="17">
        <v>8.9410473559773398E-2</v>
      </c>
      <c r="O10" s="17">
        <v>7.7092711284189194E-2</v>
      </c>
      <c r="P10" s="17">
        <v>8.2910497154976795E-2</v>
      </c>
      <c r="Q10" s="17">
        <v>6.5169987896780704E-2</v>
      </c>
      <c r="R10" s="17"/>
      <c r="S10" s="17">
        <v>7.2580858408626103E-2</v>
      </c>
      <c r="T10" s="17">
        <v>8.6645668333301604E-2</v>
      </c>
      <c r="U10" s="17">
        <v>6.0062446147376998E-2</v>
      </c>
      <c r="V10" s="17">
        <v>8.4930162259642006E-2</v>
      </c>
      <c r="W10" s="17">
        <v>8.2376506883309095E-2</v>
      </c>
      <c r="X10" s="17">
        <v>8.8750099295190496E-2</v>
      </c>
      <c r="Y10" s="17">
        <v>9.6042313225686196E-2</v>
      </c>
      <c r="Z10" s="17">
        <v>8.2919276016671303E-2</v>
      </c>
      <c r="AA10" s="17">
        <v>6.8582508249194402E-2</v>
      </c>
      <c r="AB10" s="17">
        <v>5.7114069707453703E-2</v>
      </c>
      <c r="AC10" s="17">
        <v>9.3363892856900499E-2</v>
      </c>
      <c r="AD10" s="17"/>
      <c r="AE10" s="17">
        <v>9.0522930297934401E-2</v>
      </c>
      <c r="AF10" s="17">
        <v>7.0625613652696498E-2</v>
      </c>
      <c r="AG10" s="17">
        <v>6.4821972816327497E-2</v>
      </c>
      <c r="AH10" s="17"/>
      <c r="AI10" s="17">
        <v>8.0560414349680295E-2</v>
      </c>
      <c r="AJ10" s="17">
        <v>8.9064111563417203E-2</v>
      </c>
      <c r="AK10" s="17">
        <v>5.94584677296979E-2</v>
      </c>
      <c r="AL10" s="17">
        <v>6.8556207193929394E-2</v>
      </c>
      <c r="AM10" s="17">
        <v>6.1451531999214298E-2</v>
      </c>
      <c r="AN10" s="17"/>
      <c r="AO10" s="17">
        <v>7.6807159559117599E-2</v>
      </c>
      <c r="AP10" s="17">
        <v>8.2250915544762895E-2</v>
      </c>
      <c r="AQ10" s="17">
        <v>9.6467798341017402E-2</v>
      </c>
      <c r="AR10" s="17"/>
      <c r="AS10" s="17">
        <v>7.6224651909292201E-2</v>
      </c>
      <c r="AT10" s="17">
        <v>8.4199111912203695E-2</v>
      </c>
      <c r="AU10" s="17">
        <v>7.9810190824011695E-2</v>
      </c>
      <c r="AV10" s="17">
        <v>8.1455884180766297E-2</v>
      </c>
      <c r="AW10" s="17">
        <v>0.12984445654224899</v>
      </c>
    </row>
    <row r="11" spans="2:49" ht="30" x14ac:dyDescent="0.25">
      <c r="B11" s="18" t="s">
        <v>238</v>
      </c>
      <c r="C11" s="17">
        <v>0.54460831579367297</v>
      </c>
      <c r="D11" s="17">
        <v>0.52770643930044103</v>
      </c>
      <c r="E11" s="17">
        <v>0.56118661142197601</v>
      </c>
      <c r="F11" s="17"/>
      <c r="G11" s="17">
        <v>0.39234440020761402</v>
      </c>
      <c r="H11" s="17">
        <v>0.46984858600715002</v>
      </c>
      <c r="I11" s="17">
        <v>0.52156003180490096</v>
      </c>
      <c r="J11" s="17">
        <v>0.62492878152528797</v>
      </c>
      <c r="K11" s="17">
        <v>0.62219195734726096</v>
      </c>
      <c r="L11" s="17">
        <v>0.60954632437262302</v>
      </c>
      <c r="M11" s="17"/>
      <c r="N11" s="17">
        <v>0.54949894950190104</v>
      </c>
      <c r="O11" s="17">
        <v>0.57749008306435201</v>
      </c>
      <c r="P11" s="17">
        <v>0.48537192396148698</v>
      </c>
      <c r="Q11" s="17">
        <v>0.56105195167395405</v>
      </c>
      <c r="R11" s="17"/>
      <c r="S11" s="17">
        <v>0.45499608339504</v>
      </c>
      <c r="T11" s="17">
        <v>0.51131788984585103</v>
      </c>
      <c r="U11" s="17">
        <v>0.55326178217933197</v>
      </c>
      <c r="V11" s="17">
        <v>0.57507611998141495</v>
      </c>
      <c r="W11" s="17">
        <v>0.53125951077892297</v>
      </c>
      <c r="X11" s="17">
        <v>0.48915396372519399</v>
      </c>
      <c r="Y11" s="17">
        <v>0.54732068695154601</v>
      </c>
      <c r="Z11" s="17">
        <v>0.54474438732410801</v>
      </c>
      <c r="AA11" s="17">
        <v>0.58144952086483404</v>
      </c>
      <c r="AB11" s="17">
        <v>0.67937642391409403</v>
      </c>
      <c r="AC11" s="17">
        <v>0.60370952351769003</v>
      </c>
      <c r="AD11" s="17"/>
      <c r="AE11" s="17">
        <v>0.53813368181305499</v>
      </c>
      <c r="AF11" s="17">
        <v>0.59102259739263796</v>
      </c>
      <c r="AG11" s="17">
        <v>0.49750356934926798</v>
      </c>
      <c r="AH11" s="17"/>
      <c r="AI11" s="17">
        <v>0.49803756397870103</v>
      </c>
      <c r="AJ11" s="17">
        <v>0.59214886131176403</v>
      </c>
      <c r="AK11" s="17">
        <v>0.59126865012318197</v>
      </c>
      <c r="AL11" s="17">
        <v>0.54010967260105802</v>
      </c>
      <c r="AM11" s="17">
        <v>0.56097132386117299</v>
      </c>
      <c r="AN11" s="17"/>
      <c r="AO11" s="17">
        <v>0.46935714793701699</v>
      </c>
      <c r="AP11" s="17">
        <v>0.59183539118397099</v>
      </c>
      <c r="AQ11" s="17">
        <v>0.52684967661536797</v>
      </c>
      <c r="AR11" s="17"/>
      <c r="AS11" s="17">
        <v>0.54259522929936999</v>
      </c>
      <c r="AT11" s="17">
        <v>0.54491156218595305</v>
      </c>
      <c r="AU11" s="17">
        <v>0.54912076071970595</v>
      </c>
      <c r="AV11" s="17">
        <v>0.49995114243073702</v>
      </c>
      <c r="AW11" s="17">
        <v>0.396983540670102</v>
      </c>
    </row>
    <row r="12" spans="2:49" x14ac:dyDescent="0.25">
      <c r="B12" s="18" t="s">
        <v>239</v>
      </c>
      <c r="C12" s="17">
        <v>0.18773647023108</v>
      </c>
      <c r="D12" s="17">
        <v>0.20864731956128699</v>
      </c>
      <c r="E12" s="17">
        <v>0.16641977256623999</v>
      </c>
      <c r="F12" s="17"/>
      <c r="G12" s="17">
        <v>0.27057248251135002</v>
      </c>
      <c r="H12" s="17">
        <v>0.20344839144928001</v>
      </c>
      <c r="I12" s="17">
        <v>0.17338111438965501</v>
      </c>
      <c r="J12" s="17">
        <v>0.13487026421720599</v>
      </c>
      <c r="K12" s="17">
        <v>0.142383324352895</v>
      </c>
      <c r="L12" s="17">
        <v>0.20418121062479599</v>
      </c>
      <c r="M12" s="17"/>
      <c r="N12" s="17">
        <v>0.213346336356278</v>
      </c>
      <c r="O12" s="17">
        <v>0.17849923419342101</v>
      </c>
      <c r="P12" s="17">
        <v>0.19910145877868399</v>
      </c>
      <c r="Q12" s="17">
        <v>0.15741240562143</v>
      </c>
      <c r="R12" s="17"/>
      <c r="S12" s="17">
        <v>0.25532665447224201</v>
      </c>
      <c r="T12" s="17">
        <v>0.20214930567126799</v>
      </c>
      <c r="U12" s="17">
        <v>0.19622255174450501</v>
      </c>
      <c r="V12" s="17">
        <v>0.18045587632321999</v>
      </c>
      <c r="W12" s="17">
        <v>0.159035272722482</v>
      </c>
      <c r="X12" s="17">
        <v>0.20986652129356201</v>
      </c>
      <c r="Y12" s="17">
        <v>0.17953038406715099</v>
      </c>
      <c r="Z12" s="17">
        <v>0.15895888306807601</v>
      </c>
      <c r="AA12" s="17">
        <v>0.18351867452533499</v>
      </c>
      <c r="AB12" s="17">
        <v>0.124785469294418</v>
      </c>
      <c r="AC12" s="17">
        <v>0.119571881984398</v>
      </c>
      <c r="AD12" s="17"/>
      <c r="AE12" s="17">
        <v>0.18242329028759099</v>
      </c>
      <c r="AF12" s="17">
        <v>0.18340115882499</v>
      </c>
      <c r="AG12" s="17">
        <v>0.179656715362634</v>
      </c>
      <c r="AH12" s="17"/>
      <c r="AI12" s="17">
        <v>0.24766819046250599</v>
      </c>
      <c r="AJ12" s="17">
        <v>0.149396982345709</v>
      </c>
      <c r="AK12" s="17">
        <v>0.198598552113598</v>
      </c>
      <c r="AL12" s="17">
        <v>0.104331923427966</v>
      </c>
      <c r="AM12" s="17">
        <v>0.14747713879247101</v>
      </c>
      <c r="AN12" s="17"/>
      <c r="AO12" s="17">
        <v>0.265416834175417</v>
      </c>
      <c r="AP12" s="17">
        <v>0.16444955084370999</v>
      </c>
      <c r="AQ12" s="17">
        <v>0.23347244230560599</v>
      </c>
      <c r="AR12" s="17"/>
      <c r="AS12" s="17">
        <v>0.177360612799602</v>
      </c>
      <c r="AT12" s="17">
        <v>0.185635977671989</v>
      </c>
      <c r="AU12" s="17">
        <v>0.193347912526836</v>
      </c>
      <c r="AV12" s="17">
        <v>0.20562755505012201</v>
      </c>
      <c r="AW12" s="17">
        <v>0.229871725329615</v>
      </c>
    </row>
    <row r="13" spans="2:49" x14ac:dyDescent="0.25">
      <c r="B13" s="18" t="s">
        <v>240</v>
      </c>
      <c r="C13" s="17">
        <v>7.3934193917434499E-2</v>
      </c>
      <c r="D13" s="17">
        <v>9.0633772250212699E-2</v>
      </c>
      <c r="E13" s="17">
        <v>5.7720944213423199E-2</v>
      </c>
      <c r="F13" s="17"/>
      <c r="G13" s="17">
        <v>9.4919277290663295E-2</v>
      </c>
      <c r="H13" s="17">
        <v>9.1508978639213895E-2</v>
      </c>
      <c r="I13" s="17">
        <v>8.6818833855884306E-2</v>
      </c>
      <c r="J13" s="17">
        <v>5.6459439976957702E-2</v>
      </c>
      <c r="K13" s="17">
        <v>5.6511425549829901E-2</v>
      </c>
      <c r="L13" s="17">
        <v>6.0881002743352598E-2</v>
      </c>
      <c r="M13" s="17"/>
      <c r="N13" s="17">
        <v>7.1959359619449006E-2</v>
      </c>
      <c r="O13" s="17">
        <v>6.7979674485326103E-2</v>
      </c>
      <c r="P13" s="17">
        <v>8.4420636244409E-2</v>
      </c>
      <c r="Q13" s="17">
        <v>7.3430225733073007E-2</v>
      </c>
      <c r="R13" s="17"/>
      <c r="S13" s="17">
        <v>0.12652055995415201</v>
      </c>
      <c r="T13" s="17">
        <v>8.6582510289730394E-2</v>
      </c>
      <c r="U13" s="17">
        <v>6.6787201095874799E-2</v>
      </c>
      <c r="V13" s="17">
        <v>6.1512072970381297E-2</v>
      </c>
      <c r="W13" s="17">
        <v>8.9552472897776098E-2</v>
      </c>
      <c r="X13" s="17">
        <v>7.2786022297504693E-2</v>
      </c>
      <c r="Y13" s="17">
        <v>6.9609483883513207E-2</v>
      </c>
      <c r="Z13" s="17">
        <v>6.4845669114632798E-2</v>
      </c>
      <c r="AA13" s="17">
        <v>6.1910321762472499E-2</v>
      </c>
      <c r="AB13" s="17">
        <v>1.96957464006472E-2</v>
      </c>
      <c r="AC13" s="17">
        <v>4.61049372781656E-2</v>
      </c>
      <c r="AD13" s="17"/>
      <c r="AE13" s="17">
        <v>8.3160178529373893E-2</v>
      </c>
      <c r="AF13" s="17">
        <v>6.3047819864799404E-2</v>
      </c>
      <c r="AG13" s="17">
        <v>7.0298961861445297E-2</v>
      </c>
      <c r="AH13" s="17"/>
      <c r="AI13" s="17">
        <v>0.111559970083979</v>
      </c>
      <c r="AJ13" s="17">
        <v>5.54414930748462E-2</v>
      </c>
      <c r="AK13" s="17">
        <v>5.2983573644793398E-2</v>
      </c>
      <c r="AL13" s="17">
        <v>0.14418825761110399</v>
      </c>
      <c r="AM13" s="17">
        <v>4.56252907599509E-2</v>
      </c>
      <c r="AN13" s="17"/>
      <c r="AO13" s="17">
        <v>0.150510573663452</v>
      </c>
      <c r="AP13" s="17">
        <v>5.6175145689538103E-2</v>
      </c>
      <c r="AQ13" s="17">
        <v>5.14414438196623E-2</v>
      </c>
      <c r="AR13" s="17"/>
      <c r="AS13" s="17">
        <v>6.8045647530987505E-2</v>
      </c>
      <c r="AT13" s="17">
        <v>7.3407953425163097E-2</v>
      </c>
      <c r="AU13" s="17">
        <v>7.20580646859416E-2</v>
      </c>
      <c r="AV13" s="17">
        <v>0.111804072319062</v>
      </c>
      <c r="AW13" s="17">
        <v>0.14774546602942801</v>
      </c>
    </row>
    <row r="14" spans="2:49" x14ac:dyDescent="0.25">
      <c r="B14" s="18" t="s">
        <v>81</v>
      </c>
      <c r="C14" s="19">
        <v>6.2714367272141205E-2</v>
      </c>
      <c r="D14" s="19">
        <v>4.5266383768505003E-2</v>
      </c>
      <c r="E14" s="19">
        <v>7.9835143807567802E-2</v>
      </c>
      <c r="F14" s="19"/>
      <c r="G14" s="19">
        <v>8.2781066088928795E-2</v>
      </c>
      <c r="H14" s="19">
        <v>8.5501840763701403E-2</v>
      </c>
      <c r="I14" s="19">
        <v>8.3025513608739998E-2</v>
      </c>
      <c r="J14" s="19">
        <v>6.5617289739134402E-2</v>
      </c>
      <c r="K14" s="19">
        <v>3.9509121700121198E-2</v>
      </c>
      <c r="L14" s="19">
        <v>2.7305817462186001E-2</v>
      </c>
      <c r="M14" s="19"/>
      <c r="N14" s="19">
        <v>3.5277973049392897E-2</v>
      </c>
      <c r="O14" s="19">
        <v>5.7805642879339397E-2</v>
      </c>
      <c r="P14" s="19">
        <v>6.5757115267176605E-2</v>
      </c>
      <c r="Q14" s="19">
        <v>9.1954593076218893E-2</v>
      </c>
      <c r="R14" s="19"/>
      <c r="S14" s="19">
        <v>4.9022687675805802E-2</v>
      </c>
      <c r="T14" s="19">
        <v>5.3325405363197798E-2</v>
      </c>
      <c r="U14" s="19">
        <v>8.1019934304224495E-2</v>
      </c>
      <c r="V14" s="19">
        <v>4.8812637459424699E-2</v>
      </c>
      <c r="W14" s="19">
        <v>8.1279053592265199E-2</v>
      </c>
      <c r="X14" s="19">
        <v>7.4734342889967997E-2</v>
      </c>
      <c r="Y14" s="19">
        <v>6.2059907862555601E-2</v>
      </c>
      <c r="Z14" s="19">
        <v>8.1820697147438101E-2</v>
      </c>
      <c r="AA14" s="19">
        <v>5.8530965123798302E-2</v>
      </c>
      <c r="AB14" s="19">
        <v>6.1963979780179299E-2</v>
      </c>
      <c r="AC14" s="19">
        <v>6.9918387303474494E-2</v>
      </c>
      <c r="AD14" s="19"/>
      <c r="AE14" s="19">
        <v>3.8901176223814601E-2</v>
      </c>
      <c r="AF14" s="19">
        <v>3.97481866385372E-2</v>
      </c>
      <c r="AG14" s="19">
        <v>0.15493542707024299</v>
      </c>
      <c r="AH14" s="19"/>
      <c r="AI14" s="19">
        <v>2.8118182705881001E-2</v>
      </c>
      <c r="AJ14" s="19">
        <v>4.8420958484157797E-2</v>
      </c>
      <c r="AK14" s="19">
        <v>3.2355379452568597E-2</v>
      </c>
      <c r="AL14" s="19">
        <v>4.9197827392293399E-2</v>
      </c>
      <c r="AM14" s="19">
        <v>0.14598432200825601</v>
      </c>
      <c r="AN14" s="19"/>
      <c r="AO14" s="19">
        <v>1.7644403274504498E-2</v>
      </c>
      <c r="AP14" s="19">
        <v>4.16404352298037E-2</v>
      </c>
      <c r="AQ14" s="19">
        <v>2.4127306122881199E-2</v>
      </c>
      <c r="AR14" s="19"/>
      <c r="AS14" s="19">
        <v>7.9489085621740896E-2</v>
      </c>
      <c r="AT14" s="19">
        <v>5.7409033032943799E-2</v>
      </c>
      <c r="AU14" s="19">
        <v>5.1722180512560202E-2</v>
      </c>
      <c r="AV14" s="19">
        <v>5.6488312795479202E-2</v>
      </c>
      <c r="AW14" s="19">
        <v>8.16091993232127E-2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236</v>
      </c>
      <c r="C9" s="17">
        <v>2.9722306687673301E-2</v>
      </c>
      <c r="D9" s="17">
        <v>3.4036322817224997E-2</v>
      </c>
      <c r="E9" s="17">
        <v>2.5309871995464001E-2</v>
      </c>
      <c r="F9" s="17"/>
      <c r="G9" s="17">
        <v>2.6773519130035499E-2</v>
      </c>
      <c r="H9" s="17">
        <v>2.9987945007055899E-2</v>
      </c>
      <c r="I9" s="17">
        <v>2.9694485121032801E-2</v>
      </c>
      <c r="J9" s="17">
        <v>3.2063549785991498E-2</v>
      </c>
      <c r="K9" s="17">
        <v>3.1377508119833301E-2</v>
      </c>
      <c r="L9" s="17">
        <v>2.8504887206744899E-2</v>
      </c>
      <c r="M9" s="17"/>
      <c r="N9" s="17">
        <v>1.9482645143106998E-2</v>
      </c>
      <c r="O9" s="17">
        <v>2.7058947988566302E-2</v>
      </c>
      <c r="P9" s="17">
        <v>3.4064049168129398E-2</v>
      </c>
      <c r="Q9" s="17">
        <v>4.0336804533138898E-2</v>
      </c>
      <c r="R9" s="17"/>
      <c r="S9" s="17">
        <v>2.31908249884944E-2</v>
      </c>
      <c r="T9" s="17">
        <v>2.8924973345216699E-2</v>
      </c>
      <c r="U9" s="17">
        <v>2.3618040082258901E-2</v>
      </c>
      <c r="V9" s="17">
        <v>2.1636662280950299E-2</v>
      </c>
      <c r="W9" s="17">
        <v>3.8734030475352302E-2</v>
      </c>
      <c r="X9" s="17">
        <v>4.07394239085168E-2</v>
      </c>
      <c r="Y9" s="17">
        <v>3.1428826479919098E-2</v>
      </c>
      <c r="Z9" s="17">
        <v>2.6191148110628899E-2</v>
      </c>
      <c r="AA9" s="17">
        <v>2.0894415828384E-2</v>
      </c>
      <c r="AB9" s="17">
        <v>4.1000071628939497E-2</v>
      </c>
      <c r="AC9" s="17">
        <v>4.11934052451624E-2</v>
      </c>
      <c r="AD9" s="17"/>
      <c r="AE9" s="17">
        <v>3.3135823570081602E-2</v>
      </c>
      <c r="AF9" s="17">
        <v>3.2113862001474099E-2</v>
      </c>
      <c r="AG9" s="17">
        <v>2.23919221155344E-2</v>
      </c>
      <c r="AH9" s="17"/>
      <c r="AI9" s="17">
        <v>2.1613920649600701E-2</v>
      </c>
      <c r="AJ9" s="17">
        <v>4.2031511175477598E-2</v>
      </c>
      <c r="AK9" s="17">
        <v>2.74639872404604E-2</v>
      </c>
      <c r="AL9" s="17">
        <v>4.7755413610395203E-2</v>
      </c>
      <c r="AM9" s="17">
        <v>1.7883812739554299E-2</v>
      </c>
      <c r="AN9" s="17"/>
      <c r="AO9" s="17">
        <v>1.83052361714327E-2</v>
      </c>
      <c r="AP9" s="17">
        <v>3.4602767860392902E-2</v>
      </c>
      <c r="AQ9" s="17">
        <v>4.8466199624988902E-2</v>
      </c>
      <c r="AR9" s="17"/>
      <c r="AS9" s="17">
        <v>3.05592231738404E-2</v>
      </c>
      <c r="AT9" s="17">
        <v>2.9493798971997501E-2</v>
      </c>
      <c r="AU9" s="17">
        <v>2.9865493484499999E-2</v>
      </c>
      <c r="AV9" s="17">
        <v>2.4192401108480002E-2</v>
      </c>
      <c r="AW9" s="17">
        <v>5.7020714084156099E-2</v>
      </c>
    </row>
    <row r="10" spans="2:49" x14ac:dyDescent="0.25">
      <c r="B10" s="18" t="s">
        <v>237</v>
      </c>
      <c r="C10" s="17">
        <v>5.1135738311107702E-2</v>
      </c>
      <c r="D10" s="17">
        <v>6.5827689657354693E-2</v>
      </c>
      <c r="E10" s="17">
        <v>3.7229321312094499E-2</v>
      </c>
      <c r="F10" s="17"/>
      <c r="G10" s="17">
        <v>7.7891834799977896E-2</v>
      </c>
      <c r="H10" s="17">
        <v>7.3777819910281706E-2</v>
      </c>
      <c r="I10" s="17">
        <v>5.5515809818320203E-2</v>
      </c>
      <c r="J10" s="17">
        <v>4.1675044766721299E-2</v>
      </c>
      <c r="K10" s="17">
        <v>4.17866733543076E-2</v>
      </c>
      <c r="L10" s="17">
        <v>2.5073451241457999E-2</v>
      </c>
      <c r="M10" s="17"/>
      <c r="N10" s="17">
        <v>4.4276783312577998E-2</v>
      </c>
      <c r="O10" s="17">
        <v>5.1079214250624901E-2</v>
      </c>
      <c r="P10" s="17">
        <v>5.45563315192477E-2</v>
      </c>
      <c r="Q10" s="17">
        <v>5.5730055615625398E-2</v>
      </c>
      <c r="R10" s="17"/>
      <c r="S10" s="17">
        <v>6.37236939305795E-2</v>
      </c>
      <c r="T10" s="17">
        <v>5.0378258421873198E-2</v>
      </c>
      <c r="U10" s="17">
        <v>3.3812025517252001E-2</v>
      </c>
      <c r="V10" s="17">
        <v>4.3212156019513698E-2</v>
      </c>
      <c r="W10" s="17">
        <v>6.3954897188045701E-2</v>
      </c>
      <c r="X10" s="17">
        <v>5.5346017119516498E-2</v>
      </c>
      <c r="Y10" s="17">
        <v>5.2149433540264897E-2</v>
      </c>
      <c r="Z10" s="17">
        <v>6.6555839457028504E-2</v>
      </c>
      <c r="AA10" s="17">
        <v>4.6873779246500401E-2</v>
      </c>
      <c r="AB10" s="17">
        <v>4.1686499304063603E-2</v>
      </c>
      <c r="AC10" s="17">
        <v>4.6804804242644799E-2</v>
      </c>
      <c r="AD10" s="17"/>
      <c r="AE10" s="17">
        <v>5.5080468694735402E-2</v>
      </c>
      <c r="AF10" s="17">
        <v>5.4789133234016997E-2</v>
      </c>
      <c r="AG10" s="17">
        <v>4.4945142967151699E-2</v>
      </c>
      <c r="AH10" s="17"/>
      <c r="AI10" s="17">
        <v>4.9459708224072897E-2</v>
      </c>
      <c r="AJ10" s="17">
        <v>6.4043673370016999E-2</v>
      </c>
      <c r="AK10" s="17">
        <v>7.1922172240689794E-2</v>
      </c>
      <c r="AL10" s="17">
        <v>5.4988413301786603E-2</v>
      </c>
      <c r="AM10" s="17">
        <v>4.0099633784918903E-2</v>
      </c>
      <c r="AN10" s="17"/>
      <c r="AO10" s="17">
        <v>4.6211442096040799E-2</v>
      </c>
      <c r="AP10" s="17">
        <v>5.6660803231309502E-2</v>
      </c>
      <c r="AQ10" s="17">
        <v>6.4048553333790503E-2</v>
      </c>
      <c r="AR10" s="17"/>
      <c r="AS10" s="17">
        <v>4.6709610054604701E-2</v>
      </c>
      <c r="AT10" s="17">
        <v>3.9383479360511703E-2</v>
      </c>
      <c r="AU10" s="17">
        <v>5.7992736879289901E-2</v>
      </c>
      <c r="AV10" s="17">
        <v>7.3290425289226302E-2</v>
      </c>
      <c r="AW10" s="17">
        <v>7.8167637342690999E-2</v>
      </c>
    </row>
    <row r="11" spans="2:49" ht="30" x14ac:dyDescent="0.25">
      <c r="B11" s="18" t="s">
        <v>238</v>
      </c>
      <c r="C11" s="17">
        <v>0.43563085754476299</v>
      </c>
      <c r="D11" s="17">
        <v>0.438057918221053</v>
      </c>
      <c r="E11" s="17">
        <v>0.43290900821498601</v>
      </c>
      <c r="F11" s="17"/>
      <c r="G11" s="17">
        <v>0.30278416897778498</v>
      </c>
      <c r="H11" s="17">
        <v>0.40131938152808999</v>
      </c>
      <c r="I11" s="17">
        <v>0.41485928189671001</v>
      </c>
      <c r="J11" s="17">
        <v>0.493356442476452</v>
      </c>
      <c r="K11" s="17">
        <v>0.50260893389329997</v>
      </c>
      <c r="L11" s="17">
        <v>0.478215454252645</v>
      </c>
      <c r="M11" s="17"/>
      <c r="N11" s="17">
        <v>0.440390583404629</v>
      </c>
      <c r="O11" s="17">
        <v>0.47577503913331898</v>
      </c>
      <c r="P11" s="17">
        <v>0.38859644379264502</v>
      </c>
      <c r="Q11" s="17">
        <v>0.43079530572362701</v>
      </c>
      <c r="R11" s="17"/>
      <c r="S11" s="17">
        <v>0.39854282761252702</v>
      </c>
      <c r="T11" s="17">
        <v>0.40482974512720399</v>
      </c>
      <c r="U11" s="17">
        <v>0.45407370571897299</v>
      </c>
      <c r="V11" s="17">
        <v>0.40452313298446502</v>
      </c>
      <c r="W11" s="17">
        <v>0.406470816226293</v>
      </c>
      <c r="X11" s="17">
        <v>0.41035460029095899</v>
      </c>
      <c r="Y11" s="17">
        <v>0.48095785591671197</v>
      </c>
      <c r="Z11" s="17">
        <v>0.43459335861938903</v>
      </c>
      <c r="AA11" s="17">
        <v>0.45063836848931799</v>
      </c>
      <c r="AB11" s="17">
        <v>0.52076851073393204</v>
      </c>
      <c r="AC11" s="17">
        <v>0.474183176278062</v>
      </c>
      <c r="AD11" s="17"/>
      <c r="AE11" s="17">
        <v>0.40944011477904402</v>
      </c>
      <c r="AF11" s="17">
        <v>0.49319364763172702</v>
      </c>
      <c r="AG11" s="17">
        <v>0.41118491449290401</v>
      </c>
      <c r="AH11" s="17"/>
      <c r="AI11" s="17">
        <v>0.338922809709849</v>
      </c>
      <c r="AJ11" s="17">
        <v>0.53254212626207797</v>
      </c>
      <c r="AK11" s="17">
        <v>0.48606566060338602</v>
      </c>
      <c r="AL11" s="17">
        <v>0.51234366928956498</v>
      </c>
      <c r="AM11" s="17">
        <v>0.42622797375056198</v>
      </c>
      <c r="AN11" s="17"/>
      <c r="AO11" s="17">
        <v>0.32246517909213401</v>
      </c>
      <c r="AP11" s="17">
        <v>0.52332006758053196</v>
      </c>
      <c r="AQ11" s="17">
        <v>0.38655505744485902</v>
      </c>
      <c r="AR11" s="17"/>
      <c r="AS11" s="17">
        <v>0.41807800537407802</v>
      </c>
      <c r="AT11" s="17">
        <v>0.42352420089125298</v>
      </c>
      <c r="AU11" s="17">
        <v>0.46921310796861798</v>
      </c>
      <c r="AV11" s="17">
        <v>0.40191762476663601</v>
      </c>
      <c r="AW11" s="17">
        <v>0.37396787630509698</v>
      </c>
    </row>
    <row r="12" spans="2:49" x14ac:dyDescent="0.25">
      <c r="B12" s="18" t="s">
        <v>239</v>
      </c>
      <c r="C12" s="17">
        <v>0.26322002784058302</v>
      </c>
      <c r="D12" s="17">
        <v>0.26964449534467899</v>
      </c>
      <c r="E12" s="17">
        <v>0.25768050524848202</v>
      </c>
      <c r="F12" s="17"/>
      <c r="G12" s="17">
        <v>0.32716515109525202</v>
      </c>
      <c r="H12" s="17">
        <v>0.26940994029592602</v>
      </c>
      <c r="I12" s="17">
        <v>0.26656987603020699</v>
      </c>
      <c r="J12" s="17">
        <v>0.23303713291632699</v>
      </c>
      <c r="K12" s="17">
        <v>0.25053651432441798</v>
      </c>
      <c r="L12" s="17">
        <v>0.24536555798110399</v>
      </c>
      <c r="M12" s="17"/>
      <c r="N12" s="17">
        <v>0.28191570090140899</v>
      </c>
      <c r="O12" s="17">
        <v>0.25064015515930199</v>
      </c>
      <c r="P12" s="17">
        <v>0.29462624820892103</v>
      </c>
      <c r="Q12" s="17">
        <v>0.2295859990912</v>
      </c>
      <c r="R12" s="17"/>
      <c r="S12" s="17">
        <v>0.30221670920015098</v>
      </c>
      <c r="T12" s="17">
        <v>0.29461042896735401</v>
      </c>
      <c r="U12" s="17">
        <v>0.21081781090714999</v>
      </c>
      <c r="V12" s="17">
        <v>0.26530490627873998</v>
      </c>
      <c r="W12" s="17">
        <v>0.230670470031337</v>
      </c>
      <c r="X12" s="17">
        <v>0.27848261066010299</v>
      </c>
      <c r="Y12" s="17">
        <v>0.22375489618459801</v>
      </c>
      <c r="Z12" s="17">
        <v>0.24060020783309899</v>
      </c>
      <c r="AA12" s="17">
        <v>0.283262440735494</v>
      </c>
      <c r="AB12" s="17">
        <v>0.23770433385773601</v>
      </c>
      <c r="AC12" s="17">
        <v>0.25371133834739201</v>
      </c>
      <c r="AD12" s="17"/>
      <c r="AE12" s="17">
        <v>0.26085900230272002</v>
      </c>
      <c r="AF12" s="17">
        <v>0.25543267157273902</v>
      </c>
      <c r="AG12" s="17">
        <v>0.249640195672444</v>
      </c>
      <c r="AH12" s="17"/>
      <c r="AI12" s="17">
        <v>0.32373166111098001</v>
      </c>
      <c r="AJ12" s="17">
        <v>0.21583325498879</v>
      </c>
      <c r="AK12" s="17">
        <v>0.26649006036879602</v>
      </c>
      <c r="AL12" s="17">
        <v>0.16358780397993</v>
      </c>
      <c r="AM12" s="17">
        <v>0.23946176465126401</v>
      </c>
      <c r="AN12" s="17"/>
      <c r="AO12" s="17">
        <v>0.331966544800055</v>
      </c>
      <c r="AP12" s="17">
        <v>0.23234069273871</v>
      </c>
      <c r="AQ12" s="17">
        <v>0.29905550204250703</v>
      </c>
      <c r="AR12" s="17"/>
      <c r="AS12" s="17">
        <v>0.24670431335804599</v>
      </c>
      <c r="AT12" s="17">
        <v>0.29281155799289499</v>
      </c>
      <c r="AU12" s="17">
        <v>0.25820923837592902</v>
      </c>
      <c r="AV12" s="17">
        <v>0.26928702062597398</v>
      </c>
      <c r="AW12" s="17">
        <v>0.26269528544993698</v>
      </c>
    </row>
    <row r="13" spans="2:49" x14ac:dyDescent="0.25">
      <c r="B13" s="18" t="s">
        <v>240</v>
      </c>
      <c r="C13" s="17">
        <v>0.16104358581351799</v>
      </c>
      <c r="D13" s="17">
        <v>0.148902506295162</v>
      </c>
      <c r="E13" s="17">
        <v>0.173262193625705</v>
      </c>
      <c r="F13" s="17"/>
      <c r="G13" s="17">
        <v>0.18529934843064899</v>
      </c>
      <c r="H13" s="17">
        <v>0.13828095119494499</v>
      </c>
      <c r="I13" s="17">
        <v>0.154487367613273</v>
      </c>
      <c r="J13" s="17">
        <v>0.13962313351171199</v>
      </c>
      <c r="K13" s="17">
        <v>0.138800516367137</v>
      </c>
      <c r="L13" s="17">
        <v>0.200859658111852</v>
      </c>
      <c r="M13" s="17"/>
      <c r="N13" s="17">
        <v>0.18181797136465599</v>
      </c>
      <c r="O13" s="17">
        <v>0.14113731975101701</v>
      </c>
      <c r="P13" s="17">
        <v>0.16553238914615301</v>
      </c>
      <c r="Q13" s="17">
        <v>0.15566420658211899</v>
      </c>
      <c r="R13" s="17"/>
      <c r="S13" s="17">
        <v>0.156118165643578</v>
      </c>
      <c r="T13" s="17">
        <v>0.16893989788465399</v>
      </c>
      <c r="U13" s="17">
        <v>0.199471102675638</v>
      </c>
      <c r="V13" s="17">
        <v>0.21466048046991801</v>
      </c>
      <c r="W13" s="17">
        <v>0.184682767796958</v>
      </c>
      <c r="X13" s="17">
        <v>0.14337402429527499</v>
      </c>
      <c r="Y13" s="17">
        <v>0.15332328923032401</v>
      </c>
      <c r="Z13" s="17">
        <v>0.17180717027370199</v>
      </c>
      <c r="AA13" s="17">
        <v>0.14627245971133301</v>
      </c>
      <c r="AB13" s="17">
        <v>0.111157005280522</v>
      </c>
      <c r="AC13" s="17">
        <v>0.121165286314961</v>
      </c>
      <c r="AD13" s="17"/>
      <c r="AE13" s="17">
        <v>0.197977557004449</v>
      </c>
      <c r="AF13" s="17">
        <v>0.12986755936034</v>
      </c>
      <c r="AG13" s="17">
        <v>0.14191626767259</v>
      </c>
      <c r="AH13" s="17"/>
      <c r="AI13" s="17">
        <v>0.23980229120292201</v>
      </c>
      <c r="AJ13" s="17">
        <v>9.8369509629224902E-2</v>
      </c>
      <c r="AK13" s="17">
        <v>0.13405916233190601</v>
      </c>
      <c r="AL13" s="17">
        <v>0.14801963877176899</v>
      </c>
      <c r="AM13" s="17">
        <v>0.144625426070109</v>
      </c>
      <c r="AN13" s="17"/>
      <c r="AO13" s="17">
        <v>0.26190563041826198</v>
      </c>
      <c r="AP13" s="17">
        <v>0.110794603668373</v>
      </c>
      <c r="AQ13" s="17">
        <v>0.174631243300928</v>
      </c>
      <c r="AR13" s="17"/>
      <c r="AS13" s="17">
        <v>0.185070037349156</v>
      </c>
      <c r="AT13" s="17">
        <v>0.157772858639946</v>
      </c>
      <c r="AU13" s="17">
        <v>0.14209458024271601</v>
      </c>
      <c r="AV13" s="17">
        <v>0.17236661602999301</v>
      </c>
      <c r="AW13" s="17">
        <v>0.19519179659022201</v>
      </c>
    </row>
    <row r="14" spans="2:49" x14ac:dyDescent="0.25">
      <c r="B14" s="18" t="s">
        <v>81</v>
      </c>
      <c r="C14" s="19">
        <v>5.9247483802355297E-2</v>
      </c>
      <c r="D14" s="19">
        <v>4.3531067664525899E-2</v>
      </c>
      <c r="E14" s="19">
        <v>7.3609099603268197E-2</v>
      </c>
      <c r="F14" s="19"/>
      <c r="G14" s="19">
        <v>8.0085977566299704E-2</v>
      </c>
      <c r="H14" s="19">
        <v>8.7223962063701505E-2</v>
      </c>
      <c r="I14" s="19">
        <v>7.8873179520457096E-2</v>
      </c>
      <c r="J14" s="19">
        <v>6.0244696542796697E-2</v>
      </c>
      <c r="K14" s="19">
        <v>3.4889853941003898E-2</v>
      </c>
      <c r="L14" s="19">
        <v>2.1980991206195399E-2</v>
      </c>
      <c r="M14" s="19"/>
      <c r="N14" s="19">
        <v>3.2116315873620301E-2</v>
      </c>
      <c r="O14" s="19">
        <v>5.4309323717171502E-2</v>
      </c>
      <c r="P14" s="19">
        <v>6.2624538164903806E-2</v>
      </c>
      <c r="Q14" s="19">
        <v>8.7887628454290198E-2</v>
      </c>
      <c r="R14" s="19"/>
      <c r="S14" s="19">
        <v>5.6207778624670697E-2</v>
      </c>
      <c r="T14" s="19">
        <v>5.2316696253697802E-2</v>
      </c>
      <c r="U14" s="19">
        <v>7.8207315098728303E-2</v>
      </c>
      <c r="V14" s="19">
        <v>5.0662661966413697E-2</v>
      </c>
      <c r="W14" s="19">
        <v>7.5487018282013998E-2</v>
      </c>
      <c r="X14" s="19">
        <v>7.1703323725629806E-2</v>
      </c>
      <c r="Y14" s="19">
        <v>5.8385698648182299E-2</v>
      </c>
      <c r="Z14" s="19">
        <v>6.02522757061527E-2</v>
      </c>
      <c r="AA14" s="19">
        <v>5.2058535988970603E-2</v>
      </c>
      <c r="AB14" s="19">
        <v>4.7683579194806702E-2</v>
      </c>
      <c r="AC14" s="19">
        <v>6.2941989571776893E-2</v>
      </c>
      <c r="AD14" s="19"/>
      <c r="AE14" s="19">
        <v>4.35070336489701E-2</v>
      </c>
      <c r="AF14" s="19">
        <v>3.4603126199703398E-2</v>
      </c>
      <c r="AG14" s="19">
        <v>0.129921557079377</v>
      </c>
      <c r="AH14" s="19"/>
      <c r="AI14" s="19">
        <v>2.6469609102575901E-2</v>
      </c>
      <c r="AJ14" s="19">
        <v>4.7179924574412099E-2</v>
      </c>
      <c r="AK14" s="19">
        <v>1.3998957214761401E-2</v>
      </c>
      <c r="AL14" s="19">
        <v>7.3305061046554196E-2</v>
      </c>
      <c r="AM14" s="19">
        <v>0.13170138900359199</v>
      </c>
      <c r="AN14" s="19"/>
      <c r="AO14" s="19">
        <v>1.9145967422075499E-2</v>
      </c>
      <c r="AP14" s="19">
        <v>4.2281064920681802E-2</v>
      </c>
      <c r="AQ14" s="19">
        <v>2.7243444252926598E-2</v>
      </c>
      <c r="AR14" s="19"/>
      <c r="AS14" s="19">
        <v>7.2878810690274506E-2</v>
      </c>
      <c r="AT14" s="19">
        <v>5.7014104143396901E-2</v>
      </c>
      <c r="AU14" s="19">
        <v>4.2624843048948098E-2</v>
      </c>
      <c r="AV14" s="19">
        <v>5.8945912179690599E-2</v>
      </c>
      <c r="AW14" s="19">
        <v>3.29566902278959E-2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W2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2480</v>
      </c>
      <c r="D7" s="10">
        <v>1203</v>
      </c>
      <c r="E7" s="10">
        <v>1264</v>
      </c>
      <c r="F7" s="10"/>
      <c r="G7" s="10">
        <v>374</v>
      </c>
      <c r="H7" s="10">
        <v>456</v>
      </c>
      <c r="I7" s="10">
        <v>449</v>
      </c>
      <c r="J7" s="10">
        <v>462</v>
      </c>
      <c r="K7" s="10">
        <v>347</v>
      </c>
      <c r="L7" s="10">
        <v>392</v>
      </c>
      <c r="M7" s="10"/>
      <c r="N7" s="10">
        <v>637</v>
      </c>
      <c r="O7" s="10">
        <v>670</v>
      </c>
      <c r="P7" s="10">
        <v>463</v>
      </c>
      <c r="Q7" s="10">
        <v>697</v>
      </c>
      <c r="R7" s="10"/>
      <c r="S7" s="10">
        <v>308</v>
      </c>
      <c r="T7" s="10">
        <v>326</v>
      </c>
      <c r="U7" s="10">
        <v>206</v>
      </c>
      <c r="V7" s="10">
        <v>193</v>
      </c>
      <c r="W7" s="10">
        <v>183</v>
      </c>
      <c r="X7" s="10">
        <v>198</v>
      </c>
      <c r="Y7" s="10">
        <v>222</v>
      </c>
      <c r="Z7" s="10">
        <v>117</v>
      </c>
      <c r="AA7" s="10">
        <v>340</v>
      </c>
      <c r="AB7" s="10">
        <v>239</v>
      </c>
      <c r="AC7" s="10">
        <v>148</v>
      </c>
      <c r="AD7" s="10"/>
      <c r="AE7" s="10">
        <v>677</v>
      </c>
      <c r="AF7" s="10">
        <v>1179</v>
      </c>
      <c r="AG7" s="10">
        <v>373</v>
      </c>
      <c r="AH7" s="10"/>
      <c r="AI7" s="10">
        <v>360</v>
      </c>
      <c r="AJ7" s="10">
        <v>1012</v>
      </c>
      <c r="AK7" s="10">
        <v>230</v>
      </c>
      <c r="AL7" s="10">
        <v>45</v>
      </c>
      <c r="AM7" s="10">
        <v>388</v>
      </c>
      <c r="AN7" s="10"/>
      <c r="AO7" s="10">
        <v>29</v>
      </c>
      <c r="AP7" s="10">
        <v>1264</v>
      </c>
      <c r="AQ7" s="10">
        <v>259</v>
      </c>
      <c r="AR7" s="10"/>
      <c r="AS7" s="10">
        <v>593</v>
      </c>
      <c r="AT7" s="10">
        <v>631</v>
      </c>
      <c r="AU7" s="10">
        <v>615</v>
      </c>
      <c r="AV7" s="10">
        <v>251</v>
      </c>
      <c r="AW7" s="10">
        <v>34</v>
      </c>
    </row>
    <row r="8" spans="2:49" ht="30" customHeight="1" x14ac:dyDescent="0.25">
      <c r="B8" s="11" t="s">
        <v>20</v>
      </c>
      <c r="C8" s="11">
        <v>2465</v>
      </c>
      <c r="D8" s="11">
        <v>1171</v>
      </c>
      <c r="E8" s="11">
        <v>1281</v>
      </c>
      <c r="F8" s="11"/>
      <c r="G8" s="11">
        <v>363</v>
      </c>
      <c r="H8" s="11">
        <v>451</v>
      </c>
      <c r="I8" s="11">
        <v>444</v>
      </c>
      <c r="J8" s="11">
        <v>448</v>
      </c>
      <c r="K8" s="11">
        <v>336</v>
      </c>
      <c r="L8" s="11">
        <v>423</v>
      </c>
      <c r="M8" s="11"/>
      <c r="N8" s="11">
        <v>622</v>
      </c>
      <c r="O8" s="11">
        <v>630</v>
      </c>
      <c r="P8" s="11">
        <v>535</v>
      </c>
      <c r="Q8" s="11">
        <v>665</v>
      </c>
      <c r="R8" s="11"/>
      <c r="S8" s="11">
        <v>351</v>
      </c>
      <c r="T8" s="11">
        <v>311</v>
      </c>
      <c r="U8" s="11">
        <v>195</v>
      </c>
      <c r="V8" s="11">
        <v>198</v>
      </c>
      <c r="W8" s="11">
        <v>174</v>
      </c>
      <c r="X8" s="11">
        <v>213</v>
      </c>
      <c r="Y8" s="11">
        <v>208</v>
      </c>
      <c r="Z8" s="11">
        <v>102</v>
      </c>
      <c r="AA8" s="11">
        <v>314</v>
      </c>
      <c r="AB8" s="11">
        <v>256</v>
      </c>
      <c r="AC8" s="11">
        <v>142</v>
      </c>
      <c r="AD8" s="11"/>
      <c r="AE8" s="11">
        <v>680</v>
      </c>
      <c r="AF8" s="11">
        <v>1175</v>
      </c>
      <c r="AG8" s="11">
        <v>365</v>
      </c>
      <c r="AH8" s="11"/>
      <c r="AI8" s="11">
        <v>367</v>
      </c>
      <c r="AJ8" s="11">
        <v>998</v>
      </c>
      <c r="AK8" s="11">
        <v>229</v>
      </c>
      <c r="AL8" s="11">
        <v>45</v>
      </c>
      <c r="AM8" s="11">
        <v>381</v>
      </c>
      <c r="AN8" s="11"/>
      <c r="AO8" s="11">
        <v>29</v>
      </c>
      <c r="AP8" s="11">
        <v>1246</v>
      </c>
      <c r="AQ8" s="11">
        <v>258</v>
      </c>
      <c r="AR8" s="11"/>
      <c r="AS8" s="11">
        <v>596</v>
      </c>
      <c r="AT8" s="11">
        <v>625</v>
      </c>
      <c r="AU8" s="11">
        <v>606</v>
      </c>
      <c r="AV8" s="11">
        <v>246</v>
      </c>
      <c r="AW8" s="11">
        <v>32</v>
      </c>
    </row>
    <row r="9" spans="2:49" ht="30" x14ac:dyDescent="0.25">
      <c r="B9" s="18" t="s">
        <v>251</v>
      </c>
      <c r="C9" s="17">
        <v>0.57954068915184398</v>
      </c>
      <c r="D9" s="17">
        <v>0.59546532124284901</v>
      </c>
      <c r="E9" s="17">
        <v>0.56153436488140096</v>
      </c>
      <c r="F9" s="17"/>
      <c r="G9" s="17">
        <v>0.55835333051867098</v>
      </c>
      <c r="H9" s="17">
        <v>0.53636317263699196</v>
      </c>
      <c r="I9" s="17">
        <v>0.54973244006303701</v>
      </c>
      <c r="J9" s="17">
        <v>0.59903007228393801</v>
      </c>
      <c r="K9" s="17">
        <v>0.62569960351109499</v>
      </c>
      <c r="L9" s="17">
        <v>0.61768610876035901</v>
      </c>
      <c r="M9" s="17"/>
      <c r="N9" s="17">
        <v>0.598492600826386</v>
      </c>
      <c r="O9" s="17">
        <v>0.59351946849116599</v>
      </c>
      <c r="P9" s="17">
        <v>0.566878164370198</v>
      </c>
      <c r="Q9" s="17">
        <v>0.55865983834942201</v>
      </c>
      <c r="R9" s="17"/>
      <c r="S9" s="17">
        <v>0.55849370450396296</v>
      </c>
      <c r="T9" s="17">
        <v>0.583672508694972</v>
      </c>
      <c r="U9" s="17">
        <v>0.559439837097916</v>
      </c>
      <c r="V9" s="17">
        <v>0.59373243153428901</v>
      </c>
      <c r="W9" s="17">
        <v>0.55787780259060604</v>
      </c>
      <c r="X9" s="17">
        <v>0.51641731952694703</v>
      </c>
      <c r="Y9" s="17">
        <v>0.580789304143142</v>
      </c>
      <c r="Z9" s="17">
        <v>0.58420914576544902</v>
      </c>
      <c r="AA9" s="17">
        <v>0.58060357203860402</v>
      </c>
      <c r="AB9" s="17">
        <v>0.67566088430620996</v>
      </c>
      <c r="AC9" s="17">
        <v>0.57051164354044703</v>
      </c>
      <c r="AD9" s="17"/>
      <c r="AE9" s="17">
        <v>0.56398252506517998</v>
      </c>
      <c r="AF9" s="17">
        <v>0.63139888921548604</v>
      </c>
      <c r="AG9" s="17">
        <v>0.44457762204415402</v>
      </c>
      <c r="AH9" s="17"/>
      <c r="AI9" s="17">
        <v>0.51339034287646201</v>
      </c>
      <c r="AJ9" s="17">
        <v>0.64406157160451305</v>
      </c>
      <c r="AK9" s="17">
        <v>0.53510927036109002</v>
      </c>
      <c r="AL9" s="17">
        <v>0.52377165171807205</v>
      </c>
      <c r="AM9" s="17">
        <v>0.43780583950492802</v>
      </c>
      <c r="AN9" s="17"/>
      <c r="AO9" s="17">
        <v>0.278924782726647</v>
      </c>
      <c r="AP9" s="17">
        <v>0.637767073498132</v>
      </c>
      <c r="AQ9" s="17">
        <v>0.53791817964463595</v>
      </c>
      <c r="AR9" s="17"/>
      <c r="AS9" s="17">
        <v>0.55319760947263097</v>
      </c>
      <c r="AT9" s="17">
        <v>0.57756047223104601</v>
      </c>
      <c r="AU9" s="17">
        <v>0.62297622493063498</v>
      </c>
      <c r="AV9" s="17">
        <v>0.53580642573191894</v>
      </c>
      <c r="AW9" s="17">
        <v>0.46505657359881297</v>
      </c>
    </row>
    <row r="10" spans="2:49" ht="30" x14ac:dyDescent="0.25">
      <c r="B10" s="18" t="s">
        <v>252</v>
      </c>
      <c r="C10" s="17">
        <v>0.52886116777425696</v>
      </c>
      <c r="D10" s="17">
        <v>0.502488585699575</v>
      </c>
      <c r="E10" s="17">
        <v>0.55128965878742997</v>
      </c>
      <c r="F10" s="17"/>
      <c r="G10" s="17">
        <v>0.44225906446348601</v>
      </c>
      <c r="H10" s="17">
        <v>0.45658153675767499</v>
      </c>
      <c r="I10" s="17">
        <v>0.50117105895101</v>
      </c>
      <c r="J10" s="17">
        <v>0.54307456433815005</v>
      </c>
      <c r="K10" s="17">
        <v>0.59964874328350104</v>
      </c>
      <c r="L10" s="17">
        <v>0.63787921437825101</v>
      </c>
      <c r="M10" s="17"/>
      <c r="N10" s="17">
        <v>0.58707857946897601</v>
      </c>
      <c r="O10" s="17">
        <v>0.54610099798550704</v>
      </c>
      <c r="P10" s="17">
        <v>0.46834053380650198</v>
      </c>
      <c r="Q10" s="17">
        <v>0.50650015296092998</v>
      </c>
      <c r="R10" s="17"/>
      <c r="S10" s="17">
        <v>0.49707022979301502</v>
      </c>
      <c r="T10" s="17">
        <v>0.54688610724724895</v>
      </c>
      <c r="U10" s="17">
        <v>0.52626923362929201</v>
      </c>
      <c r="V10" s="17">
        <v>0.58533803423922803</v>
      </c>
      <c r="W10" s="17">
        <v>0.48723831600280498</v>
      </c>
      <c r="X10" s="17">
        <v>0.43971871480090302</v>
      </c>
      <c r="Y10" s="17">
        <v>0.53497685247415505</v>
      </c>
      <c r="Z10" s="17">
        <v>0.49274903248174501</v>
      </c>
      <c r="AA10" s="17">
        <v>0.54748711141259299</v>
      </c>
      <c r="AB10" s="17">
        <v>0.59215185759783995</v>
      </c>
      <c r="AC10" s="17">
        <v>0.53916289235930603</v>
      </c>
      <c r="AD10" s="17"/>
      <c r="AE10" s="17">
        <v>0.49312068727365099</v>
      </c>
      <c r="AF10" s="17">
        <v>0.59364355637175503</v>
      </c>
      <c r="AG10" s="17">
        <v>0.38294349094482</v>
      </c>
      <c r="AH10" s="17"/>
      <c r="AI10" s="17">
        <v>0.48829780171875697</v>
      </c>
      <c r="AJ10" s="17">
        <v>0.60369999228959204</v>
      </c>
      <c r="AK10" s="17">
        <v>0.54300173244555905</v>
      </c>
      <c r="AL10" s="17">
        <v>0.342818114597852</v>
      </c>
      <c r="AM10" s="17">
        <v>0.38265898542941101</v>
      </c>
      <c r="AN10" s="17"/>
      <c r="AO10" s="17">
        <v>6.6935761664385807E-2</v>
      </c>
      <c r="AP10" s="17">
        <v>0.602926040236481</v>
      </c>
      <c r="AQ10" s="17">
        <v>0.54215693625871797</v>
      </c>
      <c r="AR10" s="17"/>
      <c r="AS10" s="17">
        <v>0.502991334446101</v>
      </c>
      <c r="AT10" s="17">
        <v>0.49411441635901998</v>
      </c>
      <c r="AU10" s="17">
        <v>0.56227150058692899</v>
      </c>
      <c r="AV10" s="17">
        <v>0.54776202514181904</v>
      </c>
      <c r="AW10" s="17">
        <v>0.70219671982283605</v>
      </c>
    </row>
    <row r="11" spans="2:49" ht="30" x14ac:dyDescent="0.25">
      <c r="B11" s="18" t="s">
        <v>253</v>
      </c>
      <c r="C11" s="17">
        <v>0.49207606973021201</v>
      </c>
      <c r="D11" s="17">
        <v>0.498366490038198</v>
      </c>
      <c r="E11" s="17">
        <v>0.484949810939657</v>
      </c>
      <c r="F11" s="17"/>
      <c r="G11" s="17">
        <v>0.358712561925706</v>
      </c>
      <c r="H11" s="17">
        <v>0.43226840675970202</v>
      </c>
      <c r="I11" s="17">
        <v>0.44466987514390199</v>
      </c>
      <c r="J11" s="17">
        <v>0.53073326962579404</v>
      </c>
      <c r="K11" s="17">
        <v>0.565980020954021</v>
      </c>
      <c r="L11" s="17">
        <v>0.62020470000952299</v>
      </c>
      <c r="M11" s="17"/>
      <c r="N11" s="17">
        <v>0.541021030624387</v>
      </c>
      <c r="O11" s="17">
        <v>0.553459843649038</v>
      </c>
      <c r="P11" s="17">
        <v>0.45349667872107702</v>
      </c>
      <c r="Q11" s="17">
        <v>0.41550552309440902</v>
      </c>
      <c r="R11" s="17"/>
      <c r="S11" s="17">
        <v>0.42595730669221599</v>
      </c>
      <c r="T11" s="17">
        <v>0.50469765105137099</v>
      </c>
      <c r="U11" s="17">
        <v>0.50806985365906299</v>
      </c>
      <c r="V11" s="17">
        <v>0.518826732675715</v>
      </c>
      <c r="W11" s="17">
        <v>0.45108702877215201</v>
      </c>
      <c r="X11" s="17">
        <v>0.480900271746386</v>
      </c>
      <c r="Y11" s="17">
        <v>0.47512239281301399</v>
      </c>
      <c r="Z11" s="17">
        <v>0.407086822165109</v>
      </c>
      <c r="AA11" s="17">
        <v>0.53120600262671502</v>
      </c>
      <c r="AB11" s="17">
        <v>0.57359480604046897</v>
      </c>
      <c r="AC11" s="17">
        <v>0.48807938841631798</v>
      </c>
      <c r="AD11" s="17"/>
      <c r="AE11" s="17">
        <v>0.46791671674072499</v>
      </c>
      <c r="AF11" s="17">
        <v>0.54690244644886299</v>
      </c>
      <c r="AG11" s="17">
        <v>0.382807678646432</v>
      </c>
      <c r="AH11" s="17"/>
      <c r="AI11" s="17">
        <v>0.48838208079242401</v>
      </c>
      <c r="AJ11" s="17">
        <v>0.54191606022768002</v>
      </c>
      <c r="AK11" s="17">
        <v>0.51867184973119695</v>
      </c>
      <c r="AL11" s="17">
        <v>0.36173519873571702</v>
      </c>
      <c r="AM11" s="17">
        <v>0.38226839769069798</v>
      </c>
      <c r="AN11" s="17"/>
      <c r="AO11" s="17">
        <v>0.117139348344154</v>
      </c>
      <c r="AP11" s="17">
        <v>0.54526572662908701</v>
      </c>
      <c r="AQ11" s="17">
        <v>0.55478730467735604</v>
      </c>
      <c r="AR11" s="17"/>
      <c r="AS11" s="17">
        <v>0.41678846022551802</v>
      </c>
      <c r="AT11" s="17">
        <v>0.50026319523002805</v>
      </c>
      <c r="AU11" s="17">
        <v>0.51943091300774102</v>
      </c>
      <c r="AV11" s="17">
        <v>0.53545502995994998</v>
      </c>
      <c r="AW11" s="17">
        <v>0.59623166414806195</v>
      </c>
    </row>
    <row r="12" spans="2:49" ht="45" x14ac:dyDescent="0.25">
      <c r="B12" s="18" t="s">
        <v>254</v>
      </c>
      <c r="C12" s="17">
        <v>0.40623678364394</v>
      </c>
      <c r="D12" s="17">
        <v>0.40127213432596898</v>
      </c>
      <c r="E12" s="17">
        <v>0.40943492074322702</v>
      </c>
      <c r="F12" s="17"/>
      <c r="G12" s="17">
        <v>0.31246814449881699</v>
      </c>
      <c r="H12" s="17">
        <v>0.35362889047870399</v>
      </c>
      <c r="I12" s="17">
        <v>0.37529158656312001</v>
      </c>
      <c r="J12" s="17">
        <v>0.43419257417954799</v>
      </c>
      <c r="K12" s="17">
        <v>0.46172102129051201</v>
      </c>
      <c r="L12" s="17">
        <v>0.50145232451972099</v>
      </c>
      <c r="M12" s="17"/>
      <c r="N12" s="17">
        <v>0.45641346818344702</v>
      </c>
      <c r="O12" s="17">
        <v>0.42488445999569102</v>
      </c>
      <c r="P12" s="17">
        <v>0.38007654122258899</v>
      </c>
      <c r="Q12" s="17">
        <v>0.36388276595809099</v>
      </c>
      <c r="R12" s="17"/>
      <c r="S12" s="17">
        <v>0.352757866398061</v>
      </c>
      <c r="T12" s="17">
        <v>0.43311764811352599</v>
      </c>
      <c r="U12" s="17">
        <v>0.37164022641907801</v>
      </c>
      <c r="V12" s="17">
        <v>0.45480433468223902</v>
      </c>
      <c r="W12" s="17">
        <v>0.39169012650912599</v>
      </c>
      <c r="X12" s="17">
        <v>0.367878283885052</v>
      </c>
      <c r="Y12" s="17">
        <v>0.44474646278581098</v>
      </c>
      <c r="Z12" s="17">
        <v>0.32319894855855702</v>
      </c>
      <c r="AA12" s="17">
        <v>0.400014051673243</v>
      </c>
      <c r="AB12" s="17">
        <v>0.486281196294855</v>
      </c>
      <c r="AC12" s="17">
        <v>0.40744596673905997</v>
      </c>
      <c r="AD12" s="17"/>
      <c r="AE12" s="17">
        <v>0.41001339704713002</v>
      </c>
      <c r="AF12" s="17">
        <v>0.447823621599095</v>
      </c>
      <c r="AG12" s="17">
        <v>0.27192430933228701</v>
      </c>
      <c r="AH12" s="17"/>
      <c r="AI12" s="17">
        <v>0.39322804180726501</v>
      </c>
      <c r="AJ12" s="17">
        <v>0.43951448405397803</v>
      </c>
      <c r="AK12" s="17">
        <v>0.479673581449094</v>
      </c>
      <c r="AL12" s="17">
        <v>0.39271335012867198</v>
      </c>
      <c r="AM12" s="17">
        <v>0.28425296431886798</v>
      </c>
      <c r="AN12" s="17"/>
      <c r="AO12" s="17">
        <v>9.6990634901258393E-2</v>
      </c>
      <c r="AP12" s="17">
        <v>0.44923477192656602</v>
      </c>
      <c r="AQ12" s="17">
        <v>0.46842367827156101</v>
      </c>
      <c r="AR12" s="17"/>
      <c r="AS12" s="17">
        <v>0.36449606839298199</v>
      </c>
      <c r="AT12" s="17">
        <v>0.39448266103170299</v>
      </c>
      <c r="AU12" s="17">
        <v>0.41460272683666699</v>
      </c>
      <c r="AV12" s="17">
        <v>0.40059789827709502</v>
      </c>
      <c r="AW12" s="17">
        <v>0.64640088487887704</v>
      </c>
    </row>
    <row r="13" spans="2:49" ht="45" x14ac:dyDescent="0.25">
      <c r="B13" s="18" t="s">
        <v>255</v>
      </c>
      <c r="C13" s="17">
        <v>0.32364736888391998</v>
      </c>
      <c r="D13" s="17">
        <v>0.33692239189891499</v>
      </c>
      <c r="E13" s="17">
        <v>0.30997573256331301</v>
      </c>
      <c r="F13" s="17"/>
      <c r="G13" s="17">
        <v>0.29744021600113602</v>
      </c>
      <c r="H13" s="17">
        <v>0.286743579237833</v>
      </c>
      <c r="I13" s="17">
        <v>0.31035874841033401</v>
      </c>
      <c r="J13" s="17">
        <v>0.35861343848862598</v>
      </c>
      <c r="K13" s="17">
        <v>0.343849309709437</v>
      </c>
      <c r="L13" s="17">
        <v>0.34630765211978298</v>
      </c>
      <c r="M13" s="17"/>
      <c r="N13" s="17">
        <v>0.32013940534848501</v>
      </c>
      <c r="O13" s="17">
        <v>0.35235624528207099</v>
      </c>
      <c r="P13" s="17">
        <v>0.302235565910422</v>
      </c>
      <c r="Q13" s="17">
        <v>0.31445629994476199</v>
      </c>
      <c r="R13" s="17"/>
      <c r="S13" s="17">
        <v>0.30499719611612303</v>
      </c>
      <c r="T13" s="17">
        <v>0.33985491389078598</v>
      </c>
      <c r="U13" s="17">
        <v>0.29799761422640297</v>
      </c>
      <c r="V13" s="17">
        <v>0.35637083397996</v>
      </c>
      <c r="W13" s="17">
        <v>0.37790707151400599</v>
      </c>
      <c r="X13" s="17">
        <v>0.318852904545741</v>
      </c>
      <c r="Y13" s="17">
        <v>0.29136153254004898</v>
      </c>
      <c r="Z13" s="17">
        <v>0.24724400503859101</v>
      </c>
      <c r="AA13" s="17">
        <v>0.31726520912327699</v>
      </c>
      <c r="AB13" s="17">
        <v>0.35176870398371901</v>
      </c>
      <c r="AC13" s="17">
        <v>0.33018189138269499</v>
      </c>
      <c r="AD13" s="17"/>
      <c r="AE13" s="17">
        <v>0.33998173497608303</v>
      </c>
      <c r="AF13" s="17">
        <v>0.32526762605999199</v>
      </c>
      <c r="AG13" s="17">
        <v>0.25760760531853999</v>
      </c>
      <c r="AH13" s="17"/>
      <c r="AI13" s="17">
        <v>0.34677487082452502</v>
      </c>
      <c r="AJ13" s="17">
        <v>0.34951447354704102</v>
      </c>
      <c r="AK13" s="17">
        <v>0.24110933204844001</v>
      </c>
      <c r="AL13" s="17">
        <v>0.25127302746257502</v>
      </c>
      <c r="AM13" s="17">
        <v>0.26977368452491901</v>
      </c>
      <c r="AN13" s="17"/>
      <c r="AO13" s="17">
        <v>0.13494031499565201</v>
      </c>
      <c r="AP13" s="17">
        <v>0.34493642104275501</v>
      </c>
      <c r="AQ13" s="17">
        <v>0.30389595868292302</v>
      </c>
      <c r="AR13" s="17"/>
      <c r="AS13" s="17">
        <v>0.32136975631961301</v>
      </c>
      <c r="AT13" s="17">
        <v>0.33794144935531301</v>
      </c>
      <c r="AU13" s="17">
        <v>0.30935987357700201</v>
      </c>
      <c r="AV13" s="17">
        <v>0.30748867345303099</v>
      </c>
      <c r="AW13" s="17">
        <v>0.37113386900678702</v>
      </c>
    </row>
    <row r="14" spans="2:49" ht="45" x14ac:dyDescent="0.25">
      <c r="B14" s="18" t="s">
        <v>256</v>
      </c>
      <c r="C14" s="17">
        <v>0.31740336465890701</v>
      </c>
      <c r="D14" s="17">
        <v>0.33708361616874499</v>
      </c>
      <c r="E14" s="17">
        <v>0.29954565158926599</v>
      </c>
      <c r="F14" s="17"/>
      <c r="G14" s="17">
        <v>0.30211082216671198</v>
      </c>
      <c r="H14" s="17">
        <v>0.309045715347463</v>
      </c>
      <c r="I14" s="17">
        <v>0.26175834672474202</v>
      </c>
      <c r="J14" s="17">
        <v>0.31288637411000803</v>
      </c>
      <c r="K14" s="17">
        <v>0.306176510516804</v>
      </c>
      <c r="L14" s="17">
        <v>0.411458698746829</v>
      </c>
      <c r="M14" s="17"/>
      <c r="N14" s="17">
        <v>0.45128215374553399</v>
      </c>
      <c r="O14" s="17">
        <v>0.33458037106043997</v>
      </c>
      <c r="P14" s="17">
        <v>0.22991526247083699</v>
      </c>
      <c r="Q14" s="17">
        <v>0.24838705217485399</v>
      </c>
      <c r="R14" s="17"/>
      <c r="S14" s="17">
        <v>0.34032748938367502</v>
      </c>
      <c r="T14" s="17">
        <v>0.31369566169086099</v>
      </c>
      <c r="U14" s="17">
        <v>0.28416554614071599</v>
      </c>
      <c r="V14" s="17">
        <v>0.34356905230368801</v>
      </c>
      <c r="W14" s="17">
        <v>0.24631620163662299</v>
      </c>
      <c r="X14" s="17">
        <v>0.288162508288551</v>
      </c>
      <c r="Y14" s="17">
        <v>0.33689466875546198</v>
      </c>
      <c r="Z14" s="17">
        <v>0.209827792173781</v>
      </c>
      <c r="AA14" s="17">
        <v>0.28179667796553298</v>
      </c>
      <c r="AB14" s="17">
        <v>0.42016095596527903</v>
      </c>
      <c r="AC14" s="17">
        <v>0.35136549093800301</v>
      </c>
      <c r="AD14" s="17"/>
      <c r="AE14" s="17">
        <v>6.3732625879960703E-2</v>
      </c>
      <c r="AF14" s="17">
        <v>0.50583818941900205</v>
      </c>
      <c r="AG14" s="17">
        <v>0.19937478617354101</v>
      </c>
      <c r="AH14" s="17"/>
      <c r="AI14" s="17">
        <v>0.112183946737285</v>
      </c>
      <c r="AJ14" s="17">
        <v>0.389248285988473</v>
      </c>
      <c r="AK14" s="17">
        <v>0.52306971353863896</v>
      </c>
      <c r="AL14" s="17">
        <v>3.9635269255121702E-2</v>
      </c>
      <c r="AM14" s="17">
        <v>0.194843842438819</v>
      </c>
      <c r="AN14" s="17"/>
      <c r="AO14" s="17">
        <v>0.13653143372822299</v>
      </c>
      <c r="AP14" s="17">
        <v>0.381005339668126</v>
      </c>
      <c r="AQ14" s="17">
        <v>0.40269476738716697</v>
      </c>
      <c r="AR14" s="17"/>
      <c r="AS14" s="17">
        <v>0.23273084386378201</v>
      </c>
      <c r="AT14" s="17">
        <v>0.28468405814966502</v>
      </c>
      <c r="AU14" s="17">
        <v>0.415024215626003</v>
      </c>
      <c r="AV14" s="17">
        <v>0.41893354550242801</v>
      </c>
      <c r="AW14" s="17">
        <v>0.43760869604942298</v>
      </c>
    </row>
    <row r="15" spans="2:49" ht="75" x14ac:dyDescent="0.25">
      <c r="B15" s="18" t="s">
        <v>257</v>
      </c>
      <c r="C15" s="17">
        <v>0.29526965943879702</v>
      </c>
      <c r="D15" s="17">
        <v>0.29869662210353798</v>
      </c>
      <c r="E15" s="17">
        <v>0.28800326046736902</v>
      </c>
      <c r="F15" s="17"/>
      <c r="G15" s="17">
        <v>0.281011213524125</v>
      </c>
      <c r="H15" s="17">
        <v>0.27013435788227202</v>
      </c>
      <c r="I15" s="17">
        <v>0.238605678212265</v>
      </c>
      <c r="J15" s="17">
        <v>0.29235553388396701</v>
      </c>
      <c r="K15" s="17">
        <v>0.33444591892391301</v>
      </c>
      <c r="L15" s="17">
        <v>0.36567687529216603</v>
      </c>
      <c r="M15" s="17"/>
      <c r="N15" s="17">
        <v>0.40608995630070799</v>
      </c>
      <c r="O15" s="17">
        <v>0.27259378120926497</v>
      </c>
      <c r="P15" s="17">
        <v>0.24443462950723699</v>
      </c>
      <c r="Q15" s="17">
        <v>0.25266716247853799</v>
      </c>
      <c r="R15" s="17"/>
      <c r="S15" s="17">
        <v>0.32070185657713701</v>
      </c>
      <c r="T15" s="17">
        <v>0.28915480894193402</v>
      </c>
      <c r="U15" s="17">
        <v>0.29753046216451501</v>
      </c>
      <c r="V15" s="17">
        <v>0.36545500907705702</v>
      </c>
      <c r="W15" s="17">
        <v>0.28924855177393</v>
      </c>
      <c r="X15" s="17">
        <v>0.28100494281522698</v>
      </c>
      <c r="Y15" s="17">
        <v>0.25498147316903202</v>
      </c>
      <c r="Z15" s="17">
        <v>0.23482331429980999</v>
      </c>
      <c r="AA15" s="17">
        <v>0.26138745086283999</v>
      </c>
      <c r="AB15" s="17">
        <v>0.32576003170463802</v>
      </c>
      <c r="AC15" s="17">
        <v>0.29626840893638801</v>
      </c>
      <c r="AD15" s="17"/>
      <c r="AE15" s="17">
        <v>0.22055349455252801</v>
      </c>
      <c r="AF15" s="17">
        <v>0.36460566414246198</v>
      </c>
      <c r="AG15" s="17">
        <v>0.19663802519124901</v>
      </c>
      <c r="AH15" s="17"/>
      <c r="AI15" s="17">
        <v>0.173482964961333</v>
      </c>
      <c r="AJ15" s="17">
        <v>0.34825157949833202</v>
      </c>
      <c r="AK15" s="17">
        <v>0.41130270817965298</v>
      </c>
      <c r="AL15" s="17">
        <v>6.0794712871322203E-2</v>
      </c>
      <c r="AM15" s="17">
        <v>0.17331358484321799</v>
      </c>
      <c r="AN15" s="17"/>
      <c r="AO15" s="17">
        <v>0.17980530068312001</v>
      </c>
      <c r="AP15" s="17">
        <v>0.32154124745965301</v>
      </c>
      <c r="AQ15" s="17">
        <v>0.36654102560502599</v>
      </c>
      <c r="AR15" s="17"/>
      <c r="AS15" s="17">
        <v>0.22736483362503801</v>
      </c>
      <c r="AT15" s="17">
        <v>0.29132765213366402</v>
      </c>
      <c r="AU15" s="17">
        <v>0.32999486858924798</v>
      </c>
      <c r="AV15" s="17">
        <v>0.35979137248298698</v>
      </c>
      <c r="AW15" s="17">
        <v>0.50070449292651298</v>
      </c>
    </row>
    <row r="16" spans="2:49" x14ac:dyDescent="0.25">
      <c r="B16" s="18" t="s">
        <v>258</v>
      </c>
      <c r="C16" s="17">
        <v>0.25739639665217101</v>
      </c>
      <c r="D16" s="17">
        <v>0.28039959957302502</v>
      </c>
      <c r="E16" s="17">
        <v>0.23564653396944299</v>
      </c>
      <c r="F16" s="17"/>
      <c r="G16" s="17">
        <v>0.30143824784289902</v>
      </c>
      <c r="H16" s="17">
        <v>0.22134945850883</v>
      </c>
      <c r="I16" s="17">
        <v>0.29529224370652901</v>
      </c>
      <c r="J16" s="17">
        <v>0.26380811130056198</v>
      </c>
      <c r="K16" s="17">
        <v>0.25688417438815497</v>
      </c>
      <c r="L16" s="17">
        <v>0.21193856797103799</v>
      </c>
      <c r="M16" s="17"/>
      <c r="N16" s="17">
        <v>0.24435505418960199</v>
      </c>
      <c r="O16" s="17">
        <v>0.23971074495908201</v>
      </c>
      <c r="P16" s="17">
        <v>0.25688313117723699</v>
      </c>
      <c r="Q16" s="17">
        <v>0.28146373398186197</v>
      </c>
      <c r="R16" s="17"/>
      <c r="S16" s="17">
        <v>0.31151543120355002</v>
      </c>
      <c r="T16" s="17">
        <v>0.29189210311962999</v>
      </c>
      <c r="U16" s="17">
        <v>0.21828048190271601</v>
      </c>
      <c r="V16" s="17">
        <v>0.22325199771579701</v>
      </c>
      <c r="W16" s="17">
        <v>0.25799867693508099</v>
      </c>
      <c r="X16" s="17">
        <v>0.245303676237283</v>
      </c>
      <c r="Y16" s="17">
        <v>0.27501617775973303</v>
      </c>
      <c r="Z16" s="17">
        <v>0.22311331064426901</v>
      </c>
      <c r="AA16" s="17">
        <v>0.25285035267096601</v>
      </c>
      <c r="AB16" s="17">
        <v>0.22100308435319599</v>
      </c>
      <c r="AC16" s="17">
        <v>0.24137579213007099</v>
      </c>
      <c r="AD16" s="17"/>
      <c r="AE16" s="17">
        <v>0.274834733103137</v>
      </c>
      <c r="AF16" s="17">
        <v>0.25585096248269101</v>
      </c>
      <c r="AG16" s="17">
        <v>0.209117420156441</v>
      </c>
      <c r="AH16" s="17"/>
      <c r="AI16" s="17">
        <v>0.30716686517455499</v>
      </c>
      <c r="AJ16" s="17">
        <v>0.25614526594957598</v>
      </c>
      <c r="AK16" s="17">
        <v>0.26579719072547497</v>
      </c>
      <c r="AL16" s="17">
        <v>0.29038734314791498</v>
      </c>
      <c r="AM16" s="17">
        <v>0.230705656866076</v>
      </c>
      <c r="AN16" s="17"/>
      <c r="AO16" s="17">
        <v>0.27547885883137802</v>
      </c>
      <c r="AP16" s="17">
        <v>0.29069394984670899</v>
      </c>
      <c r="AQ16" s="17">
        <v>0.33287287370490498</v>
      </c>
      <c r="AR16" s="17"/>
      <c r="AS16" s="17">
        <v>0.25651318801095102</v>
      </c>
      <c r="AT16" s="17">
        <v>0.25634501545152599</v>
      </c>
      <c r="AU16" s="17">
        <v>0.239653523036432</v>
      </c>
      <c r="AV16" s="17">
        <v>0.273049636911048</v>
      </c>
      <c r="AW16" s="17">
        <v>0.236495556654685</v>
      </c>
    </row>
    <row r="17" spans="2:49" ht="60" x14ac:dyDescent="0.25">
      <c r="B17" s="18" t="s">
        <v>259</v>
      </c>
      <c r="C17" s="17">
        <v>0.243644519827969</v>
      </c>
      <c r="D17" s="17">
        <v>0.24906231235287901</v>
      </c>
      <c r="E17" s="17">
        <v>0.241174946297013</v>
      </c>
      <c r="F17" s="17"/>
      <c r="G17" s="17">
        <v>6.6431957872706199E-2</v>
      </c>
      <c r="H17" s="17">
        <v>0.12519361578997101</v>
      </c>
      <c r="I17" s="17">
        <v>0.20199352925417699</v>
      </c>
      <c r="J17" s="17">
        <v>0.29290139117296998</v>
      </c>
      <c r="K17" s="17">
        <v>0.39236854629124102</v>
      </c>
      <c r="L17" s="17">
        <v>0.39517892597480703</v>
      </c>
      <c r="M17" s="17"/>
      <c r="N17" s="17">
        <v>0.16875312534846401</v>
      </c>
      <c r="O17" s="17">
        <v>0.231234435863515</v>
      </c>
      <c r="P17" s="17">
        <v>0.29210967523242498</v>
      </c>
      <c r="Q17" s="17">
        <v>0.28685421612224599</v>
      </c>
      <c r="R17" s="17"/>
      <c r="S17" s="17">
        <v>0.18112743148833199</v>
      </c>
      <c r="T17" s="17">
        <v>0.25882698267179799</v>
      </c>
      <c r="U17" s="17">
        <v>0.24800243733032701</v>
      </c>
      <c r="V17" s="17">
        <v>0.27956366171651298</v>
      </c>
      <c r="W17" s="17">
        <v>0.27613791150938299</v>
      </c>
      <c r="X17" s="17">
        <v>0.230711204005943</v>
      </c>
      <c r="Y17" s="17">
        <v>0.268554805918507</v>
      </c>
      <c r="Z17" s="17">
        <v>0.24364335711500601</v>
      </c>
      <c r="AA17" s="17">
        <v>0.23967341357166999</v>
      </c>
      <c r="AB17" s="17">
        <v>0.232196040442497</v>
      </c>
      <c r="AC17" s="17">
        <v>0.28123449033104497</v>
      </c>
      <c r="AD17" s="17"/>
      <c r="AE17" s="17">
        <v>0.46648560990316001</v>
      </c>
      <c r="AF17" s="17">
        <v>0.17185881763158001</v>
      </c>
      <c r="AG17" s="17">
        <v>0.16429124686708799</v>
      </c>
      <c r="AH17" s="17"/>
      <c r="AI17" s="17">
        <v>0.52574476575593398</v>
      </c>
      <c r="AJ17" s="17">
        <v>0.17475664844344399</v>
      </c>
      <c r="AK17" s="17">
        <v>0.18283533274352301</v>
      </c>
      <c r="AL17" s="17">
        <v>0.502529568659423</v>
      </c>
      <c r="AM17" s="17">
        <v>0.19558776243110301</v>
      </c>
      <c r="AN17" s="17"/>
      <c r="AO17" s="17">
        <v>0.10586840745550501</v>
      </c>
      <c r="AP17" s="17">
        <v>0.20408334170190001</v>
      </c>
      <c r="AQ17" s="17">
        <v>0.23079468748874801</v>
      </c>
      <c r="AR17" s="17"/>
      <c r="AS17" s="17">
        <v>0.33378055395886302</v>
      </c>
      <c r="AT17" s="17">
        <v>0.240534852678739</v>
      </c>
      <c r="AU17" s="17">
        <v>0.152155904822732</v>
      </c>
      <c r="AV17" s="17">
        <v>0.144253239544409</v>
      </c>
      <c r="AW17" s="17">
        <v>7.9467124338186396E-2</v>
      </c>
    </row>
    <row r="18" spans="2:49" ht="45" x14ac:dyDescent="0.25">
      <c r="B18" s="18" t="s">
        <v>260</v>
      </c>
      <c r="C18" s="17">
        <v>0.229546948634619</v>
      </c>
      <c r="D18" s="17">
        <v>0.239492043692906</v>
      </c>
      <c r="E18" s="17">
        <v>0.22028097945308001</v>
      </c>
      <c r="F18" s="17"/>
      <c r="G18" s="17">
        <v>0.153576393866977</v>
      </c>
      <c r="H18" s="17">
        <v>0.18383120197623001</v>
      </c>
      <c r="I18" s="17">
        <v>0.18909527273589499</v>
      </c>
      <c r="J18" s="17">
        <v>0.22991487351409101</v>
      </c>
      <c r="K18" s="17">
        <v>0.30191705808511599</v>
      </c>
      <c r="L18" s="17">
        <v>0.32793720617306699</v>
      </c>
      <c r="M18" s="17"/>
      <c r="N18" s="17">
        <v>0.22843821845871101</v>
      </c>
      <c r="O18" s="17">
        <v>0.21139211800579499</v>
      </c>
      <c r="P18" s="17">
        <v>0.257640691503288</v>
      </c>
      <c r="Q18" s="17">
        <v>0.220873343011488</v>
      </c>
      <c r="R18" s="17"/>
      <c r="S18" s="17">
        <v>0.202600004380077</v>
      </c>
      <c r="T18" s="17">
        <v>0.23743598923356499</v>
      </c>
      <c r="U18" s="17">
        <v>0.19019716725156699</v>
      </c>
      <c r="V18" s="17">
        <v>0.23637048596394999</v>
      </c>
      <c r="W18" s="17">
        <v>0.25749452041790999</v>
      </c>
      <c r="X18" s="17">
        <v>0.225464483006211</v>
      </c>
      <c r="Y18" s="17">
        <v>0.265464401450825</v>
      </c>
      <c r="Z18" s="17">
        <v>0.18765884072307201</v>
      </c>
      <c r="AA18" s="17">
        <v>0.237226177397974</v>
      </c>
      <c r="AB18" s="17">
        <v>0.25344919641255098</v>
      </c>
      <c r="AC18" s="17">
        <v>0.21272493585510699</v>
      </c>
      <c r="AD18" s="17"/>
      <c r="AE18" s="17">
        <v>0.35565765567657898</v>
      </c>
      <c r="AF18" s="17">
        <v>0.19902857352355999</v>
      </c>
      <c r="AG18" s="17">
        <v>0.143629885134236</v>
      </c>
      <c r="AH18" s="17"/>
      <c r="AI18" s="17">
        <v>0.33773774165453102</v>
      </c>
      <c r="AJ18" s="17">
        <v>0.22452090323793</v>
      </c>
      <c r="AK18" s="17">
        <v>0.19208243699205399</v>
      </c>
      <c r="AL18" s="17">
        <v>0.37163194459441301</v>
      </c>
      <c r="AM18" s="17">
        <v>0.184944764019631</v>
      </c>
      <c r="AN18" s="17"/>
      <c r="AO18" s="17">
        <v>6.8623922602395804E-2</v>
      </c>
      <c r="AP18" s="17">
        <v>0.22631304363250099</v>
      </c>
      <c r="AQ18" s="17">
        <v>0.218594985225397</v>
      </c>
      <c r="AR18" s="17"/>
      <c r="AS18" s="17">
        <v>0.234257730840287</v>
      </c>
      <c r="AT18" s="17">
        <v>0.24166234052976299</v>
      </c>
      <c r="AU18" s="17">
        <v>0.193439540534316</v>
      </c>
      <c r="AV18" s="17">
        <v>0.19687282177361001</v>
      </c>
      <c r="AW18" s="17">
        <v>0.18965438344302599</v>
      </c>
    </row>
    <row r="19" spans="2:49" ht="45" x14ac:dyDescent="0.25">
      <c r="B19" s="18" t="s">
        <v>261</v>
      </c>
      <c r="C19" s="17">
        <v>0.217940989910548</v>
      </c>
      <c r="D19" s="17">
        <v>0.20123676416910399</v>
      </c>
      <c r="E19" s="17">
        <v>0.232373951251059</v>
      </c>
      <c r="F19" s="17"/>
      <c r="G19" s="17">
        <v>0.21485800384207099</v>
      </c>
      <c r="H19" s="17">
        <v>0.185787431592842</v>
      </c>
      <c r="I19" s="17">
        <v>0.218513483173055</v>
      </c>
      <c r="J19" s="17">
        <v>0.23504617470404901</v>
      </c>
      <c r="K19" s="17">
        <v>0.21884516357854</v>
      </c>
      <c r="L19" s="17">
        <v>0.235413605298429</v>
      </c>
      <c r="M19" s="17"/>
      <c r="N19" s="17">
        <v>0.22236959834630801</v>
      </c>
      <c r="O19" s="17">
        <v>0.213328053940742</v>
      </c>
      <c r="P19" s="17">
        <v>0.203949693460935</v>
      </c>
      <c r="Q19" s="17">
        <v>0.23246684593019801</v>
      </c>
      <c r="R19" s="17"/>
      <c r="S19" s="17">
        <v>0.23264726524348001</v>
      </c>
      <c r="T19" s="17">
        <v>0.21335571892433999</v>
      </c>
      <c r="U19" s="17">
        <v>0.21195202424517201</v>
      </c>
      <c r="V19" s="17">
        <v>0.17882670880177601</v>
      </c>
      <c r="W19" s="17">
        <v>0.26481350594419101</v>
      </c>
      <c r="X19" s="17">
        <v>0.24508718694914799</v>
      </c>
      <c r="Y19" s="17">
        <v>0.25674188794003699</v>
      </c>
      <c r="Z19" s="17">
        <v>0.12790785127214099</v>
      </c>
      <c r="AA19" s="17">
        <v>0.21525057426133001</v>
      </c>
      <c r="AB19" s="17">
        <v>0.220572937206889</v>
      </c>
      <c r="AC19" s="17">
        <v>0.165652273160622</v>
      </c>
      <c r="AD19" s="17"/>
      <c r="AE19" s="17">
        <v>0.243955248269458</v>
      </c>
      <c r="AF19" s="17">
        <v>0.20816484720205999</v>
      </c>
      <c r="AG19" s="17">
        <v>0.18601913435689099</v>
      </c>
      <c r="AH19" s="17"/>
      <c r="AI19" s="17">
        <v>0.27937559335353301</v>
      </c>
      <c r="AJ19" s="17">
        <v>0.20494124976467501</v>
      </c>
      <c r="AK19" s="17">
        <v>0.24002922983729</v>
      </c>
      <c r="AL19" s="17">
        <v>0.191135673585072</v>
      </c>
      <c r="AM19" s="17">
        <v>0.17380146172088301</v>
      </c>
      <c r="AN19" s="17"/>
      <c r="AO19" s="17">
        <v>0.173898288964174</v>
      </c>
      <c r="AP19" s="17">
        <v>0.22080423326539</v>
      </c>
      <c r="AQ19" s="17">
        <v>0.25333225075281601</v>
      </c>
      <c r="AR19" s="17"/>
      <c r="AS19" s="17">
        <v>0.20579330144168501</v>
      </c>
      <c r="AT19" s="17">
        <v>0.23259900669509001</v>
      </c>
      <c r="AU19" s="17">
        <v>0.19835676521180801</v>
      </c>
      <c r="AV19" s="17">
        <v>0.22228705858938699</v>
      </c>
      <c r="AW19" s="17">
        <v>0.17823437019348001</v>
      </c>
    </row>
    <row r="20" spans="2:49" ht="60" x14ac:dyDescent="0.25">
      <c r="B20" s="18" t="s">
        <v>262</v>
      </c>
      <c r="C20" s="17">
        <v>0.10465943558108499</v>
      </c>
      <c r="D20" s="17">
        <v>0.13141615403721499</v>
      </c>
      <c r="E20" s="17">
        <v>8.0400162871068007E-2</v>
      </c>
      <c r="F20" s="17"/>
      <c r="G20" s="17">
        <v>0.122082761886637</v>
      </c>
      <c r="H20" s="17">
        <v>8.6552910923952106E-2</v>
      </c>
      <c r="I20" s="17">
        <v>9.5114204393691601E-2</v>
      </c>
      <c r="J20" s="17">
        <v>0.101225924996879</v>
      </c>
      <c r="K20" s="17">
        <v>0.113145743378917</v>
      </c>
      <c r="L20" s="17">
        <v>0.115927719392069</v>
      </c>
      <c r="M20" s="17"/>
      <c r="N20" s="17">
        <v>8.8130937756265501E-2</v>
      </c>
      <c r="O20" s="17">
        <v>7.4348556954350095E-2</v>
      </c>
      <c r="P20" s="17">
        <v>0.14790643424656799</v>
      </c>
      <c r="Q20" s="17">
        <v>0.11483355328797901</v>
      </c>
      <c r="R20" s="17"/>
      <c r="S20" s="17">
        <v>0.123550976423006</v>
      </c>
      <c r="T20" s="17">
        <v>8.8829185463933605E-2</v>
      </c>
      <c r="U20" s="17">
        <v>8.6741131398122201E-2</v>
      </c>
      <c r="V20" s="17">
        <v>0.1140741124587</v>
      </c>
      <c r="W20" s="17">
        <v>0.14393136543983401</v>
      </c>
      <c r="X20" s="17">
        <v>0.105077441138127</v>
      </c>
      <c r="Y20" s="17">
        <v>9.8344143240588905E-2</v>
      </c>
      <c r="Z20" s="17">
        <v>7.0190291883095599E-2</v>
      </c>
      <c r="AA20" s="17">
        <v>0.10174063705142899</v>
      </c>
      <c r="AB20" s="17">
        <v>0.102177275072841</v>
      </c>
      <c r="AC20" s="17">
        <v>0.100440120130208</v>
      </c>
      <c r="AD20" s="17"/>
      <c r="AE20" s="17">
        <v>0.16365601697350701</v>
      </c>
      <c r="AF20" s="17">
        <v>8.8426190330612803E-2</v>
      </c>
      <c r="AG20" s="17">
        <v>6.6414725574398897E-2</v>
      </c>
      <c r="AH20" s="17"/>
      <c r="AI20" s="17">
        <v>0.16206905714490699</v>
      </c>
      <c r="AJ20" s="17">
        <v>0.101948408757562</v>
      </c>
      <c r="AK20" s="17">
        <v>0.10590046944857</v>
      </c>
      <c r="AL20" s="17">
        <v>0.22730125553476899</v>
      </c>
      <c r="AM20" s="17">
        <v>5.7155040650704703E-2</v>
      </c>
      <c r="AN20" s="17"/>
      <c r="AO20" s="17">
        <v>0.24872997820644899</v>
      </c>
      <c r="AP20" s="17">
        <v>8.5032009231985201E-2</v>
      </c>
      <c r="AQ20" s="17">
        <v>0.10206380334352</v>
      </c>
      <c r="AR20" s="17"/>
      <c r="AS20" s="17">
        <v>0.11958809403745101</v>
      </c>
      <c r="AT20" s="17">
        <v>9.4989458800842294E-2</v>
      </c>
      <c r="AU20" s="17">
        <v>9.3159926552171396E-2</v>
      </c>
      <c r="AV20" s="17">
        <v>9.2200340155224395E-2</v>
      </c>
      <c r="AW20" s="17">
        <v>0.123134047732768</v>
      </c>
    </row>
    <row r="21" spans="2:49" ht="30" x14ac:dyDescent="0.25">
      <c r="B21" s="18" t="s">
        <v>263</v>
      </c>
      <c r="C21" s="17">
        <v>9.7804262820302093E-2</v>
      </c>
      <c r="D21" s="17">
        <v>0.11180263426074299</v>
      </c>
      <c r="E21" s="17">
        <v>8.3563980497069298E-2</v>
      </c>
      <c r="F21" s="17"/>
      <c r="G21" s="17">
        <v>0.140485005462954</v>
      </c>
      <c r="H21" s="17">
        <v>0.121586013441682</v>
      </c>
      <c r="I21" s="17">
        <v>8.0523078809492304E-2</v>
      </c>
      <c r="J21" s="17">
        <v>8.3777919957581395E-2</v>
      </c>
      <c r="K21" s="17">
        <v>8.0456557208044496E-2</v>
      </c>
      <c r="L21" s="17">
        <v>8.2634696889170897E-2</v>
      </c>
      <c r="M21" s="17"/>
      <c r="N21" s="17">
        <v>0.107711076813302</v>
      </c>
      <c r="O21" s="17">
        <v>0.100593481588613</v>
      </c>
      <c r="P21" s="17">
        <v>9.9830774276524106E-2</v>
      </c>
      <c r="Q21" s="17">
        <v>8.2981887102274707E-2</v>
      </c>
      <c r="R21" s="17"/>
      <c r="S21" s="17">
        <v>0.14055296513940599</v>
      </c>
      <c r="T21" s="17">
        <v>0.11828707324669401</v>
      </c>
      <c r="U21" s="17">
        <v>7.9036737423252901E-2</v>
      </c>
      <c r="V21" s="17">
        <v>8.2409944803158802E-2</v>
      </c>
      <c r="W21" s="17">
        <v>9.2351843241330903E-2</v>
      </c>
      <c r="X21" s="17">
        <v>0.114354361864046</v>
      </c>
      <c r="Y21" s="17">
        <v>8.3136229994294694E-2</v>
      </c>
      <c r="Z21" s="17">
        <v>6.2749747887789697E-2</v>
      </c>
      <c r="AA21" s="17">
        <v>0.100744185059504</v>
      </c>
      <c r="AB21" s="17">
        <v>8.2345312748463295E-2</v>
      </c>
      <c r="AC21" s="17">
        <v>4.4637721781067403E-2</v>
      </c>
      <c r="AD21" s="17"/>
      <c r="AE21" s="17">
        <v>7.1870495541150201E-2</v>
      </c>
      <c r="AF21" s="17">
        <v>0.11142920308172601</v>
      </c>
      <c r="AG21" s="17">
        <v>8.1488956723872893E-2</v>
      </c>
      <c r="AH21" s="17"/>
      <c r="AI21" s="17">
        <v>5.5560849303033198E-2</v>
      </c>
      <c r="AJ21" s="17">
        <v>0.12451851527765199</v>
      </c>
      <c r="AK21" s="17">
        <v>0.11957818753496301</v>
      </c>
      <c r="AL21" s="17">
        <v>9.3861078710878204E-2</v>
      </c>
      <c r="AM21" s="17">
        <v>5.5322663362693501E-2</v>
      </c>
      <c r="AN21" s="17"/>
      <c r="AO21" s="17">
        <v>0</v>
      </c>
      <c r="AP21" s="17">
        <v>0.121622720994513</v>
      </c>
      <c r="AQ21" s="17">
        <v>9.7939191993733299E-2</v>
      </c>
      <c r="AR21" s="17"/>
      <c r="AS21" s="17">
        <v>7.5583244547021394E-2</v>
      </c>
      <c r="AT21" s="17">
        <v>0.10631625677181</v>
      </c>
      <c r="AU21" s="17">
        <v>9.8593595928187797E-2</v>
      </c>
      <c r="AV21" s="17">
        <v>0.13875131136712601</v>
      </c>
      <c r="AW21" s="17">
        <v>0.13915997113057699</v>
      </c>
    </row>
    <row r="22" spans="2:49" ht="30" x14ac:dyDescent="0.25">
      <c r="B22" s="18" t="s">
        <v>264</v>
      </c>
      <c r="C22" s="17">
        <v>6.3650580527658304E-2</v>
      </c>
      <c r="D22" s="17">
        <v>7.4813600450794895E-2</v>
      </c>
      <c r="E22" s="17">
        <v>5.3197583580381499E-2</v>
      </c>
      <c r="F22" s="17"/>
      <c r="G22" s="17">
        <v>4.4135445694026401E-2</v>
      </c>
      <c r="H22" s="17">
        <v>7.2221410393798605E-2</v>
      </c>
      <c r="I22" s="17">
        <v>5.5511299216697299E-2</v>
      </c>
      <c r="J22" s="17">
        <v>7.2127114727947306E-2</v>
      </c>
      <c r="K22" s="17">
        <v>5.5714417251859299E-2</v>
      </c>
      <c r="L22" s="17">
        <v>7.7104422937112602E-2</v>
      </c>
      <c r="M22" s="17"/>
      <c r="N22" s="17">
        <v>7.80416327369923E-2</v>
      </c>
      <c r="O22" s="17">
        <v>5.3936971181900502E-2</v>
      </c>
      <c r="P22" s="17">
        <v>6.3877953942994503E-2</v>
      </c>
      <c r="Q22" s="17">
        <v>5.7870036915774102E-2</v>
      </c>
      <c r="R22" s="17"/>
      <c r="S22" s="17">
        <v>0.10777568472971701</v>
      </c>
      <c r="T22" s="17">
        <v>5.9663198068734102E-2</v>
      </c>
      <c r="U22" s="17">
        <v>6.4859535743904601E-2</v>
      </c>
      <c r="V22" s="17">
        <v>5.4044452486227697E-2</v>
      </c>
      <c r="W22" s="17">
        <v>8.0213520995408003E-2</v>
      </c>
      <c r="X22" s="17">
        <v>2.9736065538541301E-2</v>
      </c>
      <c r="Y22" s="17">
        <v>4.7786043217628298E-2</v>
      </c>
      <c r="Z22" s="17">
        <v>4.7094838697041702E-2</v>
      </c>
      <c r="AA22" s="17">
        <v>6.6547076195408103E-2</v>
      </c>
      <c r="AB22" s="17">
        <v>5.7664553021813197E-2</v>
      </c>
      <c r="AC22" s="17">
        <v>4.5249324448552897E-2</v>
      </c>
      <c r="AD22" s="17"/>
      <c r="AE22" s="17">
        <v>6.4206596723270906E-2</v>
      </c>
      <c r="AF22" s="17">
        <v>7.3021703063062798E-2</v>
      </c>
      <c r="AG22" s="17">
        <v>5.2362689226265698E-2</v>
      </c>
      <c r="AH22" s="17"/>
      <c r="AI22" s="17">
        <v>6.36851536968151E-2</v>
      </c>
      <c r="AJ22" s="17">
        <v>7.5239738320016805E-2</v>
      </c>
      <c r="AK22" s="17">
        <v>9.1423986132490295E-2</v>
      </c>
      <c r="AL22" s="17">
        <v>0.10672361698992899</v>
      </c>
      <c r="AM22" s="17">
        <v>2.1707163071085198E-2</v>
      </c>
      <c r="AN22" s="17"/>
      <c r="AO22" s="17">
        <v>0.17065621185934499</v>
      </c>
      <c r="AP22" s="17">
        <v>7.6443880301603595E-2</v>
      </c>
      <c r="AQ22" s="17">
        <v>7.7569709139135107E-2</v>
      </c>
      <c r="AR22" s="17"/>
      <c r="AS22" s="17">
        <v>5.43238230945947E-2</v>
      </c>
      <c r="AT22" s="17">
        <v>6.4886029484317903E-2</v>
      </c>
      <c r="AU22" s="17">
        <v>5.4080528500401202E-2</v>
      </c>
      <c r="AV22" s="17">
        <v>9.1392915289635807E-2</v>
      </c>
      <c r="AW22" s="17">
        <v>0.12653411070041701</v>
      </c>
    </row>
    <row r="23" spans="2:49" x14ac:dyDescent="0.25">
      <c r="B23" s="18" t="s">
        <v>104</v>
      </c>
      <c r="C23" s="17">
        <v>3.8778828278579099E-2</v>
      </c>
      <c r="D23" s="17">
        <v>2.7421936903749899E-2</v>
      </c>
      <c r="E23" s="17">
        <v>4.9563312078439503E-2</v>
      </c>
      <c r="F23" s="17"/>
      <c r="G23" s="17">
        <v>6.1547045300669401E-2</v>
      </c>
      <c r="H23" s="17">
        <v>5.1599487790924103E-2</v>
      </c>
      <c r="I23" s="17">
        <v>5.1426123675989803E-2</v>
      </c>
      <c r="J23" s="17">
        <v>3.6073129636416297E-2</v>
      </c>
      <c r="K23" s="17">
        <v>2.2586233455185501E-2</v>
      </c>
      <c r="L23" s="17">
        <v>8.0641025003349506E-3</v>
      </c>
      <c r="M23" s="17"/>
      <c r="N23" s="17">
        <v>1.7512130065317801E-2</v>
      </c>
      <c r="O23" s="17">
        <v>4.2993498356642103E-2</v>
      </c>
      <c r="P23" s="17">
        <v>4.1572283713431003E-2</v>
      </c>
      <c r="Q23" s="17">
        <v>5.1576138772635199E-2</v>
      </c>
      <c r="R23" s="17"/>
      <c r="S23" s="17">
        <v>3.0494197907981999E-2</v>
      </c>
      <c r="T23" s="17">
        <v>5.0791088169444401E-2</v>
      </c>
      <c r="U23" s="17">
        <v>6.3417962877349202E-2</v>
      </c>
      <c r="V23" s="17">
        <v>1.8398980688403802E-2</v>
      </c>
      <c r="W23" s="17">
        <v>2.9229869842705598E-2</v>
      </c>
      <c r="X23" s="17">
        <v>2.9051735964490202E-2</v>
      </c>
      <c r="Y23" s="17">
        <v>5.9200482624467497E-2</v>
      </c>
      <c r="Z23" s="17">
        <v>5.1928314497932601E-2</v>
      </c>
      <c r="AA23" s="17">
        <v>3.6414084387939603E-2</v>
      </c>
      <c r="AB23" s="17">
        <v>3.1069296963546201E-2</v>
      </c>
      <c r="AC23" s="17">
        <v>3.3551925603481199E-2</v>
      </c>
      <c r="AD23" s="17"/>
      <c r="AE23" s="17">
        <v>2.60692979640606E-2</v>
      </c>
      <c r="AF23" s="17">
        <v>1.6087003208381499E-2</v>
      </c>
      <c r="AG23" s="17">
        <v>0.116674664438121</v>
      </c>
      <c r="AH23" s="17"/>
      <c r="AI23" s="17">
        <v>1.0997883200744501E-2</v>
      </c>
      <c r="AJ23" s="17">
        <v>2.0587635925391101E-2</v>
      </c>
      <c r="AK23" s="17">
        <v>1.73790568876897E-2</v>
      </c>
      <c r="AL23" s="17">
        <v>0</v>
      </c>
      <c r="AM23" s="17">
        <v>0.100902812572953</v>
      </c>
      <c r="AN23" s="17"/>
      <c r="AO23" s="17">
        <v>6.7537794922134603E-2</v>
      </c>
      <c r="AP23" s="17">
        <v>2.3472834964675001E-2</v>
      </c>
      <c r="AQ23" s="17">
        <v>1.28016800333897E-2</v>
      </c>
      <c r="AR23" s="17"/>
      <c r="AS23" s="17">
        <v>5.5194800931475302E-2</v>
      </c>
      <c r="AT23" s="17">
        <v>3.7014072625802599E-2</v>
      </c>
      <c r="AU23" s="17">
        <v>4.5238749223585298E-2</v>
      </c>
      <c r="AV23" s="17">
        <v>1.56927782547789E-2</v>
      </c>
      <c r="AW23" s="17">
        <v>0</v>
      </c>
    </row>
    <row r="24" spans="2:49" x14ac:dyDescent="0.25">
      <c r="B24" s="18" t="s">
        <v>73</v>
      </c>
      <c r="C24" s="19">
        <v>3.9048500647460301E-2</v>
      </c>
      <c r="D24" s="19">
        <v>3.4882512932907603E-2</v>
      </c>
      <c r="E24" s="19">
        <v>4.32578361995688E-2</v>
      </c>
      <c r="F24" s="19"/>
      <c r="G24" s="19">
        <v>3.8110423597384299E-2</v>
      </c>
      <c r="H24" s="19">
        <v>5.8632529210463101E-2</v>
      </c>
      <c r="I24" s="19">
        <v>3.9231325379136199E-2</v>
      </c>
      <c r="J24" s="19">
        <v>3.5151681190546701E-2</v>
      </c>
      <c r="K24" s="19">
        <v>3.5970671472807698E-2</v>
      </c>
      <c r="L24" s="19">
        <v>2.5364466087626599E-2</v>
      </c>
      <c r="M24" s="19"/>
      <c r="N24" s="19">
        <v>3.3352195159028798E-2</v>
      </c>
      <c r="O24" s="19">
        <v>1.9435002232741399E-2</v>
      </c>
      <c r="P24" s="19">
        <v>5.2495124602791703E-2</v>
      </c>
      <c r="Q24" s="19">
        <v>5.2909885214731701E-2</v>
      </c>
      <c r="R24" s="19"/>
      <c r="S24" s="19">
        <v>3.1697202578531897E-2</v>
      </c>
      <c r="T24" s="19">
        <v>4.2327145119065303E-2</v>
      </c>
      <c r="U24" s="19">
        <v>4.7918048976153003E-2</v>
      </c>
      <c r="V24" s="19">
        <v>3.9896807340964402E-2</v>
      </c>
      <c r="W24" s="19">
        <v>5.7342455123693403E-2</v>
      </c>
      <c r="X24" s="19">
        <v>5.0751963757226903E-2</v>
      </c>
      <c r="Y24" s="19">
        <v>3.5693864061616801E-2</v>
      </c>
      <c r="Z24" s="19">
        <v>5.2486483544257598E-2</v>
      </c>
      <c r="AA24" s="19">
        <v>3.6542013168125199E-2</v>
      </c>
      <c r="AB24" s="19">
        <v>2.7219765451143001E-2</v>
      </c>
      <c r="AC24" s="19">
        <v>1.88474549869561E-2</v>
      </c>
      <c r="AD24" s="19"/>
      <c r="AE24" s="19">
        <v>3.6964582292833503E-2</v>
      </c>
      <c r="AF24" s="19">
        <v>1.74160299498489E-2</v>
      </c>
      <c r="AG24" s="19">
        <v>0.10894041481825199</v>
      </c>
      <c r="AH24" s="19"/>
      <c r="AI24" s="19">
        <v>2.8925878483724299E-2</v>
      </c>
      <c r="AJ24" s="19">
        <v>1.4679703684467299E-2</v>
      </c>
      <c r="AK24" s="19">
        <v>4.7957198219166098E-3</v>
      </c>
      <c r="AL24" s="19">
        <v>4.4354692844736601E-2</v>
      </c>
      <c r="AM24" s="19">
        <v>0.140748971611283</v>
      </c>
      <c r="AN24" s="19"/>
      <c r="AO24" s="19">
        <v>0.105906244958355</v>
      </c>
      <c r="AP24" s="19">
        <v>1.7560120753617299E-2</v>
      </c>
      <c r="AQ24" s="19">
        <v>1.40244377610381E-2</v>
      </c>
      <c r="AR24" s="19"/>
      <c r="AS24" s="19">
        <v>5.0346133142229903E-2</v>
      </c>
      <c r="AT24" s="19">
        <v>3.3210728010523299E-2</v>
      </c>
      <c r="AU24" s="19">
        <v>2.4448825000753401E-2</v>
      </c>
      <c r="AV24" s="19">
        <v>3.3591678013117E-2</v>
      </c>
      <c r="AW24" s="19">
        <v>2.7402533642523E-2</v>
      </c>
    </row>
    <row r="25" spans="2:49" x14ac:dyDescent="0.25">
      <c r="B25" s="16" t="s">
        <v>266</v>
      </c>
    </row>
    <row r="26" spans="2:49" x14ac:dyDescent="0.25">
      <c r="B26" t="s">
        <v>77</v>
      </c>
    </row>
    <row r="27" spans="2:49" x14ac:dyDescent="0.25">
      <c r="B27" t="s">
        <v>78</v>
      </c>
    </row>
    <row r="29" spans="2:49" x14ac:dyDescent="0.25">
      <c r="B2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W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267</v>
      </c>
      <c r="C9" s="17">
        <v>0.39168276946430702</v>
      </c>
      <c r="D9" s="17">
        <v>0.39538808223150002</v>
      </c>
      <c r="E9" s="17">
        <v>0.38921615131821802</v>
      </c>
      <c r="F9" s="17"/>
      <c r="G9" s="17">
        <v>0.27494508395533901</v>
      </c>
      <c r="H9" s="17">
        <v>0.27569566095959602</v>
      </c>
      <c r="I9" s="17">
        <v>0.28744962821807202</v>
      </c>
      <c r="J9" s="17">
        <v>0.37831688944688502</v>
      </c>
      <c r="K9" s="17">
        <v>0.47763864844089898</v>
      </c>
      <c r="L9" s="17">
        <v>0.60287533735211596</v>
      </c>
      <c r="M9" s="17"/>
      <c r="N9" s="17">
        <v>0.45144285457282202</v>
      </c>
      <c r="O9" s="17">
        <v>0.41495392859344299</v>
      </c>
      <c r="P9" s="17">
        <v>0.34838090114835601</v>
      </c>
      <c r="Q9" s="17">
        <v>0.33973920839320099</v>
      </c>
      <c r="R9" s="17"/>
      <c r="S9" s="17">
        <v>0.36508464352047298</v>
      </c>
      <c r="T9" s="17">
        <v>0.443045267923036</v>
      </c>
      <c r="U9" s="17">
        <v>0.41172581624789001</v>
      </c>
      <c r="V9" s="17">
        <v>0.462337515984867</v>
      </c>
      <c r="W9" s="17">
        <v>0.330566582385593</v>
      </c>
      <c r="X9" s="17">
        <v>0.41348912099539697</v>
      </c>
      <c r="Y9" s="17">
        <v>0.38497520834780702</v>
      </c>
      <c r="Z9" s="17">
        <v>0.45882808184778301</v>
      </c>
      <c r="AA9" s="17">
        <v>0.37617008627055198</v>
      </c>
      <c r="AB9" s="17">
        <v>0.32825240413926499</v>
      </c>
      <c r="AC9" s="17">
        <v>0.32524242788176799</v>
      </c>
      <c r="AD9" s="17"/>
      <c r="AE9" s="17">
        <v>0.49714322248885101</v>
      </c>
      <c r="AF9" s="17">
        <v>0.36982436148498299</v>
      </c>
      <c r="AG9" s="17">
        <v>0.25182494936345801</v>
      </c>
      <c r="AH9" s="17"/>
      <c r="AI9" s="17">
        <v>0.58883383806018796</v>
      </c>
      <c r="AJ9" s="17">
        <v>0.26229603018269199</v>
      </c>
      <c r="AK9" s="17">
        <v>0.43801072040741201</v>
      </c>
      <c r="AL9" s="17">
        <v>0.36477417328814699</v>
      </c>
      <c r="AM9" s="17">
        <v>0.268477037656149</v>
      </c>
      <c r="AN9" s="17"/>
      <c r="AO9" s="17">
        <v>0.60572886042931096</v>
      </c>
      <c r="AP9" s="17">
        <v>0.303411268578547</v>
      </c>
      <c r="AQ9" s="17">
        <v>0.462007963552585</v>
      </c>
      <c r="AR9" s="17"/>
      <c r="AS9" s="17">
        <v>0.38755095193866801</v>
      </c>
      <c r="AT9" s="17">
        <v>0.36222317786125802</v>
      </c>
      <c r="AU9" s="17">
        <v>0.41731040537241498</v>
      </c>
      <c r="AV9" s="17">
        <v>0.35275458561466899</v>
      </c>
      <c r="AW9" s="17">
        <v>0.34833625302059701</v>
      </c>
    </row>
    <row r="10" spans="2:49" ht="30" x14ac:dyDescent="0.25">
      <c r="B10" s="18" t="s">
        <v>268</v>
      </c>
      <c r="C10" s="17">
        <v>0.20335581491622801</v>
      </c>
      <c r="D10" s="17">
        <v>0.22788259424612001</v>
      </c>
      <c r="E10" s="17">
        <v>0.18059334313525199</v>
      </c>
      <c r="F10" s="17"/>
      <c r="G10" s="17">
        <v>0.182464246458308</v>
      </c>
      <c r="H10" s="17">
        <v>0.163208210723778</v>
      </c>
      <c r="I10" s="17">
        <v>0.20216753845681101</v>
      </c>
      <c r="J10" s="17">
        <v>0.17959493836160501</v>
      </c>
      <c r="K10" s="17">
        <v>0.20455231383797801</v>
      </c>
      <c r="L10" s="17">
        <v>0.269561316988019</v>
      </c>
      <c r="M10" s="17"/>
      <c r="N10" s="17">
        <v>0.19793726709617199</v>
      </c>
      <c r="O10" s="17">
        <v>0.20392213599051301</v>
      </c>
      <c r="P10" s="17">
        <v>0.21538412207134</v>
      </c>
      <c r="Q10" s="17">
        <v>0.19800665918931701</v>
      </c>
      <c r="R10" s="17"/>
      <c r="S10" s="17">
        <v>0.21108761397355499</v>
      </c>
      <c r="T10" s="17">
        <v>0.207158816792336</v>
      </c>
      <c r="U10" s="17">
        <v>0.184245144481748</v>
      </c>
      <c r="V10" s="17">
        <v>0.28382768538690201</v>
      </c>
      <c r="W10" s="17">
        <v>0.195778119191994</v>
      </c>
      <c r="X10" s="17">
        <v>0.19838566709556199</v>
      </c>
      <c r="Y10" s="17">
        <v>0.23194346829169701</v>
      </c>
      <c r="Z10" s="17">
        <v>0.26261159113660898</v>
      </c>
      <c r="AA10" s="17">
        <v>0.17296737405218399</v>
      </c>
      <c r="AB10" s="17">
        <v>0.12646346242102199</v>
      </c>
      <c r="AC10" s="17">
        <v>0.189348880194189</v>
      </c>
      <c r="AD10" s="17"/>
      <c r="AE10" s="17">
        <v>0.35212287938317599</v>
      </c>
      <c r="AF10" s="17">
        <v>0.11352044009222199</v>
      </c>
      <c r="AG10" s="17">
        <v>0.14491481003221099</v>
      </c>
      <c r="AH10" s="17"/>
      <c r="AI10" s="17">
        <v>0.35992679382394799</v>
      </c>
      <c r="AJ10" s="17">
        <v>0.12065856001061701</v>
      </c>
      <c r="AK10" s="17">
        <v>0.103465926730162</v>
      </c>
      <c r="AL10" s="17">
        <v>0.30159472309990298</v>
      </c>
      <c r="AM10" s="17">
        <v>0.13699283230579501</v>
      </c>
      <c r="AN10" s="17"/>
      <c r="AO10" s="17">
        <v>0.42062779260435601</v>
      </c>
      <c r="AP10" s="17">
        <v>0.12683749909161601</v>
      </c>
      <c r="AQ10" s="17">
        <v>0.126824758872082</v>
      </c>
      <c r="AR10" s="17"/>
      <c r="AS10" s="17">
        <v>0.22085550333186499</v>
      </c>
      <c r="AT10" s="17">
        <v>0.205014406403526</v>
      </c>
      <c r="AU10" s="17">
        <v>0.18923937168194199</v>
      </c>
      <c r="AV10" s="17">
        <v>0.208383381405288</v>
      </c>
      <c r="AW10" s="17">
        <v>0.15898013329652799</v>
      </c>
    </row>
    <row r="11" spans="2:49" ht="30" x14ac:dyDescent="0.25">
      <c r="B11" s="18" t="s">
        <v>269</v>
      </c>
      <c r="C11" s="17">
        <v>0.201523307645295</v>
      </c>
      <c r="D11" s="17">
        <v>0.19509693309013501</v>
      </c>
      <c r="E11" s="17">
        <v>0.20715935621362799</v>
      </c>
      <c r="F11" s="17"/>
      <c r="G11" s="17">
        <v>9.7622219674131802E-2</v>
      </c>
      <c r="H11" s="17">
        <v>0.144852272454912</v>
      </c>
      <c r="I11" s="17">
        <v>0.21662071344847</v>
      </c>
      <c r="J11" s="17">
        <v>0.252609338501456</v>
      </c>
      <c r="K11" s="17">
        <v>0.277065726924281</v>
      </c>
      <c r="L11" s="17">
        <v>0.213174301959385</v>
      </c>
      <c r="M11" s="17"/>
      <c r="N11" s="17">
        <v>0.18260583550540499</v>
      </c>
      <c r="O11" s="17">
        <v>0.176067570652889</v>
      </c>
      <c r="P11" s="17">
        <v>0.212833041598188</v>
      </c>
      <c r="Q11" s="17">
        <v>0.24076987949492501</v>
      </c>
      <c r="R11" s="17"/>
      <c r="S11" s="17">
        <v>0.16463375645373701</v>
      </c>
      <c r="T11" s="17">
        <v>0.17984478884980101</v>
      </c>
      <c r="U11" s="17">
        <v>0.22602020653298299</v>
      </c>
      <c r="V11" s="17">
        <v>0.17185641527645501</v>
      </c>
      <c r="W11" s="17">
        <v>0.18104200515640101</v>
      </c>
      <c r="X11" s="17">
        <v>0.16981735393004899</v>
      </c>
      <c r="Y11" s="17">
        <v>0.20651556096215101</v>
      </c>
      <c r="Z11" s="17">
        <v>0.18183155386800201</v>
      </c>
      <c r="AA11" s="17">
        <v>0.21830773740793999</v>
      </c>
      <c r="AB11" s="17">
        <v>0.29888544119069699</v>
      </c>
      <c r="AC11" s="17">
        <v>0.25651484421923798</v>
      </c>
      <c r="AD11" s="17"/>
      <c r="AE11" s="17">
        <v>0.15706307887142301</v>
      </c>
      <c r="AF11" s="17">
        <v>0.252835254643545</v>
      </c>
      <c r="AG11" s="17">
        <v>0.20722166340033801</v>
      </c>
      <c r="AH11" s="17"/>
      <c r="AI11" s="17">
        <v>0.10697231884570201</v>
      </c>
      <c r="AJ11" s="17">
        <v>0.287796955641414</v>
      </c>
      <c r="AK11" s="17">
        <v>0.19950126541157201</v>
      </c>
      <c r="AL11" s="17">
        <v>0.218993899451292</v>
      </c>
      <c r="AM11" s="17">
        <v>0.23295265375861901</v>
      </c>
      <c r="AN11" s="17"/>
      <c r="AO11" s="17">
        <v>4.7297129261684598E-2</v>
      </c>
      <c r="AP11" s="17">
        <v>0.25918281535683801</v>
      </c>
      <c r="AQ11" s="17">
        <v>0.19171154402727</v>
      </c>
      <c r="AR11" s="17"/>
      <c r="AS11" s="17">
        <v>0.219332684122824</v>
      </c>
      <c r="AT11" s="17">
        <v>0.20014297207198301</v>
      </c>
      <c r="AU11" s="17">
        <v>0.181743960585071</v>
      </c>
      <c r="AV11" s="17">
        <v>0.18057185489279801</v>
      </c>
      <c r="AW11" s="17">
        <v>0.21869549111901701</v>
      </c>
    </row>
    <row r="12" spans="2:49" ht="30" x14ac:dyDescent="0.25">
      <c r="B12" s="18" t="s">
        <v>270</v>
      </c>
      <c r="C12" s="17">
        <v>0.19501384424087501</v>
      </c>
      <c r="D12" s="17">
        <v>0.23211729947406701</v>
      </c>
      <c r="E12" s="17">
        <v>0.159344120420853</v>
      </c>
      <c r="F12" s="17"/>
      <c r="G12" s="17">
        <v>0.15772010193586</v>
      </c>
      <c r="H12" s="17">
        <v>0.18597249211464301</v>
      </c>
      <c r="I12" s="17">
        <v>0.17395665741722</v>
      </c>
      <c r="J12" s="17">
        <v>0.17674240216366299</v>
      </c>
      <c r="K12" s="17">
        <v>0.229432931566487</v>
      </c>
      <c r="L12" s="17">
        <v>0.23644653159458401</v>
      </c>
      <c r="M12" s="17"/>
      <c r="N12" s="17">
        <v>0.17441225235157801</v>
      </c>
      <c r="O12" s="17">
        <v>0.18642207977834899</v>
      </c>
      <c r="P12" s="17">
        <v>0.23664344226974299</v>
      </c>
      <c r="Q12" s="17">
        <v>0.18960310640458899</v>
      </c>
      <c r="R12" s="17"/>
      <c r="S12" s="17">
        <v>0.219124037289782</v>
      </c>
      <c r="T12" s="17">
        <v>0.18546698629261599</v>
      </c>
      <c r="U12" s="17">
        <v>0.176537811159375</v>
      </c>
      <c r="V12" s="17">
        <v>0.20424955418469701</v>
      </c>
      <c r="W12" s="17">
        <v>0.21382953682890599</v>
      </c>
      <c r="X12" s="17">
        <v>0.193658842694136</v>
      </c>
      <c r="Y12" s="17">
        <v>0.203814715612571</v>
      </c>
      <c r="Z12" s="17">
        <v>0.26732617090812999</v>
      </c>
      <c r="AA12" s="17">
        <v>0.14382641704680599</v>
      </c>
      <c r="AB12" s="17">
        <v>0.19044693767550899</v>
      </c>
      <c r="AC12" s="17">
        <v>0.19046222728666801</v>
      </c>
      <c r="AD12" s="17"/>
      <c r="AE12" s="17">
        <v>0.31710144467513801</v>
      </c>
      <c r="AF12" s="17">
        <v>0.122914885770773</v>
      </c>
      <c r="AG12" s="17">
        <v>0.14186553851049599</v>
      </c>
      <c r="AH12" s="17"/>
      <c r="AI12" s="17">
        <v>0.30503773854973298</v>
      </c>
      <c r="AJ12" s="17">
        <v>0.134244359808807</v>
      </c>
      <c r="AK12" s="17">
        <v>0.13801230401815701</v>
      </c>
      <c r="AL12" s="17">
        <v>0.34800784457957901</v>
      </c>
      <c r="AM12" s="17">
        <v>0.14368749084215399</v>
      </c>
      <c r="AN12" s="17"/>
      <c r="AO12" s="17">
        <v>0.29141988460898099</v>
      </c>
      <c r="AP12" s="17">
        <v>0.13199453132948299</v>
      </c>
      <c r="AQ12" s="17">
        <v>0.19271147315911799</v>
      </c>
      <c r="AR12" s="17"/>
      <c r="AS12" s="17">
        <v>0.197509322561532</v>
      </c>
      <c r="AT12" s="17">
        <v>0.19143303545002099</v>
      </c>
      <c r="AU12" s="17">
        <v>0.18344611573742101</v>
      </c>
      <c r="AV12" s="17">
        <v>0.17693637252088101</v>
      </c>
      <c r="AW12" s="17">
        <v>0.16254164102632801</v>
      </c>
    </row>
    <row r="13" spans="2:49" ht="60" x14ac:dyDescent="0.25">
      <c r="B13" s="18" t="s">
        <v>271</v>
      </c>
      <c r="C13" s="17">
        <v>0.18710706538718599</v>
      </c>
      <c r="D13" s="17">
        <v>0.214161402737607</v>
      </c>
      <c r="E13" s="17">
        <v>0.16168806903201199</v>
      </c>
      <c r="F13" s="17"/>
      <c r="G13" s="17">
        <v>0.21959282509851999</v>
      </c>
      <c r="H13" s="17">
        <v>0.202494004269549</v>
      </c>
      <c r="I13" s="17">
        <v>0.191201944641848</v>
      </c>
      <c r="J13" s="17">
        <v>0.176094010068093</v>
      </c>
      <c r="K13" s="17">
        <v>0.154251427181404</v>
      </c>
      <c r="L13" s="17">
        <v>0.18033890436424799</v>
      </c>
      <c r="M13" s="17"/>
      <c r="N13" s="17">
        <v>0.199204028590975</v>
      </c>
      <c r="O13" s="17">
        <v>0.17622408817110299</v>
      </c>
      <c r="P13" s="17">
        <v>0.199131672898477</v>
      </c>
      <c r="Q13" s="17">
        <v>0.17541327445636401</v>
      </c>
      <c r="R13" s="17"/>
      <c r="S13" s="17">
        <v>0.22486809966705201</v>
      </c>
      <c r="T13" s="17">
        <v>0.21586128825456499</v>
      </c>
      <c r="U13" s="17">
        <v>0.14428581396484899</v>
      </c>
      <c r="V13" s="17">
        <v>0.17018240157520201</v>
      </c>
      <c r="W13" s="17">
        <v>0.23153583271324399</v>
      </c>
      <c r="X13" s="17">
        <v>0.17883142993076501</v>
      </c>
      <c r="Y13" s="17">
        <v>0.18546042654589601</v>
      </c>
      <c r="Z13" s="17">
        <v>0.20128411988683101</v>
      </c>
      <c r="AA13" s="17">
        <v>0.178038979449398</v>
      </c>
      <c r="AB13" s="17">
        <v>0.12972747302252399</v>
      </c>
      <c r="AC13" s="17">
        <v>0.17300114946484901</v>
      </c>
      <c r="AD13" s="17"/>
      <c r="AE13" s="17">
        <v>0.20416790891026801</v>
      </c>
      <c r="AF13" s="17">
        <v>0.17653860235055599</v>
      </c>
      <c r="AG13" s="17">
        <v>0.182941931336837</v>
      </c>
      <c r="AH13" s="17"/>
      <c r="AI13" s="17">
        <v>0.26119930969899502</v>
      </c>
      <c r="AJ13" s="17">
        <v>0.15042103334836199</v>
      </c>
      <c r="AK13" s="17">
        <v>0.171265438077322</v>
      </c>
      <c r="AL13" s="17">
        <v>0.13870603612353499</v>
      </c>
      <c r="AM13" s="17">
        <v>0.14625576935388801</v>
      </c>
      <c r="AN13" s="17"/>
      <c r="AO13" s="17">
        <v>0.32603196533906897</v>
      </c>
      <c r="AP13" s="17">
        <v>0.14952441494735699</v>
      </c>
      <c r="AQ13" s="17">
        <v>0.191083553442671</v>
      </c>
      <c r="AR13" s="17"/>
      <c r="AS13" s="17">
        <v>0.211999907991754</v>
      </c>
      <c r="AT13" s="17">
        <v>0.152502940382127</v>
      </c>
      <c r="AU13" s="17">
        <v>0.17598706013079299</v>
      </c>
      <c r="AV13" s="17">
        <v>0.221090624880978</v>
      </c>
      <c r="AW13" s="17">
        <v>0.19116197153207001</v>
      </c>
    </row>
    <row r="14" spans="2:49" ht="30" x14ac:dyDescent="0.25">
      <c r="B14" s="18" t="s">
        <v>272</v>
      </c>
      <c r="C14" s="17">
        <v>0.18225079771309499</v>
      </c>
      <c r="D14" s="17">
        <v>0.152650688064075</v>
      </c>
      <c r="E14" s="17">
        <v>0.21065451582299899</v>
      </c>
      <c r="F14" s="17"/>
      <c r="G14" s="17">
        <v>0.244872287298669</v>
      </c>
      <c r="H14" s="17">
        <v>0.223289760141403</v>
      </c>
      <c r="I14" s="17">
        <v>0.20794447093971799</v>
      </c>
      <c r="J14" s="17">
        <v>0.17313907128610201</v>
      </c>
      <c r="K14" s="17">
        <v>0.13564711753520201</v>
      </c>
      <c r="L14" s="17">
        <v>0.124374799369776</v>
      </c>
      <c r="M14" s="17"/>
      <c r="N14" s="17">
        <v>0.22154440888392099</v>
      </c>
      <c r="O14" s="17">
        <v>0.203015633317984</v>
      </c>
      <c r="P14" s="17">
        <v>0.15848722229864101</v>
      </c>
      <c r="Q14" s="17">
        <v>0.13882333940708899</v>
      </c>
      <c r="R14" s="17"/>
      <c r="S14" s="17">
        <v>0.205268846819575</v>
      </c>
      <c r="T14" s="17">
        <v>0.19350897758441099</v>
      </c>
      <c r="U14" s="17">
        <v>0.190540853070475</v>
      </c>
      <c r="V14" s="17">
        <v>0.16265956389149999</v>
      </c>
      <c r="W14" s="17">
        <v>0.19670652270731601</v>
      </c>
      <c r="X14" s="17">
        <v>0.17209006648588299</v>
      </c>
      <c r="Y14" s="17">
        <v>0.159769224669984</v>
      </c>
      <c r="Z14" s="17">
        <v>0.120851760597925</v>
      </c>
      <c r="AA14" s="17">
        <v>0.191550705447954</v>
      </c>
      <c r="AB14" s="17">
        <v>0.18724958228257499</v>
      </c>
      <c r="AC14" s="17">
        <v>0.16415630484452601</v>
      </c>
      <c r="AD14" s="17"/>
      <c r="AE14" s="17">
        <v>0.109961287791997</v>
      </c>
      <c r="AF14" s="17">
        <v>0.23276352813816101</v>
      </c>
      <c r="AG14" s="17">
        <v>0.15119174240251601</v>
      </c>
      <c r="AH14" s="17"/>
      <c r="AI14" s="17">
        <v>0.113631898733074</v>
      </c>
      <c r="AJ14" s="17">
        <v>0.22381980015754299</v>
      </c>
      <c r="AK14" s="17">
        <v>0.26895232421807802</v>
      </c>
      <c r="AL14" s="17">
        <v>0.11093541213293399</v>
      </c>
      <c r="AM14" s="17">
        <v>0.16324988729760301</v>
      </c>
      <c r="AN14" s="17"/>
      <c r="AO14" s="17">
        <v>9.0094648875371594E-2</v>
      </c>
      <c r="AP14" s="17">
        <v>0.243649624072931</v>
      </c>
      <c r="AQ14" s="17">
        <v>0.27229206732790301</v>
      </c>
      <c r="AR14" s="17"/>
      <c r="AS14" s="17">
        <v>0.131905253759942</v>
      </c>
      <c r="AT14" s="17">
        <v>0.19831141643476599</v>
      </c>
      <c r="AU14" s="17">
        <v>0.234729723922944</v>
      </c>
      <c r="AV14" s="17">
        <v>0.220906609036473</v>
      </c>
      <c r="AW14" s="17">
        <v>0.21510567814010101</v>
      </c>
    </row>
    <row r="15" spans="2:49" ht="60" x14ac:dyDescent="0.25">
      <c r="B15" s="18" t="s">
        <v>273</v>
      </c>
      <c r="C15" s="17">
        <v>0.128810255109576</v>
      </c>
      <c r="D15" s="17">
        <v>0.129271544620152</v>
      </c>
      <c r="E15" s="17">
        <v>0.12645959033426099</v>
      </c>
      <c r="F15" s="17"/>
      <c r="G15" s="17">
        <v>0.20778172418469701</v>
      </c>
      <c r="H15" s="17">
        <v>0.173916759915689</v>
      </c>
      <c r="I15" s="17">
        <v>0.13899980631905801</v>
      </c>
      <c r="J15" s="17">
        <v>0.104054742917111</v>
      </c>
      <c r="K15" s="17">
        <v>8.3755365386033995E-2</v>
      </c>
      <c r="L15" s="17">
        <v>8.0913040033964101E-2</v>
      </c>
      <c r="M15" s="17"/>
      <c r="N15" s="17">
        <v>0.15516593131921699</v>
      </c>
      <c r="O15" s="17">
        <v>0.128121194266588</v>
      </c>
      <c r="P15" s="17">
        <v>0.114743026772878</v>
      </c>
      <c r="Q15" s="17">
        <v>0.11118837143287499</v>
      </c>
      <c r="R15" s="17"/>
      <c r="S15" s="17">
        <v>0.18387287922963599</v>
      </c>
      <c r="T15" s="17">
        <v>0.125492525005235</v>
      </c>
      <c r="U15" s="17">
        <v>0.112571295788854</v>
      </c>
      <c r="V15" s="17">
        <v>0.102304016604371</v>
      </c>
      <c r="W15" s="17">
        <v>0.12111126642529101</v>
      </c>
      <c r="X15" s="17">
        <v>0.12911843537161999</v>
      </c>
      <c r="Y15" s="17">
        <v>0.136902488091067</v>
      </c>
      <c r="Z15" s="17">
        <v>0.112290241733533</v>
      </c>
      <c r="AA15" s="17">
        <v>0.11896228023281299</v>
      </c>
      <c r="AB15" s="17">
        <v>0.107883913092945</v>
      </c>
      <c r="AC15" s="17">
        <v>0.126683469047492</v>
      </c>
      <c r="AD15" s="17"/>
      <c r="AE15" s="17">
        <v>9.0114804210440103E-2</v>
      </c>
      <c r="AF15" s="17">
        <v>0.15848353990775901</v>
      </c>
      <c r="AG15" s="17">
        <v>0.11836263970263899</v>
      </c>
      <c r="AH15" s="17"/>
      <c r="AI15" s="17">
        <v>9.8897766468449805E-2</v>
      </c>
      <c r="AJ15" s="17">
        <v>0.15907132806361701</v>
      </c>
      <c r="AK15" s="17">
        <v>0.18789211292531899</v>
      </c>
      <c r="AL15" s="17">
        <v>0.14252205673089199</v>
      </c>
      <c r="AM15" s="17">
        <v>8.9676871060445695E-2</v>
      </c>
      <c r="AN15" s="17"/>
      <c r="AO15" s="17">
        <v>0.11381811968380499</v>
      </c>
      <c r="AP15" s="17">
        <v>0.15542665465069899</v>
      </c>
      <c r="AQ15" s="17">
        <v>0.15909859140052801</v>
      </c>
      <c r="AR15" s="17"/>
      <c r="AS15" s="17">
        <v>9.4148718634736603E-2</v>
      </c>
      <c r="AT15" s="17">
        <v>0.12556748481493299</v>
      </c>
      <c r="AU15" s="17">
        <v>0.165283465919496</v>
      </c>
      <c r="AV15" s="17">
        <v>0.17064286075783899</v>
      </c>
      <c r="AW15" s="17">
        <v>0.18168808222585101</v>
      </c>
    </row>
    <row r="16" spans="2:49" ht="45" x14ac:dyDescent="0.25">
      <c r="B16" s="18" t="s">
        <v>274</v>
      </c>
      <c r="C16" s="17">
        <v>0.113381444355449</v>
      </c>
      <c r="D16" s="17">
        <v>0.117889033016583</v>
      </c>
      <c r="E16" s="17">
        <v>0.10947477245477701</v>
      </c>
      <c r="F16" s="17"/>
      <c r="G16" s="17">
        <v>0.186140436739968</v>
      </c>
      <c r="H16" s="17">
        <v>0.138218641280385</v>
      </c>
      <c r="I16" s="17">
        <v>0.105249894698423</v>
      </c>
      <c r="J16" s="17">
        <v>7.9830938243697705E-2</v>
      </c>
      <c r="K16" s="17">
        <v>9.00599208598548E-2</v>
      </c>
      <c r="L16" s="17">
        <v>9.36550837649755E-2</v>
      </c>
      <c r="M16" s="17"/>
      <c r="N16" s="17">
        <v>0.12566602640774399</v>
      </c>
      <c r="O16" s="17">
        <v>0.101777216062741</v>
      </c>
      <c r="P16" s="17">
        <v>0.12675976815380499</v>
      </c>
      <c r="Q16" s="17">
        <v>9.9761897828578597E-2</v>
      </c>
      <c r="R16" s="17"/>
      <c r="S16" s="17">
        <v>0.151354058815313</v>
      </c>
      <c r="T16" s="17">
        <v>0.116056185001305</v>
      </c>
      <c r="U16" s="17">
        <v>9.3059908665711497E-2</v>
      </c>
      <c r="V16" s="17">
        <v>0.137137651685967</v>
      </c>
      <c r="W16" s="17">
        <v>0.132989974119117</v>
      </c>
      <c r="X16" s="17">
        <v>0.10596627630478</v>
      </c>
      <c r="Y16" s="17">
        <v>0.10065474766547</v>
      </c>
      <c r="Z16" s="17">
        <v>8.2786544953144706E-2</v>
      </c>
      <c r="AA16" s="17">
        <v>8.5772400191844594E-2</v>
      </c>
      <c r="AB16" s="17">
        <v>0.10300725072995701</v>
      </c>
      <c r="AC16" s="17">
        <v>0.10005144282235801</v>
      </c>
      <c r="AD16" s="17"/>
      <c r="AE16" s="17">
        <v>8.8780025506177696E-2</v>
      </c>
      <c r="AF16" s="17">
        <v>0.12937683314627799</v>
      </c>
      <c r="AG16" s="17">
        <v>0.12635355644371399</v>
      </c>
      <c r="AH16" s="17"/>
      <c r="AI16" s="17">
        <v>0.114534817037449</v>
      </c>
      <c r="AJ16" s="17">
        <v>0.11332437969107501</v>
      </c>
      <c r="AK16" s="17">
        <v>0.12681354373445999</v>
      </c>
      <c r="AL16" s="17">
        <v>6.6267120747772496E-2</v>
      </c>
      <c r="AM16" s="17">
        <v>8.8265628291607598E-2</v>
      </c>
      <c r="AN16" s="17"/>
      <c r="AO16" s="17">
        <v>0.14242382089592101</v>
      </c>
      <c r="AP16" s="17">
        <v>0.11507556481108901</v>
      </c>
      <c r="AQ16" s="17">
        <v>0.13408599936511301</v>
      </c>
      <c r="AR16" s="17"/>
      <c r="AS16" s="17">
        <v>9.7896611661864003E-2</v>
      </c>
      <c r="AT16" s="17">
        <v>0.11589064120927001</v>
      </c>
      <c r="AU16" s="17">
        <v>0.12825272212746</v>
      </c>
      <c r="AV16" s="17">
        <v>0.12679246063147001</v>
      </c>
      <c r="AW16" s="17">
        <v>0.16635557797001299</v>
      </c>
    </row>
    <row r="17" spans="2:49" ht="30" x14ac:dyDescent="0.25">
      <c r="B17" s="18" t="s">
        <v>275</v>
      </c>
      <c r="C17" s="17">
        <v>0.10962044300422701</v>
      </c>
      <c r="D17" s="17">
        <v>0.124467430799288</v>
      </c>
      <c r="E17" s="17">
        <v>9.4940150131308396E-2</v>
      </c>
      <c r="F17" s="17"/>
      <c r="G17" s="17">
        <v>0.11311630316981</v>
      </c>
      <c r="H17" s="17">
        <v>0.11346719768307</v>
      </c>
      <c r="I17" s="17">
        <v>9.8032950932249993E-2</v>
      </c>
      <c r="J17" s="17">
        <v>0.10929714463947</v>
      </c>
      <c r="K17" s="17">
        <v>8.4499043677640398E-2</v>
      </c>
      <c r="L17" s="17">
        <v>0.13069350430711901</v>
      </c>
      <c r="M17" s="17"/>
      <c r="N17" s="17">
        <v>0.146955387550705</v>
      </c>
      <c r="O17" s="17">
        <v>0.11119748418087901</v>
      </c>
      <c r="P17" s="17">
        <v>8.7515042675170004E-2</v>
      </c>
      <c r="Q17" s="17">
        <v>8.7343379426638806E-2</v>
      </c>
      <c r="R17" s="17"/>
      <c r="S17" s="17">
        <v>8.9646510054458006E-2</v>
      </c>
      <c r="T17" s="17">
        <v>0.13699694600544601</v>
      </c>
      <c r="U17" s="17">
        <v>9.6269622205117603E-2</v>
      </c>
      <c r="V17" s="17">
        <v>0.12980098488810801</v>
      </c>
      <c r="W17" s="17">
        <v>9.1974067012894706E-2</v>
      </c>
      <c r="X17" s="17">
        <v>0.120151259980408</v>
      </c>
      <c r="Y17" s="17">
        <v>0.107959042706178</v>
      </c>
      <c r="Z17" s="17">
        <v>0.101528929217783</v>
      </c>
      <c r="AA17" s="17">
        <v>0.11210316836827</v>
      </c>
      <c r="AB17" s="17">
        <v>0.110813525241369</v>
      </c>
      <c r="AC17" s="17">
        <v>8.6767256012468597E-2</v>
      </c>
      <c r="AD17" s="17"/>
      <c r="AE17" s="17">
        <v>0.12604431700608601</v>
      </c>
      <c r="AF17" s="17">
        <v>9.8280593204722599E-2</v>
      </c>
      <c r="AG17" s="17">
        <v>9.7977036123379893E-2</v>
      </c>
      <c r="AH17" s="17"/>
      <c r="AI17" s="17">
        <v>0.174810642993071</v>
      </c>
      <c r="AJ17" s="17">
        <v>6.0702186946591297E-2</v>
      </c>
      <c r="AK17" s="17">
        <v>0.102243842442723</v>
      </c>
      <c r="AL17" s="17">
        <v>4.6163118080732098E-2</v>
      </c>
      <c r="AM17" s="17">
        <v>9.2295734437969901E-2</v>
      </c>
      <c r="AN17" s="17"/>
      <c r="AO17" s="17">
        <v>0.22949729831756299</v>
      </c>
      <c r="AP17" s="17">
        <v>6.6062454281846095E-2</v>
      </c>
      <c r="AQ17" s="17">
        <v>0.109561198942313</v>
      </c>
      <c r="AR17" s="17"/>
      <c r="AS17" s="17">
        <v>9.3024482514578399E-2</v>
      </c>
      <c r="AT17" s="17">
        <v>0.108927270632432</v>
      </c>
      <c r="AU17" s="17">
        <v>0.127752106227558</v>
      </c>
      <c r="AV17" s="17">
        <v>0.133923208546505</v>
      </c>
      <c r="AW17" s="17">
        <v>7.0482901815884597E-2</v>
      </c>
    </row>
    <row r="18" spans="2:49" x14ac:dyDescent="0.25">
      <c r="B18" s="18" t="s">
        <v>81</v>
      </c>
      <c r="C18" s="17">
        <v>8.1725280753776205E-2</v>
      </c>
      <c r="D18" s="17">
        <v>6.0387402111022302E-2</v>
      </c>
      <c r="E18" s="17">
        <v>0.10231451302842801</v>
      </c>
      <c r="F18" s="17"/>
      <c r="G18" s="17">
        <v>0.13161825013710499</v>
      </c>
      <c r="H18" s="17">
        <v>0.13093892866790199</v>
      </c>
      <c r="I18" s="17">
        <v>9.0666592249637801E-2</v>
      </c>
      <c r="J18" s="17">
        <v>7.6536160922808003E-2</v>
      </c>
      <c r="K18" s="17">
        <v>5.1643057392616203E-2</v>
      </c>
      <c r="L18" s="17">
        <v>2.5174535647366301E-2</v>
      </c>
      <c r="M18" s="17"/>
      <c r="N18" s="17">
        <v>4.66133929137394E-2</v>
      </c>
      <c r="O18" s="17">
        <v>8.5805681261052397E-2</v>
      </c>
      <c r="P18" s="17">
        <v>9.0944696420998297E-2</v>
      </c>
      <c r="Q18" s="17">
        <v>0.10577355021884</v>
      </c>
      <c r="R18" s="17"/>
      <c r="S18" s="17">
        <v>8.1838664492320898E-2</v>
      </c>
      <c r="T18" s="17">
        <v>7.1187302446588205E-2</v>
      </c>
      <c r="U18" s="17">
        <v>0.110093085764913</v>
      </c>
      <c r="V18" s="17">
        <v>6.3406172676369499E-2</v>
      </c>
      <c r="W18" s="17">
        <v>8.43422167279642E-2</v>
      </c>
      <c r="X18" s="17">
        <v>8.4124383691397603E-2</v>
      </c>
      <c r="Y18" s="17">
        <v>9.3831152744604504E-2</v>
      </c>
      <c r="Z18" s="17">
        <v>6.2322545367581299E-2</v>
      </c>
      <c r="AA18" s="17">
        <v>8.3091773240736799E-2</v>
      </c>
      <c r="AB18" s="17">
        <v>7.4615898007458104E-2</v>
      </c>
      <c r="AC18" s="17">
        <v>9.4221426382795598E-2</v>
      </c>
      <c r="AD18" s="17"/>
      <c r="AE18" s="17">
        <v>4.2372434908299998E-2</v>
      </c>
      <c r="AF18" s="17">
        <v>5.9112569198991903E-2</v>
      </c>
      <c r="AG18" s="17">
        <v>0.18360880863151599</v>
      </c>
      <c r="AH18" s="17"/>
      <c r="AI18" s="17">
        <v>3.5014521120385597E-2</v>
      </c>
      <c r="AJ18" s="17">
        <v>6.81274905468819E-2</v>
      </c>
      <c r="AK18" s="17">
        <v>4.0678509167484403E-2</v>
      </c>
      <c r="AL18" s="17">
        <v>0</v>
      </c>
      <c r="AM18" s="17">
        <v>0.187965283384321</v>
      </c>
      <c r="AN18" s="17"/>
      <c r="AO18" s="17">
        <v>3.0276584985312799E-2</v>
      </c>
      <c r="AP18" s="17">
        <v>6.9512062068202707E-2</v>
      </c>
      <c r="AQ18" s="17">
        <v>2.6700629825850201E-2</v>
      </c>
      <c r="AR18" s="17"/>
      <c r="AS18" s="17">
        <v>0.10821088151246</v>
      </c>
      <c r="AT18" s="17">
        <v>9.62222835499984E-2</v>
      </c>
      <c r="AU18" s="17">
        <v>5.8843745902024402E-2</v>
      </c>
      <c r="AV18" s="17">
        <v>5.0999204651463001E-2</v>
      </c>
      <c r="AW18" s="17">
        <v>8.9400482877811493E-2</v>
      </c>
    </row>
    <row r="19" spans="2:49" ht="45" x14ac:dyDescent="0.25">
      <c r="B19" s="18" t="s">
        <v>276</v>
      </c>
      <c r="C19" s="17">
        <v>7.0095357712731801E-2</v>
      </c>
      <c r="D19" s="17">
        <v>6.4051722449060294E-2</v>
      </c>
      <c r="E19" s="17">
        <v>7.5467868972024899E-2</v>
      </c>
      <c r="F19" s="17"/>
      <c r="G19" s="17">
        <v>0.17966763434484401</v>
      </c>
      <c r="H19" s="17">
        <v>8.4560009924041099E-2</v>
      </c>
      <c r="I19" s="17">
        <v>8.4480174936484895E-2</v>
      </c>
      <c r="J19" s="17">
        <v>3.4551400817053601E-2</v>
      </c>
      <c r="K19" s="17">
        <v>3.4984147976929197E-2</v>
      </c>
      <c r="L19" s="17">
        <v>2.51444276861017E-2</v>
      </c>
      <c r="M19" s="17"/>
      <c r="N19" s="17">
        <v>7.7601283140442096E-2</v>
      </c>
      <c r="O19" s="17">
        <v>6.2241503941244301E-2</v>
      </c>
      <c r="P19" s="17">
        <v>7.1214406420918502E-2</v>
      </c>
      <c r="Q19" s="17">
        <v>7.0569220439338901E-2</v>
      </c>
      <c r="R19" s="17"/>
      <c r="S19" s="17">
        <v>9.5899634411327497E-2</v>
      </c>
      <c r="T19" s="17">
        <v>8.1540343657131004E-2</v>
      </c>
      <c r="U19" s="17">
        <v>5.2845196280691599E-2</v>
      </c>
      <c r="V19" s="17">
        <v>4.8069078955944498E-2</v>
      </c>
      <c r="W19" s="17">
        <v>6.5629515685818596E-2</v>
      </c>
      <c r="X19" s="17">
        <v>0.10105123399624</v>
      </c>
      <c r="Y19" s="17">
        <v>8.4917781597831296E-2</v>
      </c>
      <c r="Z19" s="17">
        <v>4.19641776654021E-2</v>
      </c>
      <c r="AA19" s="17">
        <v>5.8357413863315097E-2</v>
      </c>
      <c r="AB19" s="17">
        <v>4.7280118699119598E-2</v>
      </c>
      <c r="AC19" s="17">
        <v>5.1523974420551802E-2</v>
      </c>
      <c r="AD19" s="17"/>
      <c r="AE19" s="17">
        <v>5.28329845936375E-2</v>
      </c>
      <c r="AF19" s="17">
        <v>5.8126297146819897E-2</v>
      </c>
      <c r="AG19" s="17">
        <v>8.8881506393621995E-2</v>
      </c>
      <c r="AH19" s="17"/>
      <c r="AI19" s="17">
        <v>5.2471092966241098E-2</v>
      </c>
      <c r="AJ19" s="17">
        <v>7.4751505682727995E-2</v>
      </c>
      <c r="AK19" s="17">
        <v>6.0565287086267301E-2</v>
      </c>
      <c r="AL19" s="17">
        <v>3.5296638004821003E-2</v>
      </c>
      <c r="AM19" s="17">
        <v>8.9330159216198399E-2</v>
      </c>
      <c r="AN19" s="17"/>
      <c r="AO19" s="17">
        <v>6.8477408859299302E-2</v>
      </c>
      <c r="AP19" s="17">
        <v>8.6791553510176006E-2</v>
      </c>
      <c r="AQ19" s="17">
        <v>6.5545211887085397E-2</v>
      </c>
      <c r="AR19" s="17"/>
      <c r="AS19" s="17">
        <v>6.11787923304207E-2</v>
      </c>
      <c r="AT19" s="17">
        <v>8.3660651877645306E-2</v>
      </c>
      <c r="AU19" s="17">
        <v>6.3328278848352196E-2</v>
      </c>
      <c r="AV19" s="17">
        <v>8.2201402545852495E-2</v>
      </c>
      <c r="AW19" s="17">
        <v>0.13726812765337701</v>
      </c>
    </row>
    <row r="20" spans="2:49" ht="45" x14ac:dyDescent="0.25">
      <c r="B20" s="18" t="s">
        <v>277</v>
      </c>
      <c r="C20" s="17">
        <v>5.7409135765683503E-2</v>
      </c>
      <c r="D20" s="17">
        <v>5.7374975113636498E-2</v>
      </c>
      <c r="E20" s="17">
        <v>5.7925369711241903E-2</v>
      </c>
      <c r="F20" s="17"/>
      <c r="G20" s="17">
        <v>3.4359707095318701E-2</v>
      </c>
      <c r="H20" s="17">
        <v>4.7136801307609999E-2</v>
      </c>
      <c r="I20" s="17">
        <v>6.3141472918598507E-2</v>
      </c>
      <c r="J20" s="17">
        <v>5.9113109267693198E-2</v>
      </c>
      <c r="K20" s="17">
        <v>6.9135484647465495E-2</v>
      </c>
      <c r="L20" s="17">
        <v>6.7383742750009704E-2</v>
      </c>
      <c r="M20" s="17"/>
      <c r="N20" s="17">
        <v>6.2129146881757198E-2</v>
      </c>
      <c r="O20" s="17">
        <v>6.3556466412895002E-2</v>
      </c>
      <c r="P20" s="17">
        <v>5.4728790525288298E-2</v>
      </c>
      <c r="Q20" s="17">
        <v>4.84876367064195E-2</v>
      </c>
      <c r="R20" s="17"/>
      <c r="S20" s="17">
        <v>4.6778298950289801E-2</v>
      </c>
      <c r="T20" s="17">
        <v>7.1180310508359795E-2</v>
      </c>
      <c r="U20" s="17">
        <v>4.4623500784371099E-2</v>
      </c>
      <c r="V20" s="17">
        <v>4.2051220450135901E-2</v>
      </c>
      <c r="W20" s="17">
        <v>9.8450966076109397E-2</v>
      </c>
      <c r="X20" s="17">
        <v>5.9108041693485797E-2</v>
      </c>
      <c r="Y20" s="17">
        <v>4.0742639505077297E-2</v>
      </c>
      <c r="Z20" s="17">
        <v>6.1171486594612898E-2</v>
      </c>
      <c r="AA20" s="17">
        <v>6.1862277652915902E-2</v>
      </c>
      <c r="AB20" s="17">
        <v>5.4734377095222497E-2</v>
      </c>
      <c r="AC20" s="17">
        <v>5.77762944061141E-2</v>
      </c>
      <c r="AD20" s="17"/>
      <c r="AE20" s="17">
        <v>8.7368019497258406E-2</v>
      </c>
      <c r="AF20" s="17">
        <v>4.0447607602239803E-2</v>
      </c>
      <c r="AG20" s="17">
        <v>4.1619264440474799E-2</v>
      </c>
      <c r="AH20" s="17"/>
      <c r="AI20" s="17">
        <v>9.3732296679155599E-2</v>
      </c>
      <c r="AJ20" s="17">
        <v>2.9066363705613E-2</v>
      </c>
      <c r="AK20" s="17">
        <v>6.2094508145135799E-2</v>
      </c>
      <c r="AL20" s="17">
        <v>7.7448947270198201E-2</v>
      </c>
      <c r="AM20" s="17">
        <v>3.81706278116253E-2</v>
      </c>
      <c r="AN20" s="17"/>
      <c r="AO20" s="17">
        <v>0.109599804026211</v>
      </c>
      <c r="AP20" s="17">
        <v>3.4970192852647103E-2</v>
      </c>
      <c r="AQ20" s="17">
        <v>6.3396629832922602E-2</v>
      </c>
      <c r="AR20" s="17"/>
      <c r="AS20" s="17">
        <v>4.7401879191839198E-2</v>
      </c>
      <c r="AT20" s="17">
        <v>6.7246475833473707E-2</v>
      </c>
      <c r="AU20" s="17">
        <v>4.5386353940446399E-2</v>
      </c>
      <c r="AV20" s="17">
        <v>8.7535862110106805E-2</v>
      </c>
      <c r="AW20" s="17">
        <v>2.2645707166270498E-2</v>
      </c>
    </row>
    <row r="21" spans="2:49" x14ac:dyDescent="0.25">
      <c r="B21" s="18" t="s">
        <v>225</v>
      </c>
      <c r="C21" s="19">
        <v>7.3704655651483601E-3</v>
      </c>
      <c r="D21" s="19">
        <v>9.5140157473245605E-3</v>
      </c>
      <c r="E21" s="19">
        <v>5.3407656640247804E-3</v>
      </c>
      <c r="F21" s="19"/>
      <c r="G21" s="19">
        <v>1.7642401680412101E-3</v>
      </c>
      <c r="H21" s="19">
        <v>5.7308576903708002E-3</v>
      </c>
      <c r="I21" s="19">
        <v>8.7662236358492397E-3</v>
      </c>
      <c r="J21" s="19">
        <v>9.4506889098038595E-3</v>
      </c>
      <c r="K21" s="19">
        <v>6.3943073355631104E-3</v>
      </c>
      <c r="L21" s="19">
        <v>1.0311092920272401E-2</v>
      </c>
      <c r="M21" s="19"/>
      <c r="N21" s="19">
        <v>9.6093126770727608E-3</v>
      </c>
      <c r="O21" s="19">
        <v>8.7524254183927799E-3</v>
      </c>
      <c r="P21" s="19">
        <v>6.3874351645954704E-3</v>
      </c>
      <c r="Q21" s="19">
        <v>4.5258722336733899E-3</v>
      </c>
      <c r="R21" s="19"/>
      <c r="S21" s="19">
        <v>3.5393696772811202E-3</v>
      </c>
      <c r="T21" s="19">
        <v>4.1001915031846801E-3</v>
      </c>
      <c r="U21" s="19">
        <v>2.1433644876795999E-2</v>
      </c>
      <c r="V21" s="19">
        <v>5.3295754021188101E-3</v>
      </c>
      <c r="W21" s="19">
        <v>6.9801865828847797E-3</v>
      </c>
      <c r="X21" s="19">
        <v>8.2331607913753296E-3</v>
      </c>
      <c r="Y21" s="19">
        <v>5.1009685540676997E-3</v>
      </c>
      <c r="Z21" s="19">
        <v>1.5083336209771101E-2</v>
      </c>
      <c r="AA21" s="19">
        <v>2.0254269255268E-3</v>
      </c>
      <c r="AB21" s="19">
        <v>1.09954794182303E-2</v>
      </c>
      <c r="AC21" s="19">
        <v>9.4602672798403398E-3</v>
      </c>
      <c r="AD21" s="19"/>
      <c r="AE21" s="19">
        <v>8.2243406077481592E-3</v>
      </c>
      <c r="AF21" s="19">
        <v>7.7280192638736296E-3</v>
      </c>
      <c r="AG21" s="19">
        <v>8.8951826434032696E-3</v>
      </c>
      <c r="AH21" s="19"/>
      <c r="AI21" s="19">
        <v>6.5080510904645204E-3</v>
      </c>
      <c r="AJ21" s="19">
        <v>7.3157802815595899E-3</v>
      </c>
      <c r="AK21" s="19">
        <v>9.6702409080170002E-3</v>
      </c>
      <c r="AL21" s="19">
        <v>0</v>
      </c>
      <c r="AM21" s="19">
        <v>5.1750076190568402E-3</v>
      </c>
      <c r="AN21" s="19"/>
      <c r="AO21" s="19">
        <v>4.8992311121729103E-3</v>
      </c>
      <c r="AP21" s="19">
        <v>4.8515507870003603E-3</v>
      </c>
      <c r="AQ21" s="19">
        <v>2.8666367672696498E-3</v>
      </c>
      <c r="AR21" s="19"/>
      <c r="AS21" s="19">
        <v>5.5653906219244702E-3</v>
      </c>
      <c r="AT21" s="19">
        <v>2.76221885387451E-3</v>
      </c>
      <c r="AU21" s="19">
        <v>7.3083821707095398E-3</v>
      </c>
      <c r="AV21" s="19">
        <v>1.42519583481397E-2</v>
      </c>
      <c r="AW21" s="19">
        <v>0</v>
      </c>
    </row>
    <row r="22" spans="2:49" x14ac:dyDescent="0.25">
      <c r="B22" s="16"/>
    </row>
    <row r="23" spans="2:49" x14ac:dyDescent="0.25">
      <c r="B23" t="s">
        <v>77</v>
      </c>
    </row>
    <row r="24" spans="2:49" x14ac:dyDescent="0.25">
      <c r="B24" t="s">
        <v>78</v>
      </c>
    </row>
    <row r="26" spans="2:49" x14ac:dyDescent="0.25">
      <c r="B2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W2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279</v>
      </c>
      <c r="C9" s="17">
        <v>0.39907081887555901</v>
      </c>
      <c r="D9" s="17">
        <v>0.35714373354009998</v>
      </c>
      <c r="E9" s="17">
        <v>0.439218136968961</v>
      </c>
      <c r="F9" s="17"/>
      <c r="G9" s="17">
        <v>0.37308144299782903</v>
      </c>
      <c r="H9" s="17">
        <v>0.3700230225901</v>
      </c>
      <c r="I9" s="17">
        <v>0.39424593324687301</v>
      </c>
      <c r="J9" s="17">
        <v>0.405107420950924</v>
      </c>
      <c r="K9" s="17">
        <v>0.42710228543201001</v>
      </c>
      <c r="L9" s="17">
        <v>0.42043722515468601</v>
      </c>
      <c r="M9" s="17"/>
      <c r="N9" s="17">
        <v>0.397521198641206</v>
      </c>
      <c r="O9" s="17">
        <v>0.38933804459926102</v>
      </c>
      <c r="P9" s="17">
        <v>0.38832340782257901</v>
      </c>
      <c r="Q9" s="17">
        <v>0.423052758634471</v>
      </c>
      <c r="R9" s="17"/>
      <c r="S9" s="17">
        <v>0.34311968243722102</v>
      </c>
      <c r="T9" s="17">
        <v>0.41252679857504199</v>
      </c>
      <c r="U9" s="17">
        <v>0.41128407880506301</v>
      </c>
      <c r="V9" s="17">
        <v>0.39054994823648997</v>
      </c>
      <c r="W9" s="17">
        <v>0.43377466789300601</v>
      </c>
      <c r="X9" s="17">
        <v>0.35416354971542802</v>
      </c>
      <c r="Y9" s="17">
        <v>0.39492160386168501</v>
      </c>
      <c r="Z9" s="17">
        <v>0.392826176203531</v>
      </c>
      <c r="AA9" s="17">
        <v>0.41827397586995102</v>
      </c>
      <c r="AB9" s="17">
        <v>0.43678153705834299</v>
      </c>
      <c r="AC9" s="17">
        <v>0.45032484230706699</v>
      </c>
      <c r="AD9" s="17"/>
      <c r="AE9" s="17">
        <v>0.36608324137668402</v>
      </c>
      <c r="AF9" s="17">
        <v>0.42766711018297898</v>
      </c>
      <c r="AG9" s="17">
        <v>0.38068045265677702</v>
      </c>
      <c r="AH9" s="17"/>
      <c r="AI9" s="17">
        <v>0.34422719998021001</v>
      </c>
      <c r="AJ9" s="17">
        <v>0.45045414325426802</v>
      </c>
      <c r="AK9" s="17">
        <v>0.43206039448079597</v>
      </c>
      <c r="AL9" s="17">
        <v>0.345006947499647</v>
      </c>
      <c r="AM9" s="17">
        <v>0.40060316593530898</v>
      </c>
      <c r="AN9" s="17"/>
      <c r="AO9" s="17">
        <v>0.29337345951409999</v>
      </c>
      <c r="AP9" s="17">
        <v>0.46263583328699698</v>
      </c>
      <c r="AQ9" s="17">
        <v>0.43381195387185401</v>
      </c>
      <c r="AR9" s="17"/>
      <c r="AS9" s="17">
        <v>0.40745440342748901</v>
      </c>
      <c r="AT9" s="17">
        <v>0.40067821138232101</v>
      </c>
      <c r="AU9" s="17">
        <v>0.41952652575546101</v>
      </c>
      <c r="AV9" s="17">
        <v>0.32517137843249799</v>
      </c>
      <c r="AW9" s="17">
        <v>0.442761619574772</v>
      </c>
    </row>
    <row r="10" spans="2:49" ht="45" x14ac:dyDescent="0.25">
      <c r="B10" s="18" t="s">
        <v>280</v>
      </c>
      <c r="C10" s="17">
        <v>0.30847220118843799</v>
      </c>
      <c r="D10" s="17">
        <v>0.27518502702055903</v>
      </c>
      <c r="E10" s="17">
        <v>0.339744532547677</v>
      </c>
      <c r="F10" s="17"/>
      <c r="G10" s="17">
        <v>0.33229052785805202</v>
      </c>
      <c r="H10" s="17">
        <v>0.34149054701213</v>
      </c>
      <c r="I10" s="17">
        <v>0.37191040973716599</v>
      </c>
      <c r="J10" s="17">
        <v>0.33413949895350098</v>
      </c>
      <c r="K10" s="17">
        <v>0.305120908020864</v>
      </c>
      <c r="L10" s="17">
        <v>0.19524418625944201</v>
      </c>
      <c r="M10" s="17"/>
      <c r="N10" s="17">
        <v>0.24674541363953101</v>
      </c>
      <c r="O10" s="17">
        <v>0.32405325836179799</v>
      </c>
      <c r="P10" s="17">
        <v>0.33449999416790899</v>
      </c>
      <c r="Q10" s="17">
        <v>0.33231569780090198</v>
      </c>
      <c r="R10" s="17"/>
      <c r="S10" s="17">
        <v>0.28540038871616402</v>
      </c>
      <c r="T10" s="17">
        <v>0.27605128782572902</v>
      </c>
      <c r="U10" s="17">
        <v>0.31056421842487503</v>
      </c>
      <c r="V10" s="17">
        <v>0.27182625348915201</v>
      </c>
      <c r="W10" s="17">
        <v>0.30746625012344703</v>
      </c>
      <c r="X10" s="17">
        <v>0.32399078097325301</v>
      </c>
      <c r="Y10" s="17">
        <v>0.30338427034722598</v>
      </c>
      <c r="Z10" s="17">
        <v>0.31035135191297603</v>
      </c>
      <c r="AA10" s="17">
        <v>0.34308189027494801</v>
      </c>
      <c r="AB10" s="17">
        <v>0.33101442420701199</v>
      </c>
      <c r="AC10" s="17">
        <v>0.38319218549260098</v>
      </c>
      <c r="AD10" s="17"/>
      <c r="AE10" s="17">
        <v>0.28666739395896401</v>
      </c>
      <c r="AF10" s="17">
        <v>0.29973655242011998</v>
      </c>
      <c r="AG10" s="17">
        <v>0.36167832062718402</v>
      </c>
      <c r="AH10" s="17"/>
      <c r="AI10" s="17">
        <v>0.242309152130435</v>
      </c>
      <c r="AJ10" s="17">
        <v>0.38294724963148602</v>
      </c>
      <c r="AK10" s="17">
        <v>0.21523853253340899</v>
      </c>
      <c r="AL10" s="17">
        <v>0.33216196895016098</v>
      </c>
      <c r="AM10" s="17">
        <v>0.344828980504371</v>
      </c>
      <c r="AN10" s="17"/>
      <c r="AO10" s="17">
        <v>0.19687900265710201</v>
      </c>
      <c r="AP10" s="17">
        <v>0.39312997764749702</v>
      </c>
      <c r="AQ10" s="17">
        <v>0.26678283191149899</v>
      </c>
      <c r="AR10" s="17"/>
      <c r="AS10" s="17">
        <v>0.321036891583666</v>
      </c>
      <c r="AT10" s="17">
        <v>0.348211019134198</v>
      </c>
      <c r="AU10" s="17">
        <v>0.28398692047734903</v>
      </c>
      <c r="AV10" s="17">
        <v>0.26361497906070203</v>
      </c>
      <c r="AW10" s="17">
        <v>0.29916222482730898</v>
      </c>
    </row>
    <row r="11" spans="2:49" ht="45" x14ac:dyDescent="0.25">
      <c r="B11" s="18" t="s">
        <v>281</v>
      </c>
      <c r="C11" s="17">
        <v>0.28448141734218002</v>
      </c>
      <c r="D11" s="17">
        <v>0.31863973476214902</v>
      </c>
      <c r="E11" s="17">
        <v>0.25101291182268898</v>
      </c>
      <c r="F11" s="17"/>
      <c r="G11" s="17">
        <v>0.23936345883865501</v>
      </c>
      <c r="H11" s="17">
        <v>0.242447837731294</v>
      </c>
      <c r="I11" s="17">
        <v>0.27079047809138401</v>
      </c>
      <c r="J11" s="17">
        <v>0.28455250589498399</v>
      </c>
      <c r="K11" s="17">
        <v>0.29185779372777998</v>
      </c>
      <c r="L11" s="17">
        <v>0.35523628495954102</v>
      </c>
      <c r="M11" s="17"/>
      <c r="N11" s="17">
        <v>0.34685231505918901</v>
      </c>
      <c r="O11" s="17">
        <v>0.29213436064889903</v>
      </c>
      <c r="P11" s="17">
        <v>0.23814425751794399</v>
      </c>
      <c r="Q11" s="17">
        <v>0.25041480102576003</v>
      </c>
      <c r="R11" s="17"/>
      <c r="S11" s="17">
        <v>0.26226988465069001</v>
      </c>
      <c r="T11" s="17">
        <v>0.31377070952250702</v>
      </c>
      <c r="U11" s="17">
        <v>0.29549443924532898</v>
      </c>
      <c r="V11" s="17">
        <v>0.25627488861596398</v>
      </c>
      <c r="W11" s="17">
        <v>0.25542901721080802</v>
      </c>
      <c r="X11" s="17">
        <v>0.25703295728202602</v>
      </c>
      <c r="Y11" s="17">
        <v>0.27682162275663103</v>
      </c>
      <c r="Z11" s="17">
        <v>0.29211708476305398</v>
      </c>
      <c r="AA11" s="17">
        <v>0.320778334793277</v>
      </c>
      <c r="AB11" s="17">
        <v>0.323207925453038</v>
      </c>
      <c r="AC11" s="17">
        <v>0.25037912119577799</v>
      </c>
      <c r="AD11" s="17"/>
      <c r="AE11" s="17">
        <v>0.30325795571102898</v>
      </c>
      <c r="AF11" s="17">
        <v>0.29604604394326001</v>
      </c>
      <c r="AG11" s="17">
        <v>0.21833009384997801</v>
      </c>
      <c r="AH11" s="17"/>
      <c r="AI11" s="17">
        <v>0.32133798651517798</v>
      </c>
      <c r="AJ11" s="17">
        <v>0.268743203197291</v>
      </c>
      <c r="AK11" s="17">
        <v>0.35229102143114099</v>
      </c>
      <c r="AL11" s="17">
        <v>0.20334922341388101</v>
      </c>
      <c r="AM11" s="17">
        <v>0.21012144219494899</v>
      </c>
      <c r="AN11" s="17"/>
      <c r="AO11" s="17">
        <v>0.330355414739821</v>
      </c>
      <c r="AP11" s="17">
        <v>0.29510313708092201</v>
      </c>
      <c r="AQ11" s="17">
        <v>0.344047518012711</v>
      </c>
      <c r="AR11" s="17"/>
      <c r="AS11" s="17">
        <v>0.248337395060131</v>
      </c>
      <c r="AT11" s="17">
        <v>0.26509786151326298</v>
      </c>
      <c r="AU11" s="17">
        <v>0.317372717579609</v>
      </c>
      <c r="AV11" s="17">
        <v>0.31743218941497597</v>
      </c>
      <c r="AW11" s="17">
        <v>0.285908432569914</v>
      </c>
    </row>
    <row r="12" spans="2:49" ht="30" x14ac:dyDescent="0.25">
      <c r="B12" s="18" t="s">
        <v>282</v>
      </c>
      <c r="C12" s="17">
        <v>0.28262176089977398</v>
      </c>
      <c r="D12" s="17">
        <v>0.29272697736880798</v>
      </c>
      <c r="E12" s="17">
        <v>0.27513827957758702</v>
      </c>
      <c r="F12" s="17"/>
      <c r="G12" s="17">
        <v>0.11444187951528</v>
      </c>
      <c r="H12" s="17">
        <v>0.13650018244321099</v>
      </c>
      <c r="I12" s="17">
        <v>0.22148215224611201</v>
      </c>
      <c r="J12" s="17">
        <v>0.30645409934036699</v>
      </c>
      <c r="K12" s="17">
        <v>0.41102715544624702</v>
      </c>
      <c r="L12" s="17">
        <v>0.459175646252859</v>
      </c>
      <c r="M12" s="17"/>
      <c r="N12" s="17">
        <v>0.24386816001318801</v>
      </c>
      <c r="O12" s="17">
        <v>0.27409711986484803</v>
      </c>
      <c r="P12" s="17">
        <v>0.31118730964754199</v>
      </c>
      <c r="Q12" s="17">
        <v>0.30979332909948598</v>
      </c>
      <c r="R12" s="17"/>
      <c r="S12" s="17">
        <v>0.213401640062515</v>
      </c>
      <c r="T12" s="17">
        <v>0.30306333086764897</v>
      </c>
      <c r="U12" s="17">
        <v>0.32505282649725098</v>
      </c>
      <c r="V12" s="17">
        <v>0.34125012559279999</v>
      </c>
      <c r="W12" s="17">
        <v>0.32953376555841202</v>
      </c>
      <c r="X12" s="17">
        <v>0.31489772968385699</v>
      </c>
      <c r="Y12" s="17">
        <v>0.27963388526220101</v>
      </c>
      <c r="Z12" s="17">
        <v>0.28500165092249902</v>
      </c>
      <c r="AA12" s="17">
        <v>0.26545674001896202</v>
      </c>
      <c r="AB12" s="17">
        <v>0.212281371739138</v>
      </c>
      <c r="AC12" s="17">
        <v>0.29350675813666699</v>
      </c>
      <c r="AD12" s="17"/>
      <c r="AE12" s="17">
        <v>0.49379184563873302</v>
      </c>
      <c r="AF12" s="17">
        <v>0.16449603192144199</v>
      </c>
      <c r="AG12" s="17">
        <v>0.199809078459566</v>
      </c>
      <c r="AH12" s="17"/>
      <c r="AI12" s="17">
        <v>0.49242428984037501</v>
      </c>
      <c r="AJ12" s="17">
        <v>0.13271199985462501</v>
      </c>
      <c r="AK12" s="17">
        <v>0.17260828469445999</v>
      </c>
      <c r="AL12" s="17">
        <v>0.51503868780720696</v>
      </c>
      <c r="AM12" s="17">
        <v>0.235899694524558</v>
      </c>
      <c r="AN12" s="17"/>
      <c r="AO12" s="17">
        <v>0.47281674301526599</v>
      </c>
      <c r="AP12" s="17">
        <v>0.14004278632933601</v>
      </c>
      <c r="AQ12" s="17">
        <v>0.20527328850575199</v>
      </c>
      <c r="AR12" s="17"/>
      <c r="AS12" s="17">
        <v>0.371627069180828</v>
      </c>
      <c r="AT12" s="17">
        <v>0.27012446081710001</v>
      </c>
      <c r="AU12" s="17">
        <v>0.21557156439260899</v>
      </c>
      <c r="AV12" s="17">
        <v>0.17108616296559501</v>
      </c>
      <c r="AW12" s="17">
        <v>0.13939310921603901</v>
      </c>
    </row>
    <row r="13" spans="2:49" x14ac:dyDescent="0.25">
      <c r="B13" s="18" t="s">
        <v>283</v>
      </c>
      <c r="C13" s="17">
        <v>0.26751552607781598</v>
      </c>
      <c r="D13" s="17">
        <v>0.27694601457967</v>
      </c>
      <c r="E13" s="17">
        <v>0.25902629286884099</v>
      </c>
      <c r="F13" s="17"/>
      <c r="G13" s="17">
        <v>0.26081334473604301</v>
      </c>
      <c r="H13" s="17">
        <v>0.25940928607508001</v>
      </c>
      <c r="I13" s="17">
        <v>0.27434645307708999</v>
      </c>
      <c r="J13" s="17">
        <v>0.27837276790112297</v>
      </c>
      <c r="K13" s="17">
        <v>0.25693016756199399</v>
      </c>
      <c r="L13" s="17">
        <v>0.271333273623724</v>
      </c>
      <c r="M13" s="17"/>
      <c r="N13" s="17">
        <v>0.37576578475734002</v>
      </c>
      <c r="O13" s="17">
        <v>0.26708446250290802</v>
      </c>
      <c r="P13" s="17">
        <v>0.21893965818588901</v>
      </c>
      <c r="Q13" s="17">
        <v>0.194322458194543</v>
      </c>
      <c r="R13" s="17"/>
      <c r="S13" s="17">
        <v>0.31929999584500202</v>
      </c>
      <c r="T13" s="17">
        <v>0.28305638189395199</v>
      </c>
      <c r="U13" s="17">
        <v>0.230636582418562</v>
      </c>
      <c r="V13" s="17">
        <v>0.23742289363356001</v>
      </c>
      <c r="W13" s="17">
        <v>0.22203469478672</v>
      </c>
      <c r="X13" s="17">
        <v>0.24784246816087799</v>
      </c>
      <c r="Y13" s="17">
        <v>0.27027699683133599</v>
      </c>
      <c r="Z13" s="17">
        <v>0.17682266764826801</v>
      </c>
      <c r="AA13" s="17">
        <v>0.27019739664766901</v>
      </c>
      <c r="AB13" s="17">
        <v>0.33118467953841002</v>
      </c>
      <c r="AC13" s="17">
        <v>0.241825832217055</v>
      </c>
      <c r="AD13" s="17"/>
      <c r="AE13" s="17">
        <v>7.2111147048882093E-2</v>
      </c>
      <c r="AF13" s="17">
        <v>0.462779317149207</v>
      </c>
      <c r="AG13" s="17">
        <v>0.202356641396545</v>
      </c>
      <c r="AH13" s="17"/>
      <c r="AI13" s="17">
        <v>0.15478925934649199</v>
      </c>
      <c r="AJ13" s="17">
        <v>0.364898565231007</v>
      </c>
      <c r="AK13" s="17">
        <v>0.495625501473346</v>
      </c>
      <c r="AL13" s="17">
        <v>4.7005822917510903E-2</v>
      </c>
      <c r="AM13" s="17">
        <v>0.21251321586106101</v>
      </c>
      <c r="AN13" s="17"/>
      <c r="AO13" s="17">
        <v>0.16301059056803399</v>
      </c>
      <c r="AP13" s="17">
        <v>0.36422318547389498</v>
      </c>
      <c r="AQ13" s="17">
        <v>0.40900336971939399</v>
      </c>
      <c r="AR13" s="17"/>
      <c r="AS13" s="17">
        <v>0.18979281993597699</v>
      </c>
      <c r="AT13" s="17">
        <v>0.24637155457813001</v>
      </c>
      <c r="AU13" s="17">
        <v>0.35539972247964702</v>
      </c>
      <c r="AV13" s="17">
        <v>0.39860389998729001</v>
      </c>
      <c r="AW13" s="17">
        <v>0.320300580740422</v>
      </c>
    </row>
    <row r="14" spans="2:49" ht="30" x14ac:dyDescent="0.25">
      <c r="B14" s="18" t="s">
        <v>284</v>
      </c>
      <c r="C14" s="17">
        <v>0.23140578081448501</v>
      </c>
      <c r="D14" s="17">
        <v>0.21505887454126399</v>
      </c>
      <c r="E14" s="17">
        <v>0.247846152909211</v>
      </c>
      <c r="F14" s="17"/>
      <c r="G14" s="17">
        <v>0.22138742497209099</v>
      </c>
      <c r="H14" s="17">
        <v>0.21098069331307401</v>
      </c>
      <c r="I14" s="17">
        <v>0.23044387414839901</v>
      </c>
      <c r="J14" s="17">
        <v>0.27537048239106798</v>
      </c>
      <c r="K14" s="17">
        <v>0.229601973087874</v>
      </c>
      <c r="L14" s="17">
        <v>0.22102581036562599</v>
      </c>
      <c r="M14" s="17"/>
      <c r="N14" s="17">
        <v>0.241082216275434</v>
      </c>
      <c r="O14" s="17">
        <v>0.222497209417543</v>
      </c>
      <c r="P14" s="17">
        <v>0.22405742621911501</v>
      </c>
      <c r="Q14" s="17">
        <v>0.236684189072216</v>
      </c>
      <c r="R14" s="17"/>
      <c r="S14" s="17">
        <v>0.194509148577129</v>
      </c>
      <c r="T14" s="17">
        <v>0.20446885120674699</v>
      </c>
      <c r="U14" s="17">
        <v>0.22729626293194999</v>
      </c>
      <c r="V14" s="17">
        <v>0.25160433904245799</v>
      </c>
      <c r="W14" s="17">
        <v>0.21439226863604799</v>
      </c>
      <c r="X14" s="17">
        <v>0.18899483360687699</v>
      </c>
      <c r="Y14" s="17">
        <v>0.28486138599080801</v>
      </c>
      <c r="Z14" s="17">
        <v>0.31018247562794499</v>
      </c>
      <c r="AA14" s="17">
        <v>0.22779230928946401</v>
      </c>
      <c r="AB14" s="17">
        <v>0.27008715536781702</v>
      </c>
      <c r="AC14" s="17">
        <v>0.26488806496193601</v>
      </c>
      <c r="AD14" s="17"/>
      <c r="AE14" s="17">
        <v>0.24519083088107099</v>
      </c>
      <c r="AF14" s="17">
        <v>0.229282284531549</v>
      </c>
      <c r="AG14" s="17">
        <v>0.20310307293050101</v>
      </c>
      <c r="AH14" s="17"/>
      <c r="AI14" s="17">
        <v>0.23745101623981099</v>
      </c>
      <c r="AJ14" s="17">
        <v>0.23287200793898899</v>
      </c>
      <c r="AK14" s="17">
        <v>0.20772171081291599</v>
      </c>
      <c r="AL14" s="17">
        <v>0.30950535711260801</v>
      </c>
      <c r="AM14" s="17">
        <v>0.22234457019335599</v>
      </c>
      <c r="AN14" s="17"/>
      <c r="AO14" s="17">
        <v>0.22985743794650701</v>
      </c>
      <c r="AP14" s="17">
        <v>0.25038844759775603</v>
      </c>
      <c r="AQ14" s="17">
        <v>0.23596391223296201</v>
      </c>
      <c r="AR14" s="17"/>
      <c r="AS14" s="17">
        <v>0.25374446612014601</v>
      </c>
      <c r="AT14" s="17">
        <v>0.23394204101793101</v>
      </c>
      <c r="AU14" s="17">
        <v>0.21498705596437701</v>
      </c>
      <c r="AV14" s="17">
        <v>0.209203585643534</v>
      </c>
      <c r="AW14" s="17">
        <v>0.23369557260243501</v>
      </c>
    </row>
    <row r="15" spans="2:49" ht="60" x14ac:dyDescent="0.25">
      <c r="B15" s="18" t="s">
        <v>285</v>
      </c>
      <c r="C15" s="17">
        <v>0.15422054683547501</v>
      </c>
      <c r="D15" s="17">
        <v>0.17267936934129699</v>
      </c>
      <c r="E15" s="17">
        <v>0.13440548564112101</v>
      </c>
      <c r="F15" s="17"/>
      <c r="G15" s="17">
        <v>0.13717159649417701</v>
      </c>
      <c r="H15" s="17">
        <v>0.15849720898991801</v>
      </c>
      <c r="I15" s="17">
        <v>0.16735934300309699</v>
      </c>
      <c r="J15" s="17">
        <v>0.135742523701948</v>
      </c>
      <c r="K15" s="17">
        <v>0.16930503636061101</v>
      </c>
      <c r="L15" s="17">
        <v>0.15643573067966601</v>
      </c>
      <c r="M15" s="17"/>
      <c r="N15" s="17">
        <v>0.187811142222963</v>
      </c>
      <c r="O15" s="17">
        <v>0.15442367715176</v>
      </c>
      <c r="P15" s="17">
        <v>0.146411956217738</v>
      </c>
      <c r="Q15" s="17">
        <v>0.125653979983575</v>
      </c>
      <c r="R15" s="17"/>
      <c r="S15" s="17">
        <v>0.158881001945506</v>
      </c>
      <c r="T15" s="17">
        <v>0.132121535019007</v>
      </c>
      <c r="U15" s="17">
        <v>0.16735707382176199</v>
      </c>
      <c r="V15" s="17">
        <v>0.14664195214966</v>
      </c>
      <c r="W15" s="17">
        <v>0.13607256683765301</v>
      </c>
      <c r="X15" s="17">
        <v>0.147014659673463</v>
      </c>
      <c r="Y15" s="17">
        <v>0.123264157228518</v>
      </c>
      <c r="Z15" s="17">
        <v>0.14719638016278799</v>
      </c>
      <c r="AA15" s="17">
        <v>0.16045916265754701</v>
      </c>
      <c r="AB15" s="17">
        <v>0.21316023455449601</v>
      </c>
      <c r="AC15" s="17">
        <v>0.16488584308045801</v>
      </c>
      <c r="AD15" s="17"/>
      <c r="AE15" s="17">
        <v>0.12900905908885499</v>
      </c>
      <c r="AF15" s="17">
        <v>0.191713298246597</v>
      </c>
      <c r="AG15" s="17">
        <v>0.125517385660043</v>
      </c>
      <c r="AH15" s="17"/>
      <c r="AI15" s="17">
        <v>9.8961060724742103E-2</v>
      </c>
      <c r="AJ15" s="17">
        <v>0.229491873885555</v>
      </c>
      <c r="AK15" s="17">
        <v>0.20654473030641801</v>
      </c>
      <c r="AL15" s="17">
        <v>0.17476304525039499</v>
      </c>
      <c r="AM15" s="17">
        <v>0.10776050115463701</v>
      </c>
      <c r="AN15" s="17"/>
      <c r="AO15" s="17">
        <v>8.1743807208934705E-2</v>
      </c>
      <c r="AP15" s="17">
        <v>0.21062967254230899</v>
      </c>
      <c r="AQ15" s="17">
        <v>0.16638826068858101</v>
      </c>
      <c r="AR15" s="17"/>
      <c r="AS15" s="17">
        <v>0.113914043289464</v>
      </c>
      <c r="AT15" s="17">
        <v>0.13147030112965799</v>
      </c>
      <c r="AU15" s="17">
        <v>0.192267976498076</v>
      </c>
      <c r="AV15" s="17">
        <v>0.23239382414304999</v>
      </c>
      <c r="AW15" s="17">
        <v>0.19939670431836901</v>
      </c>
    </row>
    <row r="16" spans="2:49" ht="30" x14ac:dyDescent="0.25">
      <c r="B16" s="18" t="s">
        <v>286</v>
      </c>
      <c r="C16" s="17">
        <v>0.13943725383474401</v>
      </c>
      <c r="D16" s="17">
        <v>0.167392585302506</v>
      </c>
      <c r="E16" s="17">
        <v>0.112738081871903</v>
      </c>
      <c r="F16" s="17"/>
      <c r="G16" s="17">
        <v>0.152595246973599</v>
      </c>
      <c r="H16" s="17">
        <v>0.12589355737681199</v>
      </c>
      <c r="I16" s="17">
        <v>0.110310016704822</v>
      </c>
      <c r="J16" s="17">
        <v>0.13098754938283999</v>
      </c>
      <c r="K16" s="17">
        <v>0.163141230066495</v>
      </c>
      <c r="L16" s="17">
        <v>0.15628068873978401</v>
      </c>
      <c r="M16" s="17"/>
      <c r="N16" s="17">
        <v>0.138387289535919</v>
      </c>
      <c r="O16" s="17">
        <v>0.13927252264179599</v>
      </c>
      <c r="P16" s="17">
        <v>0.14490060797099899</v>
      </c>
      <c r="Q16" s="17">
        <v>0.13574294778010601</v>
      </c>
      <c r="R16" s="17"/>
      <c r="S16" s="17">
        <v>0.15580850125407</v>
      </c>
      <c r="T16" s="17">
        <v>0.157861792017601</v>
      </c>
      <c r="U16" s="17">
        <v>0.118127277726975</v>
      </c>
      <c r="V16" s="17">
        <v>0.13627333964980901</v>
      </c>
      <c r="W16" s="17">
        <v>0.11009067607997</v>
      </c>
      <c r="X16" s="17">
        <v>0.17859107658178999</v>
      </c>
      <c r="Y16" s="17">
        <v>0.123604407915679</v>
      </c>
      <c r="Z16" s="17">
        <v>0.16819486603442399</v>
      </c>
      <c r="AA16" s="17">
        <v>0.156662801637488</v>
      </c>
      <c r="AB16" s="17">
        <v>9.7588137115232301E-2</v>
      </c>
      <c r="AC16" s="17">
        <v>9.5958355383560595E-2</v>
      </c>
      <c r="AD16" s="17"/>
      <c r="AE16" s="17">
        <v>0.190835101633893</v>
      </c>
      <c r="AF16" s="17">
        <v>9.4881720407072406E-2</v>
      </c>
      <c r="AG16" s="17">
        <v>0.134267286493057</v>
      </c>
      <c r="AH16" s="17"/>
      <c r="AI16" s="17">
        <v>0.19546570849395201</v>
      </c>
      <c r="AJ16" s="17">
        <v>9.97940506767033E-2</v>
      </c>
      <c r="AK16" s="17">
        <v>9.8470989546378299E-2</v>
      </c>
      <c r="AL16" s="17">
        <v>0.248188763298231</v>
      </c>
      <c r="AM16" s="17">
        <v>0.126213612438793</v>
      </c>
      <c r="AN16" s="17"/>
      <c r="AO16" s="17">
        <v>0.20184818326909801</v>
      </c>
      <c r="AP16" s="17">
        <v>0.107044260149266</v>
      </c>
      <c r="AQ16" s="17">
        <v>0.112902158069017</v>
      </c>
      <c r="AR16" s="17"/>
      <c r="AS16" s="17">
        <v>0.15919853559842101</v>
      </c>
      <c r="AT16" s="17">
        <v>0.148688118740784</v>
      </c>
      <c r="AU16" s="17">
        <v>0.110179471242527</v>
      </c>
      <c r="AV16" s="17">
        <v>0.120890102520666</v>
      </c>
      <c r="AW16" s="17">
        <v>7.9137959983613199E-2</v>
      </c>
    </row>
    <row r="17" spans="2:49" ht="30" x14ac:dyDescent="0.25">
      <c r="B17" s="18" t="s">
        <v>287</v>
      </c>
      <c r="C17" s="17">
        <v>0.12803281281557699</v>
      </c>
      <c r="D17" s="17">
        <v>0.12377011359916699</v>
      </c>
      <c r="E17" s="17">
        <v>0.13226386964772199</v>
      </c>
      <c r="F17" s="17"/>
      <c r="G17" s="17">
        <v>0.15885412781956099</v>
      </c>
      <c r="H17" s="17">
        <v>0.15920608399441</v>
      </c>
      <c r="I17" s="17">
        <v>0.112135481046216</v>
      </c>
      <c r="J17" s="17">
        <v>0.123078931741508</v>
      </c>
      <c r="K17" s="17">
        <v>0.121332506858243</v>
      </c>
      <c r="L17" s="17">
        <v>0.103381780653285</v>
      </c>
      <c r="M17" s="17"/>
      <c r="N17" s="17">
        <v>0.149528388904799</v>
      </c>
      <c r="O17" s="17">
        <v>0.120188442468844</v>
      </c>
      <c r="P17" s="17">
        <v>0.12278214329667</v>
      </c>
      <c r="Q17" s="17">
        <v>0.118332222711849</v>
      </c>
      <c r="R17" s="17"/>
      <c r="S17" s="17">
        <v>0.16319382466711299</v>
      </c>
      <c r="T17" s="17">
        <v>0.14219631560156801</v>
      </c>
      <c r="U17" s="17">
        <v>0.138525025677113</v>
      </c>
      <c r="V17" s="17">
        <v>0.13923107999536899</v>
      </c>
      <c r="W17" s="17">
        <v>0.13050728214757801</v>
      </c>
      <c r="X17" s="17">
        <v>0.109068515672743</v>
      </c>
      <c r="Y17" s="17">
        <v>0.108655917615438</v>
      </c>
      <c r="Z17" s="17">
        <v>7.7941019907682194E-2</v>
      </c>
      <c r="AA17" s="17">
        <v>9.4349742282844096E-2</v>
      </c>
      <c r="AB17" s="17">
        <v>0.13020112159212199</v>
      </c>
      <c r="AC17" s="17">
        <v>0.127722281604434</v>
      </c>
      <c r="AD17" s="17"/>
      <c r="AE17" s="17">
        <v>0.10623593596229999</v>
      </c>
      <c r="AF17" s="17">
        <v>0.14896509546873499</v>
      </c>
      <c r="AG17" s="17">
        <v>0.12255282292573499</v>
      </c>
      <c r="AH17" s="17"/>
      <c r="AI17" s="17">
        <v>8.7365969206400995E-2</v>
      </c>
      <c r="AJ17" s="17">
        <v>0.14866819743199999</v>
      </c>
      <c r="AK17" s="17">
        <v>0.185004630095355</v>
      </c>
      <c r="AL17" s="17">
        <v>1.81597041881617E-2</v>
      </c>
      <c r="AM17" s="17">
        <v>0.122530089677698</v>
      </c>
      <c r="AN17" s="17"/>
      <c r="AO17" s="17">
        <v>0.100940656436112</v>
      </c>
      <c r="AP17" s="17">
        <v>0.13390818467950999</v>
      </c>
      <c r="AQ17" s="17">
        <v>0.168484444617368</v>
      </c>
      <c r="AR17" s="17"/>
      <c r="AS17" s="17">
        <v>9.5118956327105195E-2</v>
      </c>
      <c r="AT17" s="17">
        <v>0.13870752351846</v>
      </c>
      <c r="AU17" s="17">
        <v>0.16262280339763399</v>
      </c>
      <c r="AV17" s="17">
        <v>0.14808365884317701</v>
      </c>
      <c r="AW17" s="17">
        <v>0.19617983933056801</v>
      </c>
    </row>
    <row r="18" spans="2:49" ht="45" x14ac:dyDescent="0.25">
      <c r="B18" s="18" t="s">
        <v>288</v>
      </c>
      <c r="C18" s="17">
        <v>0.12791291064066301</v>
      </c>
      <c r="D18" s="17">
        <v>0.11364831439148</v>
      </c>
      <c r="E18" s="17">
        <v>0.13946618808987901</v>
      </c>
      <c r="F18" s="17"/>
      <c r="G18" s="17">
        <v>0.170635979707563</v>
      </c>
      <c r="H18" s="17">
        <v>0.140345093297601</v>
      </c>
      <c r="I18" s="17">
        <v>9.7863693359182505E-2</v>
      </c>
      <c r="J18" s="17">
        <v>0.107328789441414</v>
      </c>
      <c r="K18" s="17">
        <v>0.102172802676012</v>
      </c>
      <c r="L18" s="17">
        <v>0.147478315435466</v>
      </c>
      <c r="M18" s="17"/>
      <c r="N18" s="17">
        <v>0.131110328570608</v>
      </c>
      <c r="O18" s="17">
        <v>0.13558246976829899</v>
      </c>
      <c r="P18" s="17">
        <v>0.12141973211719401</v>
      </c>
      <c r="Q18" s="17">
        <v>0.120727140366168</v>
      </c>
      <c r="R18" s="17"/>
      <c r="S18" s="17">
        <v>0.17627555282648399</v>
      </c>
      <c r="T18" s="17">
        <v>0.15656987429514899</v>
      </c>
      <c r="U18" s="17">
        <v>8.7625517425761995E-2</v>
      </c>
      <c r="V18" s="17">
        <v>0.153145275649409</v>
      </c>
      <c r="W18" s="17">
        <v>0.117816433595899</v>
      </c>
      <c r="X18" s="17">
        <v>0.14680956223608399</v>
      </c>
      <c r="Y18" s="17">
        <v>0.118411172699377</v>
      </c>
      <c r="Z18" s="17">
        <v>0.109134331691008</v>
      </c>
      <c r="AA18" s="17">
        <v>7.6460882580790396E-2</v>
      </c>
      <c r="AB18" s="17">
        <v>0.10169341315423</v>
      </c>
      <c r="AC18" s="17">
        <v>0.107888789617975</v>
      </c>
      <c r="AD18" s="17"/>
      <c r="AE18" s="17">
        <v>0.102854049425617</v>
      </c>
      <c r="AF18" s="17">
        <v>0.145133566925359</v>
      </c>
      <c r="AG18" s="17">
        <v>0.112893741283923</v>
      </c>
      <c r="AH18" s="17"/>
      <c r="AI18" s="17">
        <v>0.11976606686543</v>
      </c>
      <c r="AJ18" s="17">
        <v>0.14157919293162399</v>
      </c>
      <c r="AK18" s="17">
        <v>0.140669576015299</v>
      </c>
      <c r="AL18" s="17">
        <v>4.9841942322517901E-2</v>
      </c>
      <c r="AM18" s="17">
        <v>0.11420528473930899</v>
      </c>
      <c r="AN18" s="17"/>
      <c r="AO18" s="17">
        <v>0.14038562345470801</v>
      </c>
      <c r="AP18" s="17">
        <v>0.13631505480335199</v>
      </c>
      <c r="AQ18" s="17">
        <v>0.149158738458219</v>
      </c>
      <c r="AR18" s="17"/>
      <c r="AS18" s="17">
        <v>9.4385238960133594E-2</v>
      </c>
      <c r="AT18" s="17">
        <v>0.13210035784677701</v>
      </c>
      <c r="AU18" s="17">
        <v>0.150623256998526</v>
      </c>
      <c r="AV18" s="17">
        <v>0.14462271663458601</v>
      </c>
      <c r="AW18" s="17">
        <v>5.6018118844692398E-2</v>
      </c>
    </row>
    <row r="19" spans="2:49" ht="30" x14ac:dyDescent="0.25">
      <c r="B19" s="18" t="s">
        <v>289</v>
      </c>
      <c r="C19" s="17">
        <v>0.110396575900544</v>
      </c>
      <c r="D19" s="17">
        <v>0.123479322550594</v>
      </c>
      <c r="E19" s="17">
        <v>9.85589116772672E-2</v>
      </c>
      <c r="F19" s="17"/>
      <c r="G19" s="17">
        <v>0.102949906559047</v>
      </c>
      <c r="H19" s="17">
        <v>0.11121356389839999</v>
      </c>
      <c r="I19" s="17">
        <v>0.14555764244198</v>
      </c>
      <c r="J19" s="17">
        <v>0.106953488249378</v>
      </c>
      <c r="K19" s="17">
        <v>0.105437688120519</v>
      </c>
      <c r="L19" s="17">
        <v>9.2220769686816403E-2</v>
      </c>
      <c r="M19" s="17"/>
      <c r="N19" s="17">
        <v>0.10838341594095401</v>
      </c>
      <c r="O19" s="17">
        <v>0.10557450135516599</v>
      </c>
      <c r="P19" s="17">
        <v>0.108552690439262</v>
      </c>
      <c r="Q19" s="17">
        <v>0.117618053641542</v>
      </c>
      <c r="R19" s="17"/>
      <c r="S19" s="17">
        <v>0.12304859668575401</v>
      </c>
      <c r="T19" s="17">
        <v>0.103689800241166</v>
      </c>
      <c r="U19" s="17">
        <v>9.5355161632801805E-2</v>
      </c>
      <c r="V19" s="17">
        <v>0.106198698758299</v>
      </c>
      <c r="W19" s="17">
        <v>0.11263665719195901</v>
      </c>
      <c r="X19" s="17">
        <v>0.11948495559825401</v>
      </c>
      <c r="Y19" s="17">
        <v>0.122886107906065</v>
      </c>
      <c r="Z19" s="17">
        <v>0.13545767947991999</v>
      </c>
      <c r="AA19" s="17">
        <v>9.0406567808083593E-2</v>
      </c>
      <c r="AB19" s="17">
        <v>0.120548942972903</v>
      </c>
      <c r="AC19" s="17">
        <v>9.0290498776722794E-2</v>
      </c>
      <c r="AD19" s="17"/>
      <c r="AE19" s="17">
        <v>0.14347977390109301</v>
      </c>
      <c r="AF19" s="17">
        <v>9.1055755757540296E-2</v>
      </c>
      <c r="AG19" s="17">
        <v>0.110072319180039</v>
      </c>
      <c r="AH19" s="17"/>
      <c r="AI19" s="17">
        <v>0.12700821886900701</v>
      </c>
      <c r="AJ19" s="17">
        <v>0.111506932055132</v>
      </c>
      <c r="AK19" s="17">
        <v>8.1165907881928998E-2</v>
      </c>
      <c r="AL19" s="17">
        <v>0.18695485766473099</v>
      </c>
      <c r="AM19" s="17">
        <v>0.102912842444289</v>
      </c>
      <c r="AN19" s="17"/>
      <c r="AO19" s="17">
        <v>0.11760736059898499</v>
      </c>
      <c r="AP19" s="17">
        <v>0.100536029237941</v>
      </c>
      <c r="AQ19" s="17">
        <v>8.7656662079467901E-2</v>
      </c>
      <c r="AR19" s="17"/>
      <c r="AS19" s="17">
        <v>0.117222237092923</v>
      </c>
      <c r="AT19" s="17">
        <v>0.11828798157887201</v>
      </c>
      <c r="AU19" s="17">
        <v>0.103775463447747</v>
      </c>
      <c r="AV19" s="17">
        <v>0.10511124201009001</v>
      </c>
      <c r="AW19" s="17">
        <v>0.13040474663733201</v>
      </c>
    </row>
    <row r="20" spans="2:49" ht="45" x14ac:dyDescent="0.25">
      <c r="B20" s="18" t="s">
        <v>290</v>
      </c>
      <c r="C20" s="17">
        <v>6.9967445222790595E-2</v>
      </c>
      <c r="D20" s="17">
        <v>9.0899392676884405E-2</v>
      </c>
      <c r="E20" s="17">
        <v>5.0130383693281197E-2</v>
      </c>
      <c r="F20" s="17"/>
      <c r="G20" s="17">
        <v>8.1914882646243595E-2</v>
      </c>
      <c r="H20" s="17">
        <v>7.9986032404758295E-2</v>
      </c>
      <c r="I20" s="17">
        <v>5.8592205325744703E-2</v>
      </c>
      <c r="J20" s="17">
        <v>5.38553270008921E-2</v>
      </c>
      <c r="K20" s="17">
        <v>6.8176293282984607E-2</v>
      </c>
      <c r="L20" s="17">
        <v>7.7333982813979199E-2</v>
      </c>
      <c r="M20" s="17"/>
      <c r="N20" s="17">
        <v>6.2719216705908395E-2</v>
      </c>
      <c r="O20" s="17">
        <v>6.5264932478085499E-2</v>
      </c>
      <c r="P20" s="17">
        <v>9.4593012972046905E-2</v>
      </c>
      <c r="Q20" s="17">
        <v>6.1518827331176099E-2</v>
      </c>
      <c r="R20" s="17"/>
      <c r="S20" s="17">
        <v>8.6555528901040499E-2</v>
      </c>
      <c r="T20" s="17">
        <v>5.8156442715888899E-2</v>
      </c>
      <c r="U20" s="17">
        <v>4.9047846815661003E-2</v>
      </c>
      <c r="V20" s="17">
        <v>7.05904629774394E-2</v>
      </c>
      <c r="W20" s="17">
        <v>8.1556709089289206E-2</v>
      </c>
      <c r="X20" s="17">
        <v>8.47822565063827E-2</v>
      </c>
      <c r="Y20" s="17">
        <v>7.6860695327325895E-2</v>
      </c>
      <c r="Z20" s="17">
        <v>9.7615795242334505E-2</v>
      </c>
      <c r="AA20" s="17">
        <v>5.4580838175853998E-2</v>
      </c>
      <c r="AB20" s="17">
        <v>6.4314504248287802E-2</v>
      </c>
      <c r="AC20" s="17">
        <v>5.4656052604854698E-2</v>
      </c>
      <c r="AD20" s="17"/>
      <c r="AE20" s="17">
        <v>0.100980000679132</v>
      </c>
      <c r="AF20" s="17">
        <v>5.2931685412302198E-2</v>
      </c>
      <c r="AG20" s="17">
        <v>4.4653356758346398E-2</v>
      </c>
      <c r="AH20" s="17"/>
      <c r="AI20" s="17">
        <v>0.108593714435024</v>
      </c>
      <c r="AJ20" s="17">
        <v>4.8362970409572499E-2</v>
      </c>
      <c r="AK20" s="17">
        <v>6.2592462656263004E-2</v>
      </c>
      <c r="AL20" s="17">
        <v>0.167999091518443</v>
      </c>
      <c r="AM20" s="17">
        <v>3.6470089001434697E-2</v>
      </c>
      <c r="AN20" s="17"/>
      <c r="AO20" s="17">
        <v>0.112079630456436</v>
      </c>
      <c r="AP20" s="17">
        <v>4.30137824754942E-2</v>
      </c>
      <c r="AQ20" s="17">
        <v>7.5795511032749202E-2</v>
      </c>
      <c r="AR20" s="17"/>
      <c r="AS20" s="17">
        <v>6.6394735702825294E-2</v>
      </c>
      <c r="AT20" s="17">
        <v>6.0043437867509597E-2</v>
      </c>
      <c r="AU20" s="17">
        <v>7.4945388668332502E-2</v>
      </c>
      <c r="AV20" s="17">
        <v>7.61758530476528E-2</v>
      </c>
      <c r="AW20" s="17">
        <v>9.9171823876006496E-2</v>
      </c>
    </row>
    <row r="21" spans="2:49" x14ac:dyDescent="0.25">
      <c r="B21" s="18" t="s">
        <v>81</v>
      </c>
      <c r="C21" s="17">
        <v>6.6621508119391395E-2</v>
      </c>
      <c r="D21" s="17">
        <v>5.2078758830458399E-2</v>
      </c>
      <c r="E21" s="17">
        <v>8.0487407443395706E-2</v>
      </c>
      <c r="F21" s="17"/>
      <c r="G21" s="17">
        <v>8.2473351880712295E-2</v>
      </c>
      <c r="H21" s="17">
        <v>0.102250228249349</v>
      </c>
      <c r="I21" s="17">
        <v>7.1768393813212095E-2</v>
      </c>
      <c r="J21" s="17">
        <v>6.8185607051852795E-2</v>
      </c>
      <c r="K21" s="17">
        <v>4.5348549711258498E-2</v>
      </c>
      <c r="L21" s="17">
        <v>3.57700693936263E-2</v>
      </c>
      <c r="M21" s="17"/>
      <c r="N21" s="17">
        <v>3.0370958492682801E-2</v>
      </c>
      <c r="O21" s="17">
        <v>7.6067427250088998E-2</v>
      </c>
      <c r="P21" s="17">
        <v>6.7537122968632499E-2</v>
      </c>
      <c r="Q21" s="17">
        <v>9.3260504913439402E-2</v>
      </c>
      <c r="R21" s="17"/>
      <c r="S21" s="17">
        <v>6.3748191555384498E-2</v>
      </c>
      <c r="T21" s="17">
        <v>6.4557451506489894E-2</v>
      </c>
      <c r="U21" s="17">
        <v>8.4617641415546493E-2</v>
      </c>
      <c r="V21" s="17">
        <v>6.88836664133297E-2</v>
      </c>
      <c r="W21" s="17">
        <v>6.1976339776752598E-2</v>
      </c>
      <c r="X21" s="17">
        <v>7.7248296847853795E-2</v>
      </c>
      <c r="Y21" s="17">
        <v>6.9458697298521402E-2</v>
      </c>
      <c r="Z21" s="17">
        <v>7.7472295928316406E-2</v>
      </c>
      <c r="AA21" s="17">
        <v>7.1934980202034496E-2</v>
      </c>
      <c r="AB21" s="17">
        <v>3.5518782453807601E-2</v>
      </c>
      <c r="AC21" s="17">
        <v>6.5587462949775799E-2</v>
      </c>
      <c r="AD21" s="17"/>
      <c r="AE21" s="17">
        <v>4.0272025511434502E-2</v>
      </c>
      <c r="AF21" s="17">
        <v>4.5976177484723102E-2</v>
      </c>
      <c r="AG21" s="17">
        <v>0.155758581135438</v>
      </c>
      <c r="AH21" s="17"/>
      <c r="AI21" s="17">
        <v>4.1220672246601198E-2</v>
      </c>
      <c r="AJ21" s="17">
        <v>4.4068833749490298E-2</v>
      </c>
      <c r="AK21" s="17">
        <v>3.64757880392673E-2</v>
      </c>
      <c r="AL21" s="17">
        <v>1.2464240653133099E-2</v>
      </c>
      <c r="AM21" s="17">
        <v>0.15949674886888199</v>
      </c>
      <c r="AN21" s="17"/>
      <c r="AO21" s="17">
        <v>4.6260144329267901E-2</v>
      </c>
      <c r="AP21" s="17">
        <v>4.6852498749647101E-2</v>
      </c>
      <c r="AQ21" s="17">
        <v>2.11896299594116E-2</v>
      </c>
      <c r="AR21" s="17"/>
      <c r="AS21" s="17">
        <v>8.63683632779602E-2</v>
      </c>
      <c r="AT21" s="17">
        <v>6.8956479667096199E-2</v>
      </c>
      <c r="AU21" s="17">
        <v>4.8639900218319598E-2</v>
      </c>
      <c r="AV21" s="17">
        <v>4.6245084517607803E-2</v>
      </c>
      <c r="AW21" s="17">
        <v>7.3875707687668907E-2</v>
      </c>
    </row>
    <row r="22" spans="2:49" x14ac:dyDescent="0.25">
      <c r="B22" s="18" t="s">
        <v>225</v>
      </c>
      <c r="C22" s="19">
        <v>1.3072402907182401E-2</v>
      </c>
      <c r="D22" s="19">
        <v>1.86018746547209E-2</v>
      </c>
      <c r="E22" s="19">
        <v>7.7866502358267002E-3</v>
      </c>
      <c r="F22" s="19"/>
      <c r="G22" s="19">
        <v>5.0585082314518097E-3</v>
      </c>
      <c r="H22" s="19">
        <v>7.4859415888893803E-3</v>
      </c>
      <c r="I22" s="19">
        <v>5.0893389890006796E-3</v>
      </c>
      <c r="J22" s="19">
        <v>1.6810239902872001E-2</v>
      </c>
      <c r="K22" s="19">
        <v>1.70092822802725E-2</v>
      </c>
      <c r="L22" s="19">
        <v>2.3847157345419E-2</v>
      </c>
      <c r="M22" s="19"/>
      <c r="N22" s="19">
        <v>1.42075579459562E-2</v>
      </c>
      <c r="O22" s="19">
        <v>1.6888994978722399E-2</v>
      </c>
      <c r="P22" s="19">
        <v>9.7121234549507607E-3</v>
      </c>
      <c r="Q22" s="19">
        <v>1.01606313655947E-2</v>
      </c>
      <c r="R22" s="19"/>
      <c r="S22" s="19">
        <v>7.6066298457824599E-3</v>
      </c>
      <c r="T22" s="19">
        <v>7.6543175034213999E-3</v>
      </c>
      <c r="U22" s="19">
        <v>1.63808479865944E-2</v>
      </c>
      <c r="V22" s="19">
        <v>2.1030147268055101E-2</v>
      </c>
      <c r="W22" s="19">
        <v>1.9485919866183601E-2</v>
      </c>
      <c r="X22" s="19">
        <v>1.18380269553708E-2</v>
      </c>
      <c r="Y22" s="19">
        <v>1.34553944300874E-2</v>
      </c>
      <c r="Z22" s="19">
        <v>4.80919143865529E-3</v>
      </c>
      <c r="AA22" s="19">
        <v>1.7806862015981501E-2</v>
      </c>
      <c r="AB22" s="19">
        <v>9.4222656908509398E-3</v>
      </c>
      <c r="AC22" s="19">
        <v>1.82155829830918E-2</v>
      </c>
      <c r="AD22" s="19"/>
      <c r="AE22" s="19">
        <v>1.67027033899253E-2</v>
      </c>
      <c r="AF22" s="19">
        <v>1.2166165765793499E-2</v>
      </c>
      <c r="AG22" s="19">
        <v>1.09909238129768E-2</v>
      </c>
      <c r="AH22" s="19"/>
      <c r="AI22" s="19">
        <v>1.8796345895275499E-2</v>
      </c>
      <c r="AJ22" s="19">
        <v>1.13943073236132E-2</v>
      </c>
      <c r="AK22" s="19">
        <v>1.3690999908715499E-2</v>
      </c>
      <c r="AL22" s="19">
        <v>0</v>
      </c>
      <c r="AM22" s="19">
        <v>8.2794981623572003E-3</v>
      </c>
      <c r="AN22" s="19"/>
      <c r="AO22" s="19">
        <v>2.02970611718605E-2</v>
      </c>
      <c r="AP22" s="19">
        <v>1.1484822121782499E-2</v>
      </c>
      <c r="AQ22" s="19">
        <v>2.2534161361973601E-3</v>
      </c>
      <c r="AR22" s="19"/>
      <c r="AS22" s="19">
        <v>1.09401356676458E-2</v>
      </c>
      <c r="AT22" s="19">
        <v>9.2924994744877799E-3</v>
      </c>
      <c r="AU22" s="19">
        <v>1.43944147066978E-2</v>
      </c>
      <c r="AV22" s="19">
        <v>1.2449812553463601E-2</v>
      </c>
      <c r="AW22" s="19">
        <v>4.2220211243926997E-2</v>
      </c>
    </row>
    <row r="23" spans="2:49" x14ac:dyDescent="0.25">
      <c r="B23" s="16"/>
    </row>
    <row r="24" spans="2:49" x14ac:dyDescent="0.25">
      <c r="B24" t="s">
        <v>77</v>
      </c>
    </row>
    <row r="25" spans="2:49" x14ac:dyDescent="0.25">
      <c r="B25" t="s">
        <v>78</v>
      </c>
    </row>
    <row r="27" spans="2:49" x14ac:dyDescent="0.25">
      <c r="B2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W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292</v>
      </c>
      <c r="C9" s="17">
        <v>0.32818436401137102</v>
      </c>
      <c r="D9" s="17">
        <v>0.36292748750644199</v>
      </c>
      <c r="E9" s="17">
        <v>0.29335983625746498</v>
      </c>
      <c r="F9" s="17"/>
      <c r="G9" s="17">
        <v>0.32231259291810799</v>
      </c>
      <c r="H9" s="17">
        <v>0.29572555289590902</v>
      </c>
      <c r="I9" s="17">
        <v>0.30979679606239102</v>
      </c>
      <c r="J9" s="17">
        <v>0.28943739661357898</v>
      </c>
      <c r="K9" s="17">
        <v>0.323438557769616</v>
      </c>
      <c r="L9" s="17">
        <v>0.40819414687779298</v>
      </c>
      <c r="M9" s="17"/>
      <c r="N9" s="17">
        <v>0.403098515420657</v>
      </c>
      <c r="O9" s="17">
        <v>0.35562424671688098</v>
      </c>
      <c r="P9" s="17">
        <v>0.29453616921756698</v>
      </c>
      <c r="Q9" s="17">
        <v>0.24658956193590001</v>
      </c>
      <c r="R9" s="17"/>
      <c r="S9" s="17">
        <v>0.344677637276951</v>
      </c>
      <c r="T9" s="17">
        <v>0.35862936483272601</v>
      </c>
      <c r="U9" s="17">
        <v>0.32150059041370999</v>
      </c>
      <c r="V9" s="17">
        <v>0.33955307594788298</v>
      </c>
      <c r="W9" s="17">
        <v>0.28517798366410402</v>
      </c>
      <c r="X9" s="17">
        <v>0.34461290979425302</v>
      </c>
      <c r="Y9" s="17">
        <v>0.30456147486871499</v>
      </c>
      <c r="Z9" s="17">
        <v>0.34210040919306201</v>
      </c>
      <c r="AA9" s="17">
        <v>0.302156461802984</v>
      </c>
      <c r="AB9" s="17">
        <v>0.313834457394355</v>
      </c>
      <c r="AC9" s="17">
        <v>0.33353105675014499</v>
      </c>
      <c r="AD9" s="17"/>
      <c r="AE9" s="17">
        <v>0.35043338587733103</v>
      </c>
      <c r="AF9" s="17">
        <v>0.34517182522675899</v>
      </c>
      <c r="AG9" s="17">
        <v>0.22895277537075101</v>
      </c>
      <c r="AH9" s="17"/>
      <c r="AI9" s="17">
        <v>0.457042884682062</v>
      </c>
      <c r="AJ9" s="17">
        <v>0.25931928186717201</v>
      </c>
      <c r="AK9" s="17">
        <v>0.33336710612503501</v>
      </c>
      <c r="AL9" s="17">
        <v>0.15268553846906699</v>
      </c>
      <c r="AM9" s="17">
        <v>0.217024797427399</v>
      </c>
      <c r="AN9" s="17"/>
      <c r="AO9" s="17">
        <v>0.57433519941885602</v>
      </c>
      <c r="AP9" s="17">
        <v>0.27735259972738402</v>
      </c>
      <c r="AQ9" s="17">
        <v>0.33368933105992599</v>
      </c>
      <c r="AR9" s="17"/>
      <c r="AS9" s="17">
        <v>0.27459523769300798</v>
      </c>
      <c r="AT9" s="17">
        <v>0.31757025198329702</v>
      </c>
      <c r="AU9" s="17">
        <v>0.38716626660972597</v>
      </c>
      <c r="AV9" s="17">
        <v>0.37518684001846597</v>
      </c>
      <c r="AW9" s="17">
        <v>0.252904215086246</v>
      </c>
    </row>
    <row r="10" spans="2:49" x14ac:dyDescent="0.25">
      <c r="B10" s="18" t="s">
        <v>293</v>
      </c>
      <c r="C10" s="17">
        <v>0.284742115688987</v>
      </c>
      <c r="D10" s="17">
        <v>0.29798075685322001</v>
      </c>
      <c r="E10" s="17">
        <v>0.27018108821713399</v>
      </c>
      <c r="F10" s="17"/>
      <c r="G10" s="17">
        <v>0.361448831226098</v>
      </c>
      <c r="H10" s="17">
        <v>0.29312426873633701</v>
      </c>
      <c r="I10" s="17">
        <v>0.29597874894653498</v>
      </c>
      <c r="J10" s="17">
        <v>0.24133787985022101</v>
      </c>
      <c r="K10" s="17">
        <v>0.25325122863279398</v>
      </c>
      <c r="L10" s="17">
        <v>0.27343068000225701</v>
      </c>
      <c r="M10" s="17"/>
      <c r="N10" s="17">
        <v>0.36747838067445598</v>
      </c>
      <c r="O10" s="17">
        <v>0.29055203242447197</v>
      </c>
      <c r="P10" s="17">
        <v>0.25417615601483501</v>
      </c>
      <c r="Q10" s="17">
        <v>0.21577602192620801</v>
      </c>
      <c r="R10" s="17"/>
      <c r="S10" s="17">
        <v>0.34697630849178701</v>
      </c>
      <c r="T10" s="17">
        <v>0.294907661740334</v>
      </c>
      <c r="U10" s="17">
        <v>0.23088325880383401</v>
      </c>
      <c r="V10" s="17">
        <v>0.299423302428243</v>
      </c>
      <c r="W10" s="17">
        <v>0.22591915641395</v>
      </c>
      <c r="X10" s="17">
        <v>0.29417394236292099</v>
      </c>
      <c r="Y10" s="17">
        <v>0.29889490378522998</v>
      </c>
      <c r="Z10" s="17">
        <v>0.20837497355458001</v>
      </c>
      <c r="AA10" s="17">
        <v>0.254558973735942</v>
      </c>
      <c r="AB10" s="17">
        <v>0.31534863305680699</v>
      </c>
      <c r="AC10" s="17">
        <v>0.25880307671384001</v>
      </c>
      <c r="AD10" s="17"/>
      <c r="AE10" s="17">
        <v>0.24494266080522401</v>
      </c>
      <c r="AF10" s="17">
        <v>0.31749929178624398</v>
      </c>
      <c r="AG10" s="17">
        <v>0.25033685472100198</v>
      </c>
      <c r="AH10" s="17"/>
      <c r="AI10" s="17">
        <v>0.31041329823347802</v>
      </c>
      <c r="AJ10" s="17">
        <v>0.28571836598650402</v>
      </c>
      <c r="AK10" s="17">
        <v>0.328216099540386</v>
      </c>
      <c r="AL10" s="17">
        <v>0.17215262825295999</v>
      </c>
      <c r="AM10" s="17">
        <v>0.21351090396564101</v>
      </c>
      <c r="AN10" s="17"/>
      <c r="AO10" s="17">
        <v>0.40437327535590201</v>
      </c>
      <c r="AP10" s="17">
        <v>0.29602918004747297</v>
      </c>
      <c r="AQ10" s="17">
        <v>0.364106442147</v>
      </c>
      <c r="AR10" s="17"/>
      <c r="AS10" s="17">
        <v>0.20821524768424801</v>
      </c>
      <c r="AT10" s="17">
        <v>0.27964446917917002</v>
      </c>
      <c r="AU10" s="17">
        <v>0.33601384185687599</v>
      </c>
      <c r="AV10" s="17">
        <v>0.39333654143484298</v>
      </c>
      <c r="AW10" s="17">
        <v>0.34173045797991097</v>
      </c>
    </row>
    <row r="11" spans="2:49" x14ac:dyDescent="0.25">
      <c r="B11" s="18" t="s">
        <v>294</v>
      </c>
      <c r="C11" s="17">
        <v>0.144518314669522</v>
      </c>
      <c r="D11" s="17">
        <v>0.14913428356686201</v>
      </c>
      <c r="E11" s="17">
        <v>0.14122963036459199</v>
      </c>
      <c r="F11" s="17"/>
      <c r="G11" s="17">
        <v>0.14778306560972601</v>
      </c>
      <c r="H11" s="17">
        <v>0.123312049292856</v>
      </c>
      <c r="I11" s="17">
        <v>0.131498690565336</v>
      </c>
      <c r="J11" s="17">
        <v>0.11919748559422701</v>
      </c>
      <c r="K11" s="17">
        <v>0.11799702359378</v>
      </c>
      <c r="L11" s="17">
        <v>0.20853639364009299</v>
      </c>
      <c r="M11" s="17"/>
      <c r="N11" s="17">
        <v>0.17382085576484699</v>
      </c>
      <c r="O11" s="17">
        <v>0.12487528419831299</v>
      </c>
      <c r="P11" s="17">
        <v>0.14484816365084</v>
      </c>
      <c r="Q11" s="17">
        <v>0.1320336593002</v>
      </c>
      <c r="R11" s="17"/>
      <c r="S11" s="17">
        <v>0.14893247808398599</v>
      </c>
      <c r="T11" s="17">
        <v>0.14984247575620599</v>
      </c>
      <c r="U11" s="17">
        <v>0.14532305251528099</v>
      </c>
      <c r="V11" s="17">
        <v>0.16483932179416899</v>
      </c>
      <c r="W11" s="17">
        <v>0.144122946650453</v>
      </c>
      <c r="X11" s="17">
        <v>0.13182276016229499</v>
      </c>
      <c r="Y11" s="17">
        <v>0.16534245566040401</v>
      </c>
      <c r="Z11" s="17">
        <v>0.202772080047981</v>
      </c>
      <c r="AA11" s="17">
        <v>0.111516057331987</v>
      </c>
      <c r="AB11" s="17">
        <v>0.12836274468522399</v>
      </c>
      <c r="AC11" s="17">
        <v>0.12576203805712199</v>
      </c>
      <c r="AD11" s="17"/>
      <c r="AE11" s="17">
        <v>0.188203519642238</v>
      </c>
      <c r="AF11" s="17">
        <v>0.129580010037363</v>
      </c>
      <c r="AG11" s="17">
        <v>8.24329467192252E-2</v>
      </c>
      <c r="AH11" s="17"/>
      <c r="AI11" s="17">
        <v>0.24981615666750401</v>
      </c>
      <c r="AJ11" s="17">
        <v>8.9383710749037698E-2</v>
      </c>
      <c r="AK11" s="17">
        <v>0.106200568699565</v>
      </c>
      <c r="AL11" s="17">
        <v>5.7104432035011803E-2</v>
      </c>
      <c r="AM11" s="17">
        <v>9.27826728827187E-2</v>
      </c>
      <c r="AN11" s="17"/>
      <c r="AO11" s="17">
        <v>0.351222778853849</v>
      </c>
      <c r="AP11" s="17">
        <v>9.1108319342927901E-2</v>
      </c>
      <c r="AQ11" s="17">
        <v>0.119873096583483</v>
      </c>
      <c r="AR11" s="17"/>
      <c r="AS11" s="17">
        <v>0.150144774134711</v>
      </c>
      <c r="AT11" s="17">
        <v>0.141234459591353</v>
      </c>
      <c r="AU11" s="17">
        <v>0.148519333822519</v>
      </c>
      <c r="AV11" s="17">
        <v>0.12483226770880999</v>
      </c>
      <c r="AW11" s="17">
        <v>0.14100159256497799</v>
      </c>
    </row>
    <row r="12" spans="2:49" x14ac:dyDescent="0.25">
      <c r="B12" s="18" t="s">
        <v>295</v>
      </c>
      <c r="C12" s="17">
        <v>0.13808532469357099</v>
      </c>
      <c r="D12" s="17">
        <v>0.16829649433227201</v>
      </c>
      <c r="E12" s="17">
        <v>0.10782497354192599</v>
      </c>
      <c r="F12" s="17"/>
      <c r="G12" s="17">
        <v>0.22280680405148001</v>
      </c>
      <c r="H12" s="17">
        <v>0.142847509088351</v>
      </c>
      <c r="I12" s="17">
        <v>0.12943427443515901</v>
      </c>
      <c r="J12" s="17">
        <v>9.8654513831573601E-2</v>
      </c>
      <c r="K12" s="17">
        <v>0.11291415357107</v>
      </c>
      <c r="L12" s="17">
        <v>0.133051929673592</v>
      </c>
      <c r="M12" s="17"/>
      <c r="N12" s="17">
        <v>0.180623726032762</v>
      </c>
      <c r="O12" s="17">
        <v>0.139158404656158</v>
      </c>
      <c r="P12" s="17">
        <v>0.11039357914763399</v>
      </c>
      <c r="Q12" s="17">
        <v>0.112278963449847</v>
      </c>
      <c r="R12" s="17"/>
      <c r="S12" s="17">
        <v>0.171871326669957</v>
      </c>
      <c r="T12" s="17">
        <v>0.119215140934695</v>
      </c>
      <c r="U12" s="17">
        <v>9.7299736209083207E-2</v>
      </c>
      <c r="V12" s="17">
        <v>0.12935692254276199</v>
      </c>
      <c r="W12" s="17">
        <v>0.15942165105400199</v>
      </c>
      <c r="X12" s="17">
        <v>0.15322768324432401</v>
      </c>
      <c r="Y12" s="17">
        <v>0.12617196960034399</v>
      </c>
      <c r="Z12" s="17">
        <v>0.12955928927989999</v>
      </c>
      <c r="AA12" s="17">
        <v>0.14497070368482601</v>
      </c>
      <c r="AB12" s="17">
        <v>0.14482717285948299</v>
      </c>
      <c r="AC12" s="17">
        <v>0.115036318524015</v>
      </c>
      <c r="AD12" s="17"/>
      <c r="AE12" s="17">
        <v>0.112002946187576</v>
      </c>
      <c r="AF12" s="17">
        <v>0.15478635411188599</v>
      </c>
      <c r="AG12" s="17">
        <v>0.121438525286272</v>
      </c>
      <c r="AH12" s="17"/>
      <c r="AI12" s="17">
        <v>0.13578516068045801</v>
      </c>
      <c r="AJ12" s="17">
        <v>0.14796804609151701</v>
      </c>
      <c r="AK12" s="17">
        <v>0.19092746461544499</v>
      </c>
      <c r="AL12" s="17">
        <v>0.101193339409266</v>
      </c>
      <c r="AM12" s="17">
        <v>8.6593770689390295E-2</v>
      </c>
      <c r="AN12" s="17"/>
      <c r="AO12" s="17">
        <v>0.17733005595104401</v>
      </c>
      <c r="AP12" s="17">
        <v>0.156255050409117</v>
      </c>
      <c r="AQ12" s="17">
        <v>0.15967188034414501</v>
      </c>
      <c r="AR12" s="17"/>
      <c r="AS12" s="17">
        <v>8.5129309693328006E-2</v>
      </c>
      <c r="AT12" s="17">
        <v>0.15206405081230101</v>
      </c>
      <c r="AU12" s="17">
        <v>0.15360020854046899</v>
      </c>
      <c r="AV12" s="17">
        <v>0.20121363471714901</v>
      </c>
      <c r="AW12" s="17">
        <v>0.21395034967548901</v>
      </c>
    </row>
    <row r="13" spans="2:49" x14ac:dyDescent="0.25">
      <c r="B13" s="18" t="s">
        <v>104</v>
      </c>
      <c r="C13" s="17">
        <v>0.13018459723237699</v>
      </c>
      <c r="D13" s="17">
        <v>9.1149055383244998E-2</v>
      </c>
      <c r="E13" s="17">
        <v>0.169370908932682</v>
      </c>
      <c r="F13" s="17"/>
      <c r="G13" s="17">
        <v>0.10069221368508099</v>
      </c>
      <c r="H13" s="17">
        <v>0.14942639422201701</v>
      </c>
      <c r="I13" s="17">
        <v>0.131263758529892</v>
      </c>
      <c r="J13" s="17">
        <v>0.14980923961648601</v>
      </c>
      <c r="K13" s="17">
        <v>0.117807076620268</v>
      </c>
      <c r="L13" s="17">
        <v>0.12590873231542599</v>
      </c>
      <c r="M13" s="17"/>
      <c r="N13" s="17">
        <v>8.2476341337630599E-2</v>
      </c>
      <c r="O13" s="17">
        <v>0.152317960643504</v>
      </c>
      <c r="P13" s="17">
        <v>0.119281821703068</v>
      </c>
      <c r="Q13" s="17">
        <v>0.16694554488043001</v>
      </c>
      <c r="R13" s="17"/>
      <c r="S13" s="17">
        <v>0.12060083547505</v>
      </c>
      <c r="T13" s="17">
        <v>0.13342688935240199</v>
      </c>
      <c r="U13" s="17">
        <v>0.14638714304634201</v>
      </c>
      <c r="V13" s="17">
        <v>0.14040941151898201</v>
      </c>
      <c r="W13" s="17">
        <v>0.131117399679924</v>
      </c>
      <c r="X13" s="17">
        <v>0.151293005740959</v>
      </c>
      <c r="Y13" s="17">
        <v>0.11279352686916699</v>
      </c>
      <c r="Z13" s="17">
        <v>0.105638342280594</v>
      </c>
      <c r="AA13" s="17">
        <v>0.14664251851166299</v>
      </c>
      <c r="AB13" s="17">
        <v>0.111544013927334</v>
      </c>
      <c r="AC13" s="17">
        <v>0.10975755734829599</v>
      </c>
      <c r="AD13" s="17"/>
      <c r="AE13" s="17">
        <v>0.122688503789568</v>
      </c>
      <c r="AF13" s="17">
        <v>9.4506956089496594E-2</v>
      </c>
      <c r="AG13" s="17">
        <v>0.233400353414253</v>
      </c>
      <c r="AH13" s="17"/>
      <c r="AI13" s="17">
        <v>0.11840614999693801</v>
      </c>
      <c r="AJ13" s="17">
        <v>8.5885870177608598E-2</v>
      </c>
      <c r="AK13" s="17">
        <v>0.10358158554393999</v>
      </c>
      <c r="AL13" s="17">
        <v>0.14983975422751</v>
      </c>
      <c r="AM13" s="17">
        <v>0.222476353912543</v>
      </c>
      <c r="AN13" s="17"/>
      <c r="AO13" s="17">
        <v>9.2886881563367094E-2</v>
      </c>
      <c r="AP13" s="17">
        <v>8.6594222781155694E-2</v>
      </c>
      <c r="AQ13" s="17">
        <v>8.4672674368489506E-2</v>
      </c>
      <c r="AR13" s="17"/>
      <c r="AS13" s="17">
        <v>0.16875613249169899</v>
      </c>
      <c r="AT13" s="17">
        <v>0.13680080938793801</v>
      </c>
      <c r="AU13" s="17">
        <v>0.102286165074462</v>
      </c>
      <c r="AV13" s="17">
        <v>8.2046154921169206E-2</v>
      </c>
      <c r="AW13" s="17">
        <v>0.10517660859090799</v>
      </c>
    </row>
    <row r="14" spans="2:49" ht="45" x14ac:dyDescent="0.25">
      <c r="B14" s="18" t="s">
        <v>296</v>
      </c>
      <c r="C14" s="17">
        <v>0.102511305412797</v>
      </c>
      <c r="D14" s="17">
        <v>9.7480137859459498E-2</v>
      </c>
      <c r="E14" s="17">
        <v>0.107815921300212</v>
      </c>
      <c r="F14" s="17"/>
      <c r="G14" s="17">
        <v>0.12913377867218001</v>
      </c>
      <c r="H14" s="17">
        <v>0.10459971919222</v>
      </c>
      <c r="I14" s="17">
        <v>9.3634174010563606E-2</v>
      </c>
      <c r="J14" s="17">
        <v>9.6076211267134407E-2</v>
      </c>
      <c r="K14" s="17">
        <v>0.110053389349208</v>
      </c>
      <c r="L14" s="17">
        <v>9.0263321487923501E-2</v>
      </c>
      <c r="M14" s="17"/>
      <c r="N14" s="17">
        <v>9.0018125196287005E-2</v>
      </c>
      <c r="O14" s="17">
        <v>9.0316447936251404E-2</v>
      </c>
      <c r="P14" s="17">
        <v>0.126934893362913</v>
      </c>
      <c r="Q14" s="17">
        <v>0.108357406564875</v>
      </c>
      <c r="R14" s="17"/>
      <c r="S14" s="17">
        <v>0.104162875449165</v>
      </c>
      <c r="T14" s="17">
        <v>0.10621214612568899</v>
      </c>
      <c r="U14" s="17">
        <v>6.8474339534447204E-2</v>
      </c>
      <c r="V14" s="17">
        <v>0.12224639776530601</v>
      </c>
      <c r="W14" s="17">
        <v>0.118855494615611</v>
      </c>
      <c r="X14" s="17">
        <v>0.136220434648231</v>
      </c>
      <c r="Y14" s="17">
        <v>0.11225796832602</v>
      </c>
      <c r="Z14" s="17">
        <v>8.1738736146659899E-2</v>
      </c>
      <c r="AA14" s="17">
        <v>8.0938912240240204E-2</v>
      </c>
      <c r="AB14" s="17">
        <v>6.3711496202379606E-2</v>
      </c>
      <c r="AC14" s="17">
        <v>0.14196876481071999</v>
      </c>
      <c r="AD14" s="17"/>
      <c r="AE14" s="17">
        <v>0.124661924738729</v>
      </c>
      <c r="AF14" s="17">
        <v>8.9427276172102693E-2</v>
      </c>
      <c r="AG14" s="17">
        <v>9.1910001496080904E-2</v>
      </c>
      <c r="AH14" s="17"/>
      <c r="AI14" s="17">
        <v>0.136396668636452</v>
      </c>
      <c r="AJ14" s="17">
        <v>8.1990515180322604E-2</v>
      </c>
      <c r="AK14" s="17">
        <v>8.2422444864788003E-2</v>
      </c>
      <c r="AL14" s="17">
        <v>0.14086027074680799</v>
      </c>
      <c r="AM14" s="17">
        <v>8.9231687698267101E-2</v>
      </c>
      <c r="AN14" s="17"/>
      <c r="AO14" s="17">
        <v>0.14733347807219499</v>
      </c>
      <c r="AP14" s="17">
        <v>8.4643234381276106E-2</v>
      </c>
      <c r="AQ14" s="17">
        <v>0.10082335185892199</v>
      </c>
      <c r="AR14" s="17"/>
      <c r="AS14" s="17">
        <v>0.13233253340974299</v>
      </c>
      <c r="AT14" s="17">
        <v>0.109479783707122</v>
      </c>
      <c r="AU14" s="17">
        <v>8.4115044457027804E-2</v>
      </c>
      <c r="AV14" s="17">
        <v>0.107739900380175</v>
      </c>
      <c r="AW14" s="17">
        <v>7.0581494698561106E-2</v>
      </c>
    </row>
    <row r="15" spans="2:49" x14ac:dyDescent="0.25">
      <c r="B15" s="18" t="s">
        <v>297</v>
      </c>
      <c r="C15" s="17">
        <v>0.10079049558066</v>
      </c>
      <c r="D15" s="17">
        <v>0.120844860642775</v>
      </c>
      <c r="E15" s="17">
        <v>8.2069056945583099E-2</v>
      </c>
      <c r="F15" s="17"/>
      <c r="G15" s="17">
        <v>0.13270578395579199</v>
      </c>
      <c r="H15" s="17">
        <v>0.12617777862479301</v>
      </c>
      <c r="I15" s="17">
        <v>0.10954862166130599</v>
      </c>
      <c r="J15" s="17">
        <v>8.4887543549365396E-2</v>
      </c>
      <c r="K15" s="17">
        <v>8.0775439628381199E-2</v>
      </c>
      <c r="L15" s="17">
        <v>7.7838770002299898E-2</v>
      </c>
      <c r="M15" s="17"/>
      <c r="N15" s="17">
        <v>8.4434629870348804E-2</v>
      </c>
      <c r="O15" s="17">
        <v>9.0769868321412803E-2</v>
      </c>
      <c r="P15" s="17">
        <v>0.12045855915190901</v>
      </c>
      <c r="Q15" s="17">
        <v>0.11185150489705201</v>
      </c>
      <c r="R15" s="17"/>
      <c r="S15" s="17">
        <v>0.125235771401003</v>
      </c>
      <c r="T15" s="17">
        <v>0.10676347831088399</v>
      </c>
      <c r="U15" s="17">
        <v>8.87813087791261E-2</v>
      </c>
      <c r="V15" s="17">
        <v>8.7566248590193393E-2</v>
      </c>
      <c r="W15" s="17">
        <v>0.147224421400623</v>
      </c>
      <c r="X15" s="17">
        <v>8.1427922281895798E-2</v>
      </c>
      <c r="Y15" s="17">
        <v>9.3650082869292897E-2</v>
      </c>
      <c r="Z15" s="17">
        <v>0.114613956867055</v>
      </c>
      <c r="AA15" s="17">
        <v>7.0406698813208005E-2</v>
      </c>
      <c r="AB15" s="17">
        <v>9.1254297177533403E-2</v>
      </c>
      <c r="AC15" s="17">
        <v>0.114176806153611</v>
      </c>
      <c r="AD15" s="17"/>
      <c r="AE15" s="17">
        <v>0.109931794811315</v>
      </c>
      <c r="AF15" s="17">
        <v>9.4123387575287806E-2</v>
      </c>
      <c r="AG15" s="17">
        <v>0.105503246943005</v>
      </c>
      <c r="AH15" s="17"/>
      <c r="AI15" s="17">
        <v>0.12719224332679799</v>
      </c>
      <c r="AJ15" s="17">
        <v>9.1848245910166798E-2</v>
      </c>
      <c r="AK15" s="17">
        <v>9.4720604611710696E-2</v>
      </c>
      <c r="AL15" s="17">
        <v>8.5239883907082994E-2</v>
      </c>
      <c r="AM15" s="17">
        <v>9.3381794914131497E-2</v>
      </c>
      <c r="AN15" s="17"/>
      <c r="AO15" s="17">
        <v>0.16136496202485501</v>
      </c>
      <c r="AP15" s="17">
        <v>9.2829809324683404E-2</v>
      </c>
      <c r="AQ15" s="17">
        <v>0.107435349597509</v>
      </c>
      <c r="AR15" s="17"/>
      <c r="AS15" s="17">
        <v>0.10759187256805799</v>
      </c>
      <c r="AT15" s="17">
        <v>9.2760763935113497E-2</v>
      </c>
      <c r="AU15" s="17">
        <v>9.5898919187299106E-2</v>
      </c>
      <c r="AV15" s="17">
        <v>0.103092513320652</v>
      </c>
      <c r="AW15" s="17">
        <v>6.0318580471622203E-2</v>
      </c>
    </row>
    <row r="16" spans="2:49" x14ac:dyDescent="0.25">
      <c r="B16" s="18" t="s">
        <v>62</v>
      </c>
      <c r="C16" s="17">
        <v>8.2086684761728299E-2</v>
      </c>
      <c r="D16" s="17">
        <v>9.9432012276460993E-2</v>
      </c>
      <c r="E16" s="17">
        <v>6.5258449862264298E-2</v>
      </c>
      <c r="F16" s="17"/>
      <c r="G16" s="17">
        <v>0.169061243254852</v>
      </c>
      <c r="H16" s="17">
        <v>8.3562492836376706E-2</v>
      </c>
      <c r="I16" s="17">
        <v>9.4527064166007702E-2</v>
      </c>
      <c r="J16" s="17">
        <v>5.7733961143743399E-2</v>
      </c>
      <c r="K16" s="17">
        <v>5.6270806003493198E-2</v>
      </c>
      <c r="L16" s="17">
        <v>4.9190483731291999E-2</v>
      </c>
      <c r="M16" s="17"/>
      <c r="N16" s="17">
        <v>8.9987545228513405E-2</v>
      </c>
      <c r="O16" s="17">
        <v>7.5047590354919605E-2</v>
      </c>
      <c r="P16" s="17">
        <v>8.02988207387796E-2</v>
      </c>
      <c r="Q16" s="17">
        <v>8.32276071525688E-2</v>
      </c>
      <c r="R16" s="17"/>
      <c r="S16" s="17">
        <v>0.101516529139486</v>
      </c>
      <c r="T16" s="17">
        <v>8.4081213313506903E-2</v>
      </c>
      <c r="U16" s="17">
        <v>7.1373466414749995E-2</v>
      </c>
      <c r="V16" s="17">
        <v>7.2468748334200403E-2</v>
      </c>
      <c r="W16" s="17">
        <v>0.103858356709451</v>
      </c>
      <c r="X16" s="17">
        <v>8.1791150322013895E-2</v>
      </c>
      <c r="Y16" s="17">
        <v>8.8345178520586307E-2</v>
      </c>
      <c r="Z16" s="17">
        <v>5.86798058635788E-2</v>
      </c>
      <c r="AA16" s="17">
        <v>8.3755023743225104E-2</v>
      </c>
      <c r="AB16" s="17">
        <v>6.1752521739915099E-2</v>
      </c>
      <c r="AC16" s="17">
        <v>6.8639945473635805E-2</v>
      </c>
      <c r="AD16" s="17"/>
      <c r="AE16" s="17">
        <v>7.4383545619068001E-2</v>
      </c>
      <c r="AF16" s="17">
        <v>7.9656289229360702E-2</v>
      </c>
      <c r="AG16" s="17">
        <v>8.5124634785100003E-2</v>
      </c>
      <c r="AH16" s="17"/>
      <c r="AI16" s="17">
        <v>8.9945218570385801E-2</v>
      </c>
      <c r="AJ16" s="17">
        <v>6.8468136516471295E-2</v>
      </c>
      <c r="AK16" s="17">
        <v>0.13341720447699601</v>
      </c>
      <c r="AL16" s="17">
        <v>3.1452489334807099E-2</v>
      </c>
      <c r="AM16" s="17">
        <v>7.3832752455388104E-2</v>
      </c>
      <c r="AN16" s="17"/>
      <c r="AO16" s="17">
        <v>0.12728715555790401</v>
      </c>
      <c r="AP16" s="17">
        <v>7.1745876757429106E-2</v>
      </c>
      <c r="AQ16" s="17">
        <v>0.111578842682711</v>
      </c>
      <c r="AR16" s="17"/>
      <c r="AS16" s="17">
        <v>7.1067506569969699E-2</v>
      </c>
      <c r="AT16" s="17">
        <v>9.22412669180976E-2</v>
      </c>
      <c r="AU16" s="17">
        <v>8.2636878428507698E-2</v>
      </c>
      <c r="AV16" s="17">
        <v>8.9838723962788997E-2</v>
      </c>
      <c r="AW16" s="17">
        <v>0.13031595403009799</v>
      </c>
    </row>
    <row r="17" spans="2:49" x14ac:dyDescent="0.25">
      <c r="B17" s="18" t="s">
        <v>298</v>
      </c>
      <c r="C17" s="17">
        <v>7.0478904031521503E-2</v>
      </c>
      <c r="D17" s="17">
        <v>7.3105642305462404E-2</v>
      </c>
      <c r="E17" s="17">
        <v>6.8508544140740604E-2</v>
      </c>
      <c r="F17" s="17"/>
      <c r="G17" s="17">
        <v>0.13459223678568799</v>
      </c>
      <c r="H17" s="17">
        <v>0.10082359317726999</v>
      </c>
      <c r="I17" s="17">
        <v>7.7711012941795901E-2</v>
      </c>
      <c r="J17" s="17">
        <v>5.0057452238191601E-2</v>
      </c>
      <c r="K17" s="17">
        <v>3.80843157700788E-2</v>
      </c>
      <c r="L17" s="17">
        <v>3.4999175414273699E-2</v>
      </c>
      <c r="M17" s="17"/>
      <c r="N17" s="17">
        <v>7.2715772430779396E-2</v>
      </c>
      <c r="O17" s="17">
        <v>6.1103051685057003E-2</v>
      </c>
      <c r="P17" s="17">
        <v>6.9739161252310597E-2</v>
      </c>
      <c r="Q17" s="17">
        <v>7.8995083992980802E-2</v>
      </c>
      <c r="R17" s="17"/>
      <c r="S17" s="17">
        <v>8.64686213837422E-2</v>
      </c>
      <c r="T17" s="17">
        <v>7.7094805538975006E-2</v>
      </c>
      <c r="U17" s="17">
        <v>7.7526689787614206E-2</v>
      </c>
      <c r="V17" s="17">
        <v>7.7585867267567804E-2</v>
      </c>
      <c r="W17" s="17">
        <v>6.9492738028925694E-2</v>
      </c>
      <c r="X17" s="17">
        <v>6.3779577856911407E-2</v>
      </c>
      <c r="Y17" s="17">
        <v>4.2154672035514103E-2</v>
      </c>
      <c r="Z17" s="17">
        <v>7.9947833898135506E-2</v>
      </c>
      <c r="AA17" s="17">
        <v>6.4356839841339497E-2</v>
      </c>
      <c r="AB17" s="17">
        <v>6.6279292754372304E-2</v>
      </c>
      <c r="AC17" s="17">
        <v>5.6715075960269201E-2</v>
      </c>
      <c r="AD17" s="17"/>
      <c r="AE17" s="17">
        <v>6.7724181459982699E-2</v>
      </c>
      <c r="AF17" s="17">
        <v>6.3813539052622797E-2</v>
      </c>
      <c r="AG17" s="17">
        <v>7.4646855745355706E-2</v>
      </c>
      <c r="AH17" s="17"/>
      <c r="AI17" s="17">
        <v>7.7302617970872706E-2</v>
      </c>
      <c r="AJ17" s="17">
        <v>7.2257852459586006E-2</v>
      </c>
      <c r="AK17" s="17">
        <v>4.7315009910197103E-2</v>
      </c>
      <c r="AL17" s="17">
        <v>7.5508140271742102E-2</v>
      </c>
      <c r="AM17" s="17">
        <v>6.4717504449078506E-2</v>
      </c>
      <c r="AN17" s="17"/>
      <c r="AO17" s="17">
        <v>0.104516251693069</v>
      </c>
      <c r="AP17" s="17">
        <v>6.96734087682713E-2</v>
      </c>
      <c r="AQ17" s="17">
        <v>7.3800294721402301E-2</v>
      </c>
      <c r="AR17" s="17"/>
      <c r="AS17" s="17">
        <v>6.8521721196830102E-2</v>
      </c>
      <c r="AT17" s="17">
        <v>7.80210253987665E-2</v>
      </c>
      <c r="AU17" s="17">
        <v>6.3670119267329003E-2</v>
      </c>
      <c r="AV17" s="17">
        <v>9.8433940818926605E-2</v>
      </c>
      <c r="AW17" s="17">
        <v>0.129717759186741</v>
      </c>
    </row>
    <row r="18" spans="2:49" x14ac:dyDescent="0.25">
      <c r="B18" s="18" t="s">
        <v>299</v>
      </c>
      <c r="C18" s="17">
        <v>6.6242239151734106E-2</v>
      </c>
      <c r="D18" s="17">
        <v>7.9076803094784695E-2</v>
      </c>
      <c r="E18" s="17">
        <v>5.3278047349801197E-2</v>
      </c>
      <c r="F18" s="17"/>
      <c r="G18" s="17">
        <v>0.106872955352664</v>
      </c>
      <c r="H18" s="17">
        <v>0.109301935344796</v>
      </c>
      <c r="I18" s="17">
        <v>6.5134000378644696E-2</v>
      </c>
      <c r="J18" s="17">
        <v>5.6943639616485499E-2</v>
      </c>
      <c r="K18" s="17">
        <v>4.6670990529225902E-2</v>
      </c>
      <c r="L18" s="17">
        <v>2.5422634679769698E-2</v>
      </c>
      <c r="M18" s="17"/>
      <c r="N18" s="17">
        <v>6.4886667488152805E-2</v>
      </c>
      <c r="O18" s="17">
        <v>6.3171182301459794E-2</v>
      </c>
      <c r="P18" s="17">
        <v>6.7128520974429007E-2</v>
      </c>
      <c r="Q18" s="17">
        <v>7.0557308334852797E-2</v>
      </c>
      <c r="R18" s="17"/>
      <c r="S18" s="17">
        <v>7.5182940433070694E-2</v>
      </c>
      <c r="T18" s="17">
        <v>6.9941302603029901E-2</v>
      </c>
      <c r="U18" s="17">
        <v>8.1453217124402302E-2</v>
      </c>
      <c r="V18" s="17">
        <v>6.5138835947893797E-2</v>
      </c>
      <c r="W18" s="17">
        <v>7.7562353953441104E-2</v>
      </c>
      <c r="X18" s="17">
        <v>6.1341547601602403E-2</v>
      </c>
      <c r="Y18" s="17">
        <v>6.0686962299116999E-2</v>
      </c>
      <c r="Z18" s="17">
        <v>9.0733699840023704E-2</v>
      </c>
      <c r="AA18" s="17">
        <v>6.1209457597995003E-2</v>
      </c>
      <c r="AB18" s="17">
        <v>3.8276495340585498E-2</v>
      </c>
      <c r="AC18" s="17">
        <v>5.2980131882972001E-2</v>
      </c>
      <c r="AD18" s="17"/>
      <c r="AE18" s="17">
        <v>7.0210401295406205E-2</v>
      </c>
      <c r="AF18" s="17">
        <v>6.21741536128372E-2</v>
      </c>
      <c r="AG18" s="17">
        <v>6.0312473625765799E-2</v>
      </c>
      <c r="AH18" s="17"/>
      <c r="AI18" s="17">
        <v>7.9911734905743298E-2</v>
      </c>
      <c r="AJ18" s="17">
        <v>7.1190160651426401E-2</v>
      </c>
      <c r="AK18" s="17">
        <v>6.7815072318469102E-2</v>
      </c>
      <c r="AL18" s="17">
        <v>0</v>
      </c>
      <c r="AM18" s="17">
        <v>4.8504288597858797E-2</v>
      </c>
      <c r="AN18" s="17"/>
      <c r="AO18" s="17">
        <v>0.10213295181713899</v>
      </c>
      <c r="AP18" s="17">
        <v>6.2434383216872398E-2</v>
      </c>
      <c r="AQ18" s="17">
        <v>6.8246524162744293E-2</v>
      </c>
      <c r="AR18" s="17"/>
      <c r="AS18" s="17">
        <v>6.6984664986574904E-2</v>
      </c>
      <c r="AT18" s="17">
        <v>7.8207689103081401E-2</v>
      </c>
      <c r="AU18" s="17">
        <v>6.3078885510868196E-2</v>
      </c>
      <c r="AV18" s="17">
        <v>7.1913374788929799E-2</v>
      </c>
      <c r="AW18" s="17">
        <v>5.6105244072123098E-2</v>
      </c>
    </row>
    <row r="19" spans="2:49" x14ac:dyDescent="0.25">
      <c r="B19" s="18" t="s">
        <v>300</v>
      </c>
      <c r="C19" s="17">
        <v>6.1696720816341803E-2</v>
      </c>
      <c r="D19" s="17">
        <v>6.5361040393671896E-2</v>
      </c>
      <c r="E19" s="17">
        <v>5.74823924848398E-2</v>
      </c>
      <c r="F19" s="17"/>
      <c r="G19" s="17">
        <v>0.103090225074381</v>
      </c>
      <c r="H19" s="17">
        <v>9.0410516550417597E-2</v>
      </c>
      <c r="I19" s="17">
        <v>6.3425844877108895E-2</v>
      </c>
      <c r="J19" s="17">
        <v>6.2267107541965197E-2</v>
      </c>
      <c r="K19" s="17">
        <v>3.3519983677009597E-2</v>
      </c>
      <c r="L19" s="17">
        <v>2.74619264496112E-2</v>
      </c>
      <c r="M19" s="17"/>
      <c r="N19" s="17">
        <v>5.5255005675825399E-2</v>
      </c>
      <c r="O19" s="17">
        <v>5.2426735200530102E-2</v>
      </c>
      <c r="P19" s="17">
        <v>7.1804593276213399E-2</v>
      </c>
      <c r="Q19" s="17">
        <v>6.9746679519871096E-2</v>
      </c>
      <c r="R19" s="17"/>
      <c r="S19" s="17">
        <v>9.7369528899237598E-2</v>
      </c>
      <c r="T19" s="17">
        <v>6.4996237443841295E-2</v>
      </c>
      <c r="U19" s="17">
        <v>5.8995997482803E-2</v>
      </c>
      <c r="V19" s="17">
        <v>3.6327138341136801E-2</v>
      </c>
      <c r="W19" s="17">
        <v>6.7648164351292006E-2</v>
      </c>
      <c r="X19" s="17">
        <v>6.4726084646601095E-2</v>
      </c>
      <c r="Y19" s="17">
        <v>4.8089572343336398E-2</v>
      </c>
      <c r="Z19" s="17">
        <v>3.6120688822204497E-2</v>
      </c>
      <c r="AA19" s="17">
        <v>5.8120817767716298E-2</v>
      </c>
      <c r="AB19" s="17">
        <v>4.2871313599121302E-2</v>
      </c>
      <c r="AC19" s="17">
        <v>7.3352120206379295E-2</v>
      </c>
      <c r="AD19" s="17"/>
      <c r="AE19" s="17">
        <v>5.2674482897544103E-2</v>
      </c>
      <c r="AF19" s="17">
        <v>6.1860792445360198E-2</v>
      </c>
      <c r="AG19" s="17">
        <v>7.9658783312591006E-2</v>
      </c>
      <c r="AH19" s="17"/>
      <c r="AI19" s="17">
        <v>5.9371357997138198E-2</v>
      </c>
      <c r="AJ19" s="17">
        <v>6.8978949068826498E-2</v>
      </c>
      <c r="AK19" s="17">
        <v>5.2921404635826598E-2</v>
      </c>
      <c r="AL19" s="17">
        <v>7.5761912674261203E-2</v>
      </c>
      <c r="AM19" s="17">
        <v>5.8398638227492597E-2</v>
      </c>
      <c r="AN19" s="17"/>
      <c r="AO19" s="17">
        <v>7.0610909322372906E-2</v>
      </c>
      <c r="AP19" s="17">
        <v>6.6799153628698593E-2</v>
      </c>
      <c r="AQ19" s="17">
        <v>5.6642400672702403E-2</v>
      </c>
      <c r="AR19" s="17"/>
      <c r="AS19" s="17">
        <v>5.7886846447875298E-2</v>
      </c>
      <c r="AT19" s="17">
        <v>5.8345806968617402E-2</v>
      </c>
      <c r="AU19" s="17">
        <v>5.6190866497281798E-2</v>
      </c>
      <c r="AV19" s="17">
        <v>8.8679425504525095E-2</v>
      </c>
      <c r="AW19" s="17">
        <v>8.3718227904983802E-2</v>
      </c>
    </row>
    <row r="20" spans="2:49" x14ac:dyDescent="0.25">
      <c r="B20" s="18" t="s">
        <v>73</v>
      </c>
      <c r="C20" s="19">
        <v>0.26478694226974703</v>
      </c>
      <c r="D20" s="19">
        <v>0.261732180862008</v>
      </c>
      <c r="E20" s="19">
        <v>0.26811606386102999</v>
      </c>
      <c r="F20" s="19"/>
      <c r="G20" s="19">
        <v>0.120004665705586</v>
      </c>
      <c r="H20" s="19">
        <v>0.19695473611348899</v>
      </c>
      <c r="I20" s="19">
        <v>0.25267456521123599</v>
      </c>
      <c r="J20" s="19">
        <v>0.32351040519091101</v>
      </c>
      <c r="K20" s="19">
        <v>0.36041111525365899</v>
      </c>
      <c r="L20" s="19">
        <v>0.31558666663582702</v>
      </c>
      <c r="M20" s="19"/>
      <c r="N20" s="19">
        <v>0.23059751814906401</v>
      </c>
      <c r="O20" s="19">
        <v>0.239926197923745</v>
      </c>
      <c r="P20" s="19">
        <v>0.295845708289664</v>
      </c>
      <c r="Q20" s="19">
        <v>0.30253657348691299</v>
      </c>
      <c r="R20" s="19"/>
      <c r="S20" s="19">
        <v>0.19099984293505601</v>
      </c>
      <c r="T20" s="19">
        <v>0.26135180729681101</v>
      </c>
      <c r="U20" s="19">
        <v>0.29699369376064</v>
      </c>
      <c r="V20" s="19">
        <v>0.238873686561871</v>
      </c>
      <c r="W20" s="19">
        <v>0.26832037496920402</v>
      </c>
      <c r="X20" s="19">
        <v>0.23047306964504</v>
      </c>
      <c r="Y20" s="19">
        <v>0.29844955686226399</v>
      </c>
      <c r="Z20" s="19">
        <v>0.31588291812364599</v>
      </c>
      <c r="AA20" s="19">
        <v>0.285762422008009</v>
      </c>
      <c r="AB20" s="19">
        <v>0.31842963042337202</v>
      </c>
      <c r="AC20" s="19">
        <v>0.29482038956289702</v>
      </c>
      <c r="AD20" s="19"/>
      <c r="AE20" s="19">
        <v>0.28503809007469699</v>
      </c>
      <c r="AF20" s="19">
        <v>0.27544397600161302</v>
      </c>
      <c r="AG20" s="19">
        <v>0.24685414132518499</v>
      </c>
      <c r="AH20" s="19"/>
      <c r="AI20" s="19">
        <v>0.182732727379607</v>
      </c>
      <c r="AJ20" s="19">
        <v>0.33185904259718502</v>
      </c>
      <c r="AK20" s="19">
        <v>0.26182868225257599</v>
      </c>
      <c r="AL20" s="19">
        <v>0.413471722258275</v>
      </c>
      <c r="AM20" s="19">
        <v>0.30273964752251897</v>
      </c>
      <c r="AN20" s="19"/>
      <c r="AO20" s="19">
        <v>4.4410025309213598E-2</v>
      </c>
      <c r="AP20" s="19">
        <v>0.33361728011101599</v>
      </c>
      <c r="AQ20" s="19">
        <v>0.257461562239304</v>
      </c>
      <c r="AR20" s="19"/>
      <c r="AS20" s="19">
        <v>0.30783095877060102</v>
      </c>
      <c r="AT20" s="19">
        <v>0.25102335387202701</v>
      </c>
      <c r="AU20" s="19">
        <v>0.235168300073307</v>
      </c>
      <c r="AV20" s="19">
        <v>0.20417427607190899</v>
      </c>
      <c r="AW20" s="19">
        <v>0.274875651213696</v>
      </c>
    </row>
    <row r="21" spans="2:49" x14ac:dyDescent="0.25">
      <c r="B21" s="16"/>
    </row>
    <row r="22" spans="2:49" x14ac:dyDescent="0.25">
      <c r="B22" t="s">
        <v>77</v>
      </c>
    </row>
    <row r="23" spans="2:49" x14ac:dyDescent="0.25">
      <c r="B23" t="s">
        <v>78</v>
      </c>
    </row>
    <row r="25" spans="2:49" x14ac:dyDescent="0.25">
      <c r="B25"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W3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316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302</v>
      </c>
      <c r="C9" s="17">
        <v>0.55291489224259605</v>
      </c>
      <c r="D9" s="17">
        <v>0.54474642956299801</v>
      </c>
      <c r="E9" s="17">
        <v>0.55866192096468104</v>
      </c>
      <c r="F9" s="17"/>
      <c r="G9" s="17">
        <v>0.516333775103066</v>
      </c>
      <c r="H9" s="17">
        <v>0.51142347841549896</v>
      </c>
      <c r="I9" s="17">
        <v>0.53970732519567199</v>
      </c>
      <c r="J9" s="17">
        <v>0.61770875290319005</v>
      </c>
      <c r="K9" s="17">
        <v>0.61916236948464598</v>
      </c>
      <c r="L9" s="17">
        <v>0.52498177355169096</v>
      </c>
      <c r="M9" s="17"/>
      <c r="N9" s="17">
        <v>0.55533788909250204</v>
      </c>
      <c r="O9" s="17">
        <v>0.56654228720513999</v>
      </c>
      <c r="P9" s="17">
        <v>0.54867825327554398</v>
      </c>
      <c r="Q9" s="17">
        <v>0.53981797585518698</v>
      </c>
      <c r="R9" s="17"/>
      <c r="S9" s="17">
        <v>0.52322507672248297</v>
      </c>
      <c r="T9" s="17">
        <v>0.54401249921405104</v>
      </c>
      <c r="U9" s="17">
        <v>0.54783917725416897</v>
      </c>
      <c r="V9" s="17">
        <v>0.51094663964702303</v>
      </c>
      <c r="W9" s="17">
        <v>0.56642157281448002</v>
      </c>
      <c r="X9" s="17">
        <v>0.50408158891380594</v>
      </c>
      <c r="Y9" s="17">
        <v>0.58328460307829899</v>
      </c>
      <c r="Z9" s="17">
        <v>0.52906037825714602</v>
      </c>
      <c r="AA9" s="17">
        <v>0.59194025615569601</v>
      </c>
      <c r="AB9" s="17">
        <v>0.63676809518891198</v>
      </c>
      <c r="AC9" s="17">
        <v>0.54547107856177302</v>
      </c>
      <c r="AD9" s="17"/>
      <c r="AE9" s="17">
        <v>0.50353117279747694</v>
      </c>
      <c r="AF9" s="17">
        <v>0.61385216335279802</v>
      </c>
      <c r="AG9" s="17">
        <v>0.448748883898206</v>
      </c>
      <c r="AH9" s="17"/>
      <c r="AI9" s="17">
        <v>0.43852574983160603</v>
      </c>
      <c r="AJ9" s="17">
        <v>0.67130275114223703</v>
      </c>
      <c r="AK9" s="17">
        <v>0.57270579415564005</v>
      </c>
      <c r="AL9" s="17">
        <v>0.57038914645308203</v>
      </c>
      <c r="AM9" s="17">
        <v>0.51413606921584798</v>
      </c>
      <c r="AN9" s="17"/>
      <c r="AO9" s="17">
        <v>0.30340212274362399</v>
      </c>
      <c r="AP9" s="17">
        <v>0.68231537920024299</v>
      </c>
      <c r="AQ9" s="17">
        <v>0.60376037673056104</v>
      </c>
      <c r="AR9" s="17"/>
      <c r="AS9" s="17">
        <v>0.53824144621535197</v>
      </c>
      <c r="AT9" s="17">
        <v>0.57551925759781297</v>
      </c>
      <c r="AU9" s="17">
        <v>0.55562705038272897</v>
      </c>
      <c r="AV9" s="17">
        <v>0.537654327305083</v>
      </c>
      <c r="AW9" s="17">
        <v>0.58326510457997005</v>
      </c>
    </row>
    <row r="10" spans="2:49" x14ac:dyDescent="0.25">
      <c r="B10" s="18" t="s">
        <v>303</v>
      </c>
      <c r="C10" s="17">
        <v>0.50147615730011497</v>
      </c>
      <c r="D10" s="17">
        <v>0.51125605856330003</v>
      </c>
      <c r="E10" s="17">
        <v>0.48871167857637599</v>
      </c>
      <c r="F10" s="17"/>
      <c r="G10" s="17">
        <v>0.46779482511294501</v>
      </c>
      <c r="H10" s="17">
        <v>0.46900422660316499</v>
      </c>
      <c r="I10" s="17">
        <v>0.50183924958417403</v>
      </c>
      <c r="J10" s="17">
        <v>0.54406172109224005</v>
      </c>
      <c r="K10" s="17">
        <v>0.55285778855968104</v>
      </c>
      <c r="L10" s="17">
        <v>0.48121638116154097</v>
      </c>
      <c r="M10" s="17"/>
      <c r="N10" s="17">
        <v>0.51377938682410296</v>
      </c>
      <c r="O10" s="17">
        <v>0.52087504625719305</v>
      </c>
      <c r="P10" s="17">
        <v>0.50227966955518699</v>
      </c>
      <c r="Q10" s="17">
        <v>0.47036651213955899</v>
      </c>
      <c r="R10" s="17"/>
      <c r="S10" s="17">
        <v>0.47830783374038899</v>
      </c>
      <c r="T10" s="17">
        <v>0.50193911552786696</v>
      </c>
      <c r="U10" s="17">
        <v>0.48736667564958602</v>
      </c>
      <c r="V10" s="17">
        <v>0.47397883412400699</v>
      </c>
      <c r="W10" s="17">
        <v>0.51262618113962399</v>
      </c>
      <c r="X10" s="17">
        <v>0.45191910286027698</v>
      </c>
      <c r="Y10" s="17">
        <v>0.49689793028822399</v>
      </c>
      <c r="Z10" s="17">
        <v>0.52389686656048395</v>
      </c>
      <c r="AA10" s="17">
        <v>0.52648548877665402</v>
      </c>
      <c r="AB10" s="17">
        <v>0.56800919919094905</v>
      </c>
      <c r="AC10" s="17">
        <v>0.525457556931061</v>
      </c>
      <c r="AD10" s="17"/>
      <c r="AE10" s="17">
        <v>0.45610861281474702</v>
      </c>
      <c r="AF10" s="17">
        <v>0.56018645393558397</v>
      </c>
      <c r="AG10" s="17">
        <v>0.42503557943186998</v>
      </c>
      <c r="AH10" s="17"/>
      <c r="AI10" s="17">
        <v>0.39944749434273302</v>
      </c>
      <c r="AJ10" s="17">
        <v>0.61249240639007296</v>
      </c>
      <c r="AK10" s="17">
        <v>0.58636048239654803</v>
      </c>
      <c r="AL10" s="17">
        <v>0.44715915592779198</v>
      </c>
      <c r="AM10" s="17">
        <v>0.44788126303974501</v>
      </c>
      <c r="AN10" s="17"/>
      <c r="AO10" s="17">
        <v>0.28235579374033998</v>
      </c>
      <c r="AP10" s="17">
        <v>0.62818127144677305</v>
      </c>
      <c r="AQ10" s="17">
        <v>0.55341822843812805</v>
      </c>
      <c r="AR10" s="17"/>
      <c r="AS10" s="17">
        <v>0.464370596419375</v>
      </c>
      <c r="AT10" s="17">
        <v>0.53485412865389204</v>
      </c>
      <c r="AU10" s="17">
        <v>0.52214499471079701</v>
      </c>
      <c r="AV10" s="17">
        <v>0.50565234794307501</v>
      </c>
      <c r="AW10" s="17">
        <v>0.48043868290360398</v>
      </c>
    </row>
    <row r="11" spans="2:49" x14ac:dyDescent="0.25">
      <c r="B11" s="18" t="s">
        <v>304</v>
      </c>
      <c r="C11" s="17">
        <v>0.39283473726254398</v>
      </c>
      <c r="D11" s="17">
        <v>0.395165013680151</v>
      </c>
      <c r="E11" s="17">
        <v>0.38841289326866402</v>
      </c>
      <c r="F11" s="17"/>
      <c r="G11" s="17">
        <v>0.35337417243407099</v>
      </c>
      <c r="H11" s="17">
        <v>0.34519026141678799</v>
      </c>
      <c r="I11" s="17">
        <v>0.38667319741588502</v>
      </c>
      <c r="J11" s="17">
        <v>0.42465576710883202</v>
      </c>
      <c r="K11" s="17">
        <v>0.42961152227766602</v>
      </c>
      <c r="L11" s="17">
        <v>0.412670404456221</v>
      </c>
      <c r="M11" s="17"/>
      <c r="N11" s="17">
        <v>0.40953001754000201</v>
      </c>
      <c r="O11" s="17">
        <v>0.407288752642126</v>
      </c>
      <c r="P11" s="17">
        <v>0.386940767591126</v>
      </c>
      <c r="Q11" s="17">
        <v>0.366578330653754</v>
      </c>
      <c r="R11" s="17"/>
      <c r="S11" s="17">
        <v>0.40340639360840802</v>
      </c>
      <c r="T11" s="17">
        <v>0.39110111526990199</v>
      </c>
      <c r="U11" s="17">
        <v>0.369118229862265</v>
      </c>
      <c r="V11" s="17">
        <v>0.43357849632600698</v>
      </c>
      <c r="W11" s="17">
        <v>0.37453619754068401</v>
      </c>
      <c r="X11" s="17">
        <v>0.34933030224418699</v>
      </c>
      <c r="Y11" s="17">
        <v>0.36999771312965801</v>
      </c>
      <c r="Z11" s="17">
        <v>0.33666115993691498</v>
      </c>
      <c r="AA11" s="17">
        <v>0.40132453883470998</v>
      </c>
      <c r="AB11" s="17">
        <v>0.47118032395070503</v>
      </c>
      <c r="AC11" s="17">
        <v>0.358037337346861</v>
      </c>
      <c r="AD11" s="17"/>
      <c r="AE11" s="17">
        <v>0.36579596218437099</v>
      </c>
      <c r="AF11" s="17">
        <v>0.43486354273428002</v>
      </c>
      <c r="AG11" s="17">
        <v>0.322213091052653</v>
      </c>
      <c r="AH11" s="17"/>
      <c r="AI11" s="17">
        <v>0.35556412733869802</v>
      </c>
      <c r="AJ11" s="17">
        <v>0.44780908901147598</v>
      </c>
      <c r="AK11" s="17">
        <v>0.429757383559842</v>
      </c>
      <c r="AL11" s="17">
        <v>0.26737804043684099</v>
      </c>
      <c r="AM11" s="17">
        <v>0.31802596481606699</v>
      </c>
      <c r="AN11" s="17"/>
      <c r="AO11" s="17">
        <v>0.32775327656320202</v>
      </c>
      <c r="AP11" s="17">
        <v>0.46654997623484001</v>
      </c>
      <c r="AQ11" s="17">
        <v>0.406060365379871</v>
      </c>
      <c r="AR11" s="17"/>
      <c r="AS11" s="17">
        <v>0.35339371713839501</v>
      </c>
      <c r="AT11" s="17">
        <v>0.40218336400115701</v>
      </c>
      <c r="AU11" s="17">
        <v>0.43826429295809899</v>
      </c>
      <c r="AV11" s="17">
        <v>0.41366384986418497</v>
      </c>
      <c r="AW11" s="17">
        <v>0.35116532948915902</v>
      </c>
    </row>
    <row r="12" spans="2:49" x14ac:dyDescent="0.25">
      <c r="B12" s="18" t="s">
        <v>305</v>
      </c>
      <c r="C12" s="17">
        <v>0.166192869422639</v>
      </c>
      <c r="D12" s="17">
        <v>0.18496094118710599</v>
      </c>
      <c r="E12" s="17">
        <v>0.14927674333126001</v>
      </c>
      <c r="F12" s="17"/>
      <c r="G12" s="17">
        <v>0.16222899405372301</v>
      </c>
      <c r="H12" s="17">
        <v>0.140376054784321</v>
      </c>
      <c r="I12" s="17">
        <v>0.15625078392227601</v>
      </c>
      <c r="J12" s="17">
        <v>0.16858435796134</v>
      </c>
      <c r="K12" s="17">
        <v>0.19249989440023199</v>
      </c>
      <c r="L12" s="17">
        <v>0.178366536222929</v>
      </c>
      <c r="M12" s="17"/>
      <c r="N12" s="17">
        <v>0.19156436182567901</v>
      </c>
      <c r="O12" s="17">
        <v>0.157624991742434</v>
      </c>
      <c r="P12" s="17">
        <v>0.17299939959406799</v>
      </c>
      <c r="Q12" s="17">
        <v>0.14211185670465201</v>
      </c>
      <c r="R12" s="17"/>
      <c r="S12" s="17">
        <v>0.169918627193519</v>
      </c>
      <c r="T12" s="17">
        <v>0.14971771670720799</v>
      </c>
      <c r="U12" s="17">
        <v>0.131815731140276</v>
      </c>
      <c r="V12" s="17">
        <v>0.17978712218253301</v>
      </c>
      <c r="W12" s="17">
        <v>0.20769644701593801</v>
      </c>
      <c r="X12" s="17">
        <v>0.160324356537593</v>
      </c>
      <c r="Y12" s="17">
        <v>0.160943376932943</v>
      </c>
      <c r="Z12" s="17">
        <v>0.11684952322950801</v>
      </c>
      <c r="AA12" s="17">
        <v>0.168801897792939</v>
      </c>
      <c r="AB12" s="17">
        <v>0.20045396640608201</v>
      </c>
      <c r="AC12" s="17">
        <v>0.16207281648621299</v>
      </c>
      <c r="AD12" s="17"/>
      <c r="AE12" s="17">
        <v>0.18000553250426299</v>
      </c>
      <c r="AF12" s="17">
        <v>0.17140036424281799</v>
      </c>
      <c r="AG12" s="17">
        <v>0.12515233729408301</v>
      </c>
      <c r="AH12" s="17"/>
      <c r="AI12" s="17">
        <v>0.20487698180973901</v>
      </c>
      <c r="AJ12" s="17">
        <v>0.15587190005860599</v>
      </c>
      <c r="AK12" s="17">
        <v>0.197270017327284</v>
      </c>
      <c r="AL12" s="17">
        <v>0.1775964945513</v>
      </c>
      <c r="AM12" s="17">
        <v>0.13449335541103999</v>
      </c>
      <c r="AN12" s="17"/>
      <c r="AO12" s="17">
        <v>0.26923319540579599</v>
      </c>
      <c r="AP12" s="17">
        <v>0.15301420271062799</v>
      </c>
      <c r="AQ12" s="17">
        <v>0.17104112063423799</v>
      </c>
      <c r="AR12" s="17"/>
      <c r="AS12" s="17">
        <v>0.137159250707835</v>
      </c>
      <c r="AT12" s="17">
        <v>0.177567802909703</v>
      </c>
      <c r="AU12" s="17">
        <v>0.19240110824589299</v>
      </c>
      <c r="AV12" s="17">
        <v>0.184916008875294</v>
      </c>
      <c r="AW12" s="17">
        <v>0.12551898102700401</v>
      </c>
    </row>
    <row r="13" spans="2:49" x14ac:dyDescent="0.25">
      <c r="B13" s="18" t="s">
        <v>306</v>
      </c>
      <c r="C13" s="17">
        <v>0.131912657954393</v>
      </c>
      <c r="D13" s="17">
        <v>0.13364424942957401</v>
      </c>
      <c r="E13" s="17">
        <v>0.129867769888629</v>
      </c>
      <c r="F13" s="17"/>
      <c r="G13" s="17">
        <v>0.21254060111349901</v>
      </c>
      <c r="H13" s="17">
        <v>0.13986441839706901</v>
      </c>
      <c r="I13" s="17">
        <v>0.10909239213021101</v>
      </c>
      <c r="J13" s="17">
        <v>0.11329028251045099</v>
      </c>
      <c r="K13" s="17">
        <v>0.127503096190551</v>
      </c>
      <c r="L13" s="17">
        <v>0.10775781783433901</v>
      </c>
      <c r="M13" s="17"/>
      <c r="N13" s="17">
        <v>0.14018223207488201</v>
      </c>
      <c r="O13" s="17">
        <v>0.13073660895196201</v>
      </c>
      <c r="P13" s="17">
        <v>0.12802624064595799</v>
      </c>
      <c r="Q13" s="17">
        <v>0.12846811526127799</v>
      </c>
      <c r="R13" s="17"/>
      <c r="S13" s="17">
        <v>0.17421791160946501</v>
      </c>
      <c r="T13" s="17">
        <v>0.13567366762100899</v>
      </c>
      <c r="U13" s="17">
        <v>9.7033584867222203E-2</v>
      </c>
      <c r="V13" s="17">
        <v>0.11375911318995</v>
      </c>
      <c r="W13" s="17">
        <v>0.13509729962306799</v>
      </c>
      <c r="X13" s="17">
        <v>0.14271534819392101</v>
      </c>
      <c r="Y13" s="17">
        <v>0.11435228353794601</v>
      </c>
      <c r="Z13" s="17">
        <v>0.13238187790148601</v>
      </c>
      <c r="AA13" s="17">
        <v>0.134594103303909</v>
      </c>
      <c r="AB13" s="17">
        <v>0.116899500174311</v>
      </c>
      <c r="AC13" s="17">
        <v>0.117155429549557</v>
      </c>
      <c r="AD13" s="17"/>
      <c r="AE13" s="17">
        <v>0.11447132180205399</v>
      </c>
      <c r="AF13" s="17">
        <v>0.13983829170940801</v>
      </c>
      <c r="AG13" s="17">
        <v>0.11768964571891299</v>
      </c>
      <c r="AH13" s="17"/>
      <c r="AI13" s="17">
        <v>0.12685106187119199</v>
      </c>
      <c r="AJ13" s="17">
        <v>0.14221704482087</v>
      </c>
      <c r="AK13" s="17">
        <v>0.175404238613455</v>
      </c>
      <c r="AL13" s="17">
        <v>8.3244939889771205E-2</v>
      </c>
      <c r="AM13" s="17">
        <v>8.7926475997884904E-2</v>
      </c>
      <c r="AN13" s="17"/>
      <c r="AO13" s="17">
        <v>0.152299323932053</v>
      </c>
      <c r="AP13" s="17">
        <v>0.15036558018509799</v>
      </c>
      <c r="AQ13" s="17">
        <v>0.14848686914363701</v>
      </c>
      <c r="AR13" s="17"/>
      <c r="AS13" s="17">
        <v>0.12048457526739199</v>
      </c>
      <c r="AT13" s="17">
        <v>0.132814066481759</v>
      </c>
      <c r="AU13" s="17">
        <v>0.14803546260300299</v>
      </c>
      <c r="AV13" s="17">
        <v>0.16457353310314901</v>
      </c>
      <c r="AW13" s="17">
        <v>8.8880957243431105E-2</v>
      </c>
    </row>
    <row r="14" spans="2:49" x14ac:dyDescent="0.25">
      <c r="B14" s="18" t="s">
        <v>307</v>
      </c>
      <c r="C14" s="17">
        <v>0.112717128173608</v>
      </c>
      <c r="D14" s="17">
        <v>0.116386702199232</v>
      </c>
      <c r="E14" s="17">
        <v>0.11008444792295601</v>
      </c>
      <c r="F14" s="17"/>
      <c r="G14" s="17">
        <v>9.2820686950896097E-2</v>
      </c>
      <c r="H14" s="17">
        <v>0.103726060326967</v>
      </c>
      <c r="I14" s="17">
        <v>8.6117201312655794E-2</v>
      </c>
      <c r="J14" s="17">
        <v>0.115572458325801</v>
      </c>
      <c r="K14" s="17">
        <v>0.152776825203606</v>
      </c>
      <c r="L14" s="17">
        <v>0.12593650674142101</v>
      </c>
      <c r="M14" s="17"/>
      <c r="N14" s="17">
        <v>8.8464951531869299E-2</v>
      </c>
      <c r="O14" s="17">
        <v>9.5445750913822305E-2</v>
      </c>
      <c r="P14" s="17">
        <v>0.14000960017251299</v>
      </c>
      <c r="Q14" s="17">
        <v>0.13322530119773901</v>
      </c>
      <c r="R14" s="17"/>
      <c r="S14" s="17">
        <v>0.117488940973986</v>
      </c>
      <c r="T14" s="17">
        <v>9.9184504175182001E-2</v>
      </c>
      <c r="U14" s="17">
        <v>0.116118447846377</v>
      </c>
      <c r="V14" s="17">
        <v>0.127991386846628</v>
      </c>
      <c r="W14" s="17">
        <v>0.11765144831469999</v>
      </c>
      <c r="X14" s="17">
        <v>0.112520232633739</v>
      </c>
      <c r="Y14" s="17">
        <v>9.4798896838345401E-2</v>
      </c>
      <c r="Z14" s="17">
        <v>0.14592820720146099</v>
      </c>
      <c r="AA14" s="17">
        <v>0.10224776072962399</v>
      </c>
      <c r="AB14" s="17">
        <v>0.106704722109628</v>
      </c>
      <c r="AC14" s="17">
        <v>0.131050137153497</v>
      </c>
      <c r="AD14" s="17"/>
      <c r="AE14" s="17">
        <v>0.180195680615542</v>
      </c>
      <c r="AF14" s="17">
        <v>6.8279833440129403E-2</v>
      </c>
      <c r="AG14" s="17">
        <v>9.8084378258959007E-2</v>
      </c>
      <c r="AH14" s="17"/>
      <c r="AI14" s="17">
        <v>0.180732671085507</v>
      </c>
      <c r="AJ14" s="17">
        <v>7.1025899178614196E-2</v>
      </c>
      <c r="AK14" s="17">
        <v>6.7645992645289907E-2</v>
      </c>
      <c r="AL14" s="17">
        <v>0.21643272518296799</v>
      </c>
      <c r="AM14" s="17">
        <v>8.23329029270672E-2</v>
      </c>
      <c r="AN14" s="17"/>
      <c r="AO14" s="17">
        <v>0.15522176155109099</v>
      </c>
      <c r="AP14" s="17">
        <v>6.5698386752769594E-2</v>
      </c>
      <c r="AQ14" s="17">
        <v>9.5444124960261195E-2</v>
      </c>
      <c r="AR14" s="17"/>
      <c r="AS14" s="17">
        <v>0.16094358484906701</v>
      </c>
      <c r="AT14" s="17">
        <v>0.109949528937395</v>
      </c>
      <c r="AU14" s="17">
        <v>8.0430405340291097E-2</v>
      </c>
      <c r="AV14" s="17">
        <v>9.9596597030224901E-2</v>
      </c>
      <c r="AW14" s="17">
        <v>7.8326504654123594E-2</v>
      </c>
    </row>
    <row r="15" spans="2:49" x14ac:dyDescent="0.25">
      <c r="B15" s="18" t="s">
        <v>308</v>
      </c>
      <c r="C15" s="17">
        <v>0.105285755569098</v>
      </c>
      <c r="D15" s="17">
        <v>0.13619419168668501</v>
      </c>
      <c r="E15" s="17">
        <v>7.4459537000181306E-2</v>
      </c>
      <c r="F15" s="17"/>
      <c r="G15" s="17">
        <v>0.10924424607656601</v>
      </c>
      <c r="H15" s="17">
        <v>0.122374823040119</v>
      </c>
      <c r="I15" s="17">
        <v>9.2734859300721506E-2</v>
      </c>
      <c r="J15" s="17">
        <v>8.8003366486349405E-2</v>
      </c>
      <c r="K15" s="17">
        <v>9.64285040125724E-2</v>
      </c>
      <c r="L15" s="17">
        <v>0.11894278180929101</v>
      </c>
      <c r="M15" s="17"/>
      <c r="N15" s="17">
        <v>0.14457688496797499</v>
      </c>
      <c r="O15" s="17">
        <v>0.110494353963333</v>
      </c>
      <c r="P15" s="17">
        <v>8.4756068094431994E-2</v>
      </c>
      <c r="Q15" s="17">
        <v>7.5636290040058105E-2</v>
      </c>
      <c r="R15" s="17"/>
      <c r="S15" s="17">
        <v>0.109821268401045</v>
      </c>
      <c r="T15" s="17">
        <v>0.12187560732748701</v>
      </c>
      <c r="U15" s="17">
        <v>0.10228011783069101</v>
      </c>
      <c r="V15" s="17">
        <v>0.14578695608737999</v>
      </c>
      <c r="W15" s="17">
        <v>8.9180847107361794E-2</v>
      </c>
      <c r="X15" s="17">
        <v>0.110233786619444</v>
      </c>
      <c r="Y15" s="17">
        <v>8.8469984703618401E-2</v>
      </c>
      <c r="Z15" s="17">
        <v>0.11379721218687699</v>
      </c>
      <c r="AA15" s="17">
        <v>9.1726373048941101E-2</v>
      </c>
      <c r="AB15" s="17">
        <v>9.7894307093957397E-2</v>
      </c>
      <c r="AC15" s="17">
        <v>5.8369804172849399E-2</v>
      </c>
      <c r="AD15" s="17"/>
      <c r="AE15" s="17">
        <v>9.6828287278915695E-2</v>
      </c>
      <c r="AF15" s="17">
        <v>0.120811477375525</v>
      </c>
      <c r="AG15" s="17">
        <v>8.2578965488255093E-2</v>
      </c>
      <c r="AH15" s="17"/>
      <c r="AI15" s="17">
        <v>0.13133840153082499</v>
      </c>
      <c r="AJ15" s="17">
        <v>9.1490394630664301E-2</v>
      </c>
      <c r="AK15" s="17">
        <v>0.14870411449033799</v>
      </c>
      <c r="AL15" s="17">
        <v>6.8750209190567804E-2</v>
      </c>
      <c r="AM15" s="17">
        <v>5.7063659706401301E-2</v>
      </c>
      <c r="AN15" s="17"/>
      <c r="AO15" s="17">
        <v>0.17378980374067499</v>
      </c>
      <c r="AP15" s="17">
        <v>8.8214762172305505E-2</v>
      </c>
      <c r="AQ15" s="17">
        <v>0.123293921978065</v>
      </c>
      <c r="AR15" s="17"/>
      <c r="AS15" s="17">
        <v>6.2989948391934697E-2</v>
      </c>
      <c r="AT15" s="17">
        <v>0.10118207008727099</v>
      </c>
      <c r="AU15" s="17">
        <v>0.13076163928936799</v>
      </c>
      <c r="AV15" s="17">
        <v>0.171200854819264</v>
      </c>
      <c r="AW15" s="17">
        <v>0.20081519215815399</v>
      </c>
    </row>
    <row r="16" spans="2:49" x14ac:dyDescent="0.25">
      <c r="B16" s="18" t="s">
        <v>81</v>
      </c>
      <c r="C16" s="17">
        <v>0.103733206227064</v>
      </c>
      <c r="D16" s="17">
        <v>7.9922697685412797E-2</v>
      </c>
      <c r="E16" s="17">
        <v>0.127407627891887</v>
      </c>
      <c r="F16" s="17"/>
      <c r="G16" s="17">
        <v>9.6380781990220696E-2</v>
      </c>
      <c r="H16" s="17">
        <v>0.114563728567561</v>
      </c>
      <c r="I16" s="17">
        <v>9.0358392598440002E-2</v>
      </c>
      <c r="J16" s="17">
        <v>9.6303391710936895E-2</v>
      </c>
      <c r="K16" s="17">
        <v>8.2192617462827897E-2</v>
      </c>
      <c r="L16" s="17">
        <v>0.13127797649804401</v>
      </c>
      <c r="M16" s="17"/>
      <c r="N16" s="17">
        <v>9.0788223802423004E-2</v>
      </c>
      <c r="O16" s="17">
        <v>0.111550416584729</v>
      </c>
      <c r="P16" s="17">
        <v>8.5757319392304701E-2</v>
      </c>
      <c r="Q16" s="17">
        <v>0.124507063446224</v>
      </c>
      <c r="R16" s="17"/>
      <c r="S16" s="17">
        <v>9.9350820163614906E-2</v>
      </c>
      <c r="T16" s="17">
        <v>0.109156505804527</v>
      </c>
      <c r="U16" s="17">
        <v>0.125684477497189</v>
      </c>
      <c r="V16" s="17">
        <v>0.122610011681062</v>
      </c>
      <c r="W16" s="17">
        <v>8.6714417509634406E-2</v>
      </c>
      <c r="X16" s="17">
        <v>0.13628465595419001</v>
      </c>
      <c r="Y16" s="17">
        <v>9.7140219947500106E-2</v>
      </c>
      <c r="Z16" s="17">
        <v>9.7732171818812705E-2</v>
      </c>
      <c r="AA16" s="17">
        <v>7.9614114935000702E-2</v>
      </c>
      <c r="AB16" s="17">
        <v>8.1098770584808397E-2</v>
      </c>
      <c r="AC16" s="17">
        <v>0.107178326831249</v>
      </c>
      <c r="AD16" s="17"/>
      <c r="AE16" s="17">
        <v>0.11180552623201399</v>
      </c>
      <c r="AF16" s="17">
        <v>6.5555616691489696E-2</v>
      </c>
      <c r="AG16" s="17">
        <v>0.18594940152124001</v>
      </c>
      <c r="AH16" s="17"/>
      <c r="AI16" s="17">
        <v>0.128521723493113</v>
      </c>
      <c r="AJ16" s="17">
        <v>3.8475768080711001E-2</v>
      </c>
      <c r="AK16" s="17">
        <v>6.2358182510946103E-2</v>
      </c>
      <c r="AL16" s="17">
        <v>0.11766994892409301</v>
      </c>
      <c r="AM16" s="17">
        <v>0.17494522706437199</v>
      </c>
      <c r="AN16" s="17"/>
      <c r="AO16" s="17">
        <v>0.152960980749794</v>
      </c>
      <c r="AP16" s="17">
        <v>3.8328123517521899E-2</v>
      </c>
      <c r="AQ16" s="17">
        <v>7.1661429902332499E-2</v>
      </c>
      <c r="AR16" s="17"/>
      <c r="AS16" s="17">
        <v>0.126267402786859</v>
      </c>
      <c r="AT16" s="17">
        <v>9.6191195765735801E-2</v>
      </c>
      <c r="AU16" s="17">
        <v>8.5744298110651193E-2</v>
      </c>
      <c r="AV16" s="17">
        <v>7.1318835422458607E-2</v>
      </c>
      <c r="AW16" s="17">
        <v>8.4374492293675205E-2</v>
      </c>
    </row>
    <row r="17" spans="2:49" x14ac:dyDescent="0.25">
      <c r="B17" s="18" t="s">
        <v>309</v>
      </c>
      <c r="C17" s="17">
        <v>6.6936088743184199E-2</v>
      </c>
      <c r="D17" s="17">
        <v>7.0166889375619407E-2</v>
      </c>
      <c r="E17" s="17">
        <v>6.4346478425337E-2</v>
      </c>
      <c r="F17" s="17"/>
      <c r="G17" s="17">
        <v>0.101853136839335</v>
      </c>
      <c r="H17" s="17">
        <v>6.8690567892930002E-2</v>
      </c>
      <c r="I17" s="17">
        <v>6.9073927789007894E-2</v>
      </c>
      <c r="J17" s="17">
        <v>5.21127098262213E-2</v>
      </c>
      <c r="K17" s="17">
        <v>4.6100666227987898E-2</v>
      </c>
      <c r="L17" s="17">
        <v>6.6238899635710197E-2</v>
      </c>
      <c r="M17" s="17"/>
      <c r="N17" s="17">
        <v>7.5725103442508296E-2</v>
      </c>
      <c r="O17" s="17">
        <v>5.7003392287336703E-2</v>
      </c>
      <c r="P17" s="17">
        <v>7.3980644787977695E-2</v>
      </c>
      <c r="Q17" s="17">
        <v>6.2010002857691197E-2</v>
      </c>
      <c r="R17" s="17"/>
      <c r="S17" s="17">
        <v>9.2122236329848103E-2</v>
      </c>
      <c r="T17" s="17">
        <v>7.6277265724450802E-2</v>
      </c>
      <c r="U17" s="17">
        <v>6.1146546003010498E-2</v>
      </c>
      <c r="V17" s="17">
        <v>6.3622331718802397E-2</v>
      </c>
      <c r="W17" s="17">
        <v>7.4513242026762905E-2</v>
      </c>
      <c r="X17" s="17">
        <v>7.0811140580107998E-2</v>
      </c>
      <c r="Y17" s="17">
        <v>6.5880208976644997E-2</v>
      </c>
      <c r="Z17" s="17">
        <v>5.4038897776073999E-2</v>
      </c>
      <c r="AA17" s="17">
        <v>5.0881456363022701E-2</v>
      </c>
      <c r="AB17" s="17">
        <v>6.1144659725783E-2</v>
      </c>
      <c r="AC17" s="17">
        <v>2.7592456417368801E-2</v>
      </c>
      <c r="AD17" s="17"/>
      <c r="AE17" s="17">
        <v>7.0108293276651301E-2</v>
      </c>
      <c r="AF17" s="17">
        <v>6.1048804137712603E-2</v>
      </c>
      <c r="AG17" s="17">
        <v>7.5868750638829294E-2</v>
      </c>
      <c r="AH17" s="17"/>
      <c r="AI17" s="17">
        <v>0.103648574221122</v>
      </c>
      <c r="AJ17" s="17">
        <v>4.3248488510770997E-2</v>
      </c>
      <c r="AK17" s="17">
        <v>2.6112831628595599E-2</v>
      </c>
      <c r="AL17" s="17">
        <v>1.7346233698680401E-2</v>
      </c>
      <c r="AM17" s="17">
        <v>6.5819352374522994E-2</v>
      </c>
      <c r="AN17" s="17"/>
      <c r="AO17" s="17">
        <v>0.16952368137330101</v>
      </c>
      <c r="AP17" s="17">
        <v>4.7457181519883901E-2</v>
      </c>
      <c r="AQ17" s="17">
        <v>2.95502986705454E-2</v>
      </c>
      <c r="AR17" s="17"/>
      <c r="AS17" s="17">
        <v>6.9788892309822798E-2</v>
      </c>
      <c r="AT17" s="17">
        <v>6.3082719224187497E-2</v>
      </c>
      <c r="AU17" s="17">
        <v>6.08145482146841E-2</v>
      </c>
      <c r="AV17" s="17">
        <v>9.1644071843358099E-2</v>
      </c>
      <c r="AW17" s="17">
        <v>6.9961067925149403E-2</v>
      </c>
    </row>
    <row r="18" spans="2:49" x14ac:dyDescent="0.25">
      <c r="B18" s="18" t="s">
        <v>310</v>
      </c>
      <c r="C18" s="17">
        <v>6.4020127635836394E-2</v>
      </c>
      <c r="D18" s="17">
        <v>6.5767044865919902E-2</v>
      </c>
      <c r="E18" s="17">
        <v>6.2853977294089203E-2</v>
      </c>
      <c r="F18" s="17"/>
      <c r="G18" s="17">
        <v>6.66762279708078E-2</v>
      </c>
      <c r="H18" s="17">
        <v>6.4431858198649203E-2</v>
      </c>
      <c r="I18" s="17">
        <v>6.0064184129389298E-2</v>
      </c>
      <c r="J18" s="17">
        <v>5.2121455317977801E-2</v>
      </c>
      <c r="K18" s="17">
        <v>6.7829338239367501E-2</v>
      </c>
      <c r="L18" s="17">
        <v>7.2234463438807198E-2</v>
      </c>
      <c r="M18" s="17"/>
      <c r="N18" s="17">
        <v>7.3569713866565398E-2</v>
      </c>
      <c r="O18" s="17">
        <v>5.5223374619780399E-2</v>
      </c>
      <c r="P18" s="17">
        <v>6.6420794604611894E-2</v>
      </c>
      <c r="Q18" s="17">
        <v>6.2014506647928701E-2</v>
      </c>
      <c r="R18" s="17"/>
      <c r="S18" s="17">
        <v>8.0708820655626595E-2</v>
      </c>
      <c r="T18" s="17">
        <v>5.6382904831572898E-2</v>
      </c>
      <c r="U18" s="17">
        <v>5.1839246146324798E-2</v>
      </c>
      <c r="V18" s="17">
        <v>8.3880321687532206E-2</v>
      </c>
      <c r="W18" s="17">
        <v>8.0423576257723298E-2</v>
      </c>
      <c r="X18" s="17">
        <v>7.6188305020839606E-2</v>
      </c>
      <c r="Y18" s="17">
        <v>7.4788598988281593E-2</v>
      </c>
      <c r="Z18" s="17">
        <v>4.7979114934862399E-2</v>
      </c>
      <c r="AA18" s="17">
        <v>4.5302545911712497E-2</v>
      </c>
      <c r="AB18" s="17">
        <v>5.9373422081004899E-2</v>
      </c>
      <c r="AC18" s="17">
        <v>2.1231627083721401E-2</v>
      </c>
      <c r="AD18" s="17"/>
      <c r="AE18" s="17">
        <v>9.0155071485986699E-2</v>
      </c>
      <c r="AF18" s="17">
        <v>5.2817297642169102E-2</v>
      </c>
      <c r="AG18" s="17">
        <v>4.7466628268402797E-2</v>
      </c>
      <c r="AH18" s="17"/>
      <c r="AI18" s="17">
        <v>0.10404562937325799</v>
      </c>
      <c r="AJ18" s="17">
        <v>3.5114995591899303E-2</v>
      </c>
      <c r="AK18" s="17">
        <v>5.2492260222306998E-2</v>
      </c>
      <c r="AL18" s="17">
        <v>0.14355446473818301</v>
      </c>
      <c r="AM18" s="17">
        <v>4.25152342934077E-2</v>
      </c>
      <c r="AN18" s="17"/>
      <c r="AO18" s="17">
        <v>0.140878323460157</v>
      </c>
      <c r="AP18" s="17">
        <v>3.9473878505579499E-2</v>
      </c>
      <c r="AQ18" s="17">
        <v>5.5343862988542603E-2</v>
      </c>
      <c r="AR18" s="17"/>
      <c r="AS18" s="17">
        <v>5.7780690247778897E-2</v>
      </c>
      <c r="AT18" s="17">
        <v>5.8755823188838201E-2</v>
      </c>
      <c r="AU18" s="17">
        <v>6.4580506664676504E-2</v>
      </c>
      <c r="AV18" s="17">
        <v>6.8335032968793397E-2</v>
      </c>
      <c r="AW18" s="17">
        <v>7.9298385838218702E-2</v>
      </c>
    </row>
    <row r="19" spans="2:49" x14ac:dyDescent="0.25">
      <c r="B19" s="18" t="s">
        <v>311</v>
      </c>
      <c r="C19" s="17">
        <v>5.8284492485887802E-2</v>
      </c>
      <c r="D19" s="17">
        <v>7.3385648998717995E-2</v>
      </c>
      <c r="E19" s="17">
        <v>4.3445928008927402E-2</v>
      </c>
      <c r="F19" s="17"/>
      <c r="G19" s="17">
        <v>9.2318937582779995E-2</v>
      </c>
      <c r="H19" s="17">
        <v>5.8589673339482999E-2</v>
      </c>
      <c r="I19" s="17">
        <v>6.8541523627522305E-2</v>
      </c>
      <c r="J19" s="17">
        <v>5.4134842790795397E-2</v>
      </c>
      <c r="K19" s="17">
        <v>4.9689392995668803E-2</v>
      </c>
      <c r="L19" s="17">
        <v>3.58569522428882E-2</v>
      </c>
      <c r="M19" s="17"/>
      <c r="N19" s="17">
        <v>5.5305578695096599E-2</v>
      </c>
      <c r="O19" s="17">
        <v>4.8010820321403802E-2</v>
      </c>
      <c r="P19" s="17">
        <v>7.1014649844363995E-2</v>
      </c>
      <c r="Q19" s="17">
        <v>6.1068772295938302E-2</v>
      </c>
      <c r="R19" s="17"/>
      <c r="S19" s="17">
        <v>7.1981297483863796E-2</v>
      </c>
      <c r="T19" s="17">
        <v>4.3281546561662498E-2</v>
      </c>
      <c r="U19" s="17">
        <v>6.9407557752714594E-2</v>
      </c>
      <c r="V19" s="17">
        <v>5.4003958593826402E-2</v>
      </c>
      <c r="W19" s="17">
        <v>6.7229542506249296E-2</v>
      </c>
      <c r="X19" s="17">
        <v>6.4414549212787706E-2</v>
      </c>
      <c r="Y19" s="17">
        <v>3.8753366842866697E-2</v>
      </c>
      <c r="Z19" s="17">
        <v>6.3653398608729997E-2</v>
      </c>
      <c r="AA19" s="17">
        <v>7.1961693107502403E-2</v>
      </c>
      <c r="AB19" s="17">
        <v>4.1157353555278699E-2</v>
      </c>
      <c r="AC19" s="17">
        <v>5.2963196826910697E-2</v>
      </c>
      <c r="AD19" s="17"/>
      <c r="AE19" s="17">
        <v>6.3632525998415901E-2</v>
      </c>
      <c r="AF19" s="17">
        <v>5.5002827707691403E-2</v>
      </c>
      <c r="AG19" s="17">
        <v>5.7156448399881599E-2</v>
      </c>
      <c r="AH19" s="17"/>
      <c r="AI19" s="17">
        <v>9.4583237425343303E-2</v>
      </c>
      <c r="AJ19" s="17">
        <v>4.0772844617215101E-2</v>
      </c>
      <c r="AK19" s="17">
        <v>2.8845599306420899E-2</v>
      </c>
      <c r="AL19" s="17">
        <v>3.3761625976210602E-2</v>
      </c>
      <c r="AM19" s="17">
        <v>5.0300666334934102E-2</v>
      </c>
      <c r="AN19" s="17"/>
      <c r="AO19" s="17">
        <v>0.14591772584443799</v>
      </c>
      <c r="AP19" s="17">
        <v>3.8625940438568797E-2</v>
      </c>
      <c r="AQ19" s="17">
        <v>2.53307216666823E-2</v>
      </c>
      <c r="AR19" s="17"/>
      <c r="AS19" s="17">
        <v>6.5086610787102303E-2</v>
      </c>
      <c r="AT19" s="17">
        <v>4.17664031914022E-2</v>
      </c>
      <c r="AU19" s="17">
        <v>5.3987109764985497E-2</v>
      </c>
      <c r="AV19" s="17">
        <v>7.9905684913097394E-2</v>
      </c>
      <c r="AW19" s="17">
        <v>8.1163505368751304E-2</v>
      </c>
    </row>
    <row r="20" spans="2:49" x14ac:dyDescent="0.25">
      <c r="B20" s="18" t="s">
        <v>312</v>
      </c>
      <c r="C20" s="17">
        <v>4.6949872765512803E-2</v>
      </c>
      <c r="D20" s="17">
        <v>5.5166914652281199E-2</v>
      </c>
      <c r="E20" s="17">
        <v>3.9326525193942898E-2</v>
      </c>
      <c r="F20" s="17"/>
      <c r="G20" s="17">
        <v>7.9136124695160501E-2</v>
      </c>
      <c r="H20" s="17">
        <v>5.4139987375363498E-2</v>
      </c>
      <c r="I20" s="17">
        <v>5.4977075955368798E-2</v>
      </c>
      <c r="J20" s="17">
        <v>3.04306607106954E-2</v>
      </c>
      <c r="K20" s="17">
        <v>3.7129098404846399E-2</v>
      </c>
      <c r="L20" s="17">
        <v>3.2866057688182002E-2</v>
      </c>
      <c r="M20" s="17"/>
      <c r="N20" s="17">
        <v>4.7844053433522001E-2</v>
      </c>
      <c r="O20" s="17">
        <v>4.6919658966078401E-2</v>
      </c>
      <c r="P20" s="17">
        <v>4.93739047859321E-2</v>
      </c>
      <c r="Q20" s="17">
        <v>4.3045849845734799E-2</v>
      </c>
      <c r="R20" s="17"/>
      <c r="S20" s="17">
        <v>5.9019331067590199E-2</v>
      </c>
      <c r="T20" s="17">
        <v>2.9250758818610799E-2</v>
      </c>
      <c r="U20" s="17">
        <v>4.3648391107266697E-2</v>
      </c>
      <c r="V20" s="17">
        <v>4.24510088172661E-2</v>
      </c>
      <c r="W20" s="17">
        <v>6.6158955728563507E-2</v>
      </c>
      <c r="X20" s="17">
        <v>7.28120667914747E-2</v>
      </c>
      <c r="Y20" s="17">
        <v>5.0159994591790401E-2</v>
      </c>
      <c r="Z20" s="17">
        <v>5.1829029855759302E-2</v>
      </c>
      <c r="AA20" s="17">
        <v>4.1372666033740998E-2</v>
      </c>
      <c r="AB20" s="17">
        <v>3.1373940706084701E-2</v>
      </c>
      <c r="AC20" s="17">
        <v>3.0402200517151399E-2</v>
      </c>
      <c r="AD20" s="17"/>
      <c r="AE20" s="17">
        <v>5.6432256237051601E-2</v>
      </c>
      <c r="AF20" s="17">
        <v>4.30740535693643E-2</v>
      </c>
      <c r="AG20" s="17">
        <v>3.6699034097475901E-2</v>
      </c>
      <c r="AH20" s="17"/>
      <c r="AI20" s="17">
        <v>7.2427716747982901E-2</v>
      </c>
      <c r="AJ20" s="17">
        <v>3.4092018938102001E-2</v>
      </c>
      <c r="AK20" s="17">
        <v>4.0246030885881003E-2</v>
      </c>
      <c r="AL20" s="17">
        <v>4.14042127484354E-2</v>
      </c>
      <c r="AM20" s="17">
        <v>2.4774523445782001E-2</v>
      </c>
      <c r="AN20" s="17"/>
      <c r="AO20" s="17">
        <v>9.4088889590201105E-2</v>
      </c>
      <c r="AP20" s="17">
        <v>3.0665475473165501E-2</v>
      </c>
      <c r="AQ20" s="17">
        <v>4.6112252219516599E-2</v>
      </c>
      <c r="AR20" s="17"/>
      <c r="AS20" s="17">
        <v>4.96994317987118E-2</v>
      </c>
      <c r="AT20" s="17">
        <v>4.2783503010812497E-2</v>
      </c>
      <c r="AU20" s="17">
        <v>4.6520217496320897E-2</v>
      </c>
      <c r="AV20" s="17">
        <v>7.3796115161883405E-2</v>
      </c>
      <c r="AW20" s="17">
        <v>5.1639169798317001E-2</v>
      </c>
    </row>
    <row r="21" spans="2:49" x14ac:dyDescent="0.25">
      <c r="B21" s="18" t="s">
        <v>313</v>
      </c>
      <c r="C21" s="17">
        <v>4.6712872953882198E-2</v>
      </c>
      <c r="D21" s="17">
        <v>5.3208486825787903E-2</v>
      </c>
      <c r="E21" s="17">
        <v>4.0767317889159702E-2</v>
      </c>
      <c r="F21" s="17"/>
      <c r="G21" s="17">
        <v>7.8215093532056496E-2</v>
      </c>
      <c r="H21" s="17">
        <v>5.98827954318207E-2</v>
      </c>
      <c r="I21" s="17">
        <v>5.73573677309887E-2</v>
      </c>
      <c r="J21" s="17">
        <v>3.1308723779950101E-2</v>
      </c>
      <c r="K21" s="17">
        <v>2.5619114993448499E-2</v>
      </c>
      <c r="L21" s="17">
        <v>3.2751451852155E-2</v>
      </c>
      <c r="M21" s="17"/>
      <c r="N21" s="17">
        <v>4.8753238774355299E-2</v>
      </c>
      <c r="O21" s="17">
        <v>3.7261915771579598E-2</v>
      </c>
      <c r="P21" s="17">
        <v>4.7759890209976799E-2</v>
      </c>
      <c r="Q21" s="17">
        <v>5.4351894570536699E-2</v>
      </c>
      <c r="R21" s="17"/>
      <c r="S21" s="17">
        <v>4.2922115481000001E-2</v>
      </c>
      <c r="T21" s="17">
        <v>4.40896750238517E-2</v>
      </c>
      <c r="U21" s="17">
        <v>2.2464416159900299E-2</v>
      </c>
      <c r="V21" s="17">
        <v>4.4794759263234701E-2</v>
      </c>
      <c r="W21" s="17">
        <v>6.6473688376024603E-2</v>
      </c>
      <c r="X21" s="17">
        <v>5.5486994079991102E-2</v>
      </c>
      <c r="Y21" s="17">
        <v>5.0528063744624603E-2</v>
      </c>
      <c r="Z21" s="17">
        <v>5.6808807422793199E-2</v>
      </c>
      <c r="AA21" s="17">
        <v>4.80024949758103E-2</v>
      </c>
      <c r="AB21" s="17">
        <v>5.0439986756958301E-2</v>
      </c>
      <c r="AC21" s="17">
        <v>3.9303032717414699E-2</v>
      </c>
      <c r="AD21" s="17"/>
      <c r="AE21" s="17">
        <v>5.5198588779404902E-2</v>
      </c>
      <c r="AF21" s="17">
        <v>4.2126471629861502E-2</v>
      </c>
      <c r="AG21" s="17">
        <v>4.7891664937792802E-2</v>
      </c>
      <c r="AH21" s="17"/>
      <c r="AI21" s="17">
        <v>6.9087267507616595E-2</v>
      </c>
      <c r="AJ21" s="17">
        <v>4.3759443973050698E-2</v>
      </c>
      <c r="AK21" s="17">
        <v>2.1532838944457601E-2</v>
      </c>
      <c r="AL21" s="17">
        <v>1.7771735784737501E-2</v>
      </c>
      <c r="AM21" s="17">
        <v>3.5956586494194302E-2</v>
      </c>
      <c r="AN21" s="17"/>
      <c r="AO21" s="17">
        <v>0.10894373358003601</v>
      </c>
      <c r="AP21" s="17">
        <v>3.7303213114044498E-2</v>
      </c>
      <c r="AQ21" s="17">
        <v>3.3104411675800201E-2</v>
      </c>
      <c r="AR21" s="17"/>
      <c r="AS21" s="17">
        <v>4.8940479289773797E-2</v>
      </c>
      <c r="AT21" s="17">
        <v>3.7601116923898101E-2</v>
      </c>
      <c r="AU21" s="17">
        <v>4.7714584024252903E-2</v>
      </c>
      <c r="AV21" s="17">
        <v>6.2740212372359105E-2</v>
      </c>
      <c r="AW21" s="17">
        <v>8.1780602915898906E-2</v>
      </c>
    </row>
    <row r="22" spans="2:49" x14ac:dyDescent="0.25">
      <c r="B22" s="18" t="s">
        <v>314</v>
      </c>
      <c r="C22" s="17">
        <v>4.2432966899111899E-2</v>
      </c>
      <c r="D22" s="17">
        <v>4.9301817232659799E-2</v>
      </c>
      <c r="E22" s="17">
        <v>3.60872034676211E-2</v>
      </c>
      <c r="F22" s="17"/>
      <c r="G22" s="17">
        <v>8.4354308946891596E-2</v>
      </c>
      <c r="H22" s="17">
        <v>4.6325026201981603E-2</v>
      </c>
      <c r="I22" s="17">
        <v>4.3959327234615299E-2</v>
      </c>
      <c r="J22" s="17">
        <v>2.75087750348007E-2</v>
      </c>
      <c r="K22" s="17">
        <v>2.94335335857085E-2</v>
      </c>
      <c r="L22" s="17">
        <v>3.05979163393637E-2</v>
      </c>
      <c r="M22" s="17"/>
      <c r="N22" s="17">
        <v>5.27195634151299E-2</v>
      </c>
      <c r="O22" s="17">
        <v>3.6175883001440902E-2</v>
      </c>
      <c r="P22" s="17">
        <v>4.2237691434788602E-2</v>
      </c>
      <c r="Q22" s="17">
        <v>3.77609551978857E-2</v>
      </c>
      <c r="R22" s="17"/>
      <c r="S22" s="17">
        <v>5.5388807077419902E-2</v>
      </c>
      <c r="T22" s="17">
        <v>4.3232948181137897E-2</v>
      </c>
      <c r="U22" s="17">
        <v>4.3598016250981399E-2</v>
      </c>
      <c r="V22" s="17">
        <v>3.4433706864709E-2</v>
      </c>
      <c r="W22" s="17">
        <v>5.03744309138578E-2</v>
      </c>
      <c r="X22" s="17">
        <v>3.81563229550793E-2</v>
      </c>
      <c r="Y22" s="17">
        <v>3.4030357817043097E-2</v>
      </c>
      <c r="Z22" s="17">
        <v>6.6004757155130295E-2</v>
      </c>
      <c r="AA22" s="17">
        <v>3.5032910761056003E-2</v>
      </c>
      <c r="AB22" s="17">
        <v>4.78395178922238E-2</v>
      </c>
      <c r="AC22" s="17">
        <v>1.44271855412362E-2</v>
      </c>
      <c r="AD22" s="17"/>
      <c r="AE22" s="17">
        <v>4.9653899436610298E-2</v>
      </c>
      <c r="AF22" s="17">
        <v>3.74620893290264E-2</v>
      </c>
      <c r="AG22" s="17">
        <v>2.8954341070714699E-2</v>
      </c>
      <c r="AH22" s="17"/>
      <c r="AI22" s="17">
        <v>6.5769049164108306E-2</v>
      </c>
      <c r="AJ22" s="17">
        <v>3.4290536384427299E-2</v>
      </c>
      <c r="AK22" s="17">
        <v>3.6302099611583698E-2</v>
      </c>
      <c r="AL22" s="17">
        <v>1.63701109342918E-2</v>
      </c>
      <c r="AM22" s="17">
        <v>2.1815856356758902E-2</v>
      </c>
      <c r="AN22" s="17"/>
      <c r="AO22" s="17">
        <v>0.108243512240686</v>
      </c>
      <c r="AP22" s="17">
        <v>2.86697307488115E-2</v>
      </c>
      <c r="AQ22" s="17">
        <v>2.4317963182653501E-2</v>
      </c>
      <c r="AR22" s="17"/>
      <c r="AS22" s="17">
        <v>3.707652027846E-2</v>
      </c>
      <c r="AT22" s="17">
        <v>3.9564479766550198E-2</v>
      </c>
      <c r="AU22" s="17">
        <v>4.2855398279195302E-2</v>
      </c>
      <c r="AV22" s="17">
        <v>6.3029888858219196E-2</v>
      </c>
      <c r="AW22" s="17">
        <v>9.4621547248475796E-2</v>
      </c>
    </row>
    <row r="23" spans="2:49" x14ac:dyDescent="0.25">
      <c r="B23" s="18" t="s">
        <v>315</v>
      </c>
      <c r="C23" s="17">
        <v>3.2773520573127803E-2</v>
      </c>
      <c r="D23" s="17">
        <v>4.0278204993643901E-2</v>
      </c>
      <c r="E23" s="17">
        <v>2.5186511992117799E-2</v>
      </c>
      <c r="F23" s="17"/>
      <c r="G23" s="17">
        <v>7.3265472580857902E-2</v>
      </c>
      <c r="H23" s="17">
        <v>4.5510443441174199E-2</v>
      </c>
      <c r="I23" s="17">
        <v>3.5528819022638103E-2</v>
      </c>
      <c r="J23" s="17">
        <v>2.20619491018763E-2</v>
      </c>
      <c r="K23" s="17">
        <v>2.53548742974028E-2</v>
      </c>
      <c r="L23" s="17">
        <v>6.5438395566410398E-3</v>
      </c>
      <c r="M23" s="17"/>
      <c r="N23" s="17">
        <v>3.3686241842938003E-2</v>
      </c>
      <c r="O23" s="17">
        <v>2.5560018269520299E-2</v>
      </c>
      <c r="P23" s="17">
        <v>3.9137848708483802E-2</v>
      </c>
      <c r="Q23" s="17">
        <v>3.32613107929947E-2</v>
      </c>
      <c r="R23" s="17"/>
      <c r="S23" s="17">
        <v>4.3679805882250303E-2</v>
      </c>
      <c r="T23" s="17">
        <v>2.10697997373663E-2</v>
      </c>
      <c r="U23" s="17">
        <v>1.7129578222253999E-2</v>
      </c>
      <c r="V23" s="17">
        <v>3.4155139196486502E-2</v>
      </c>
      <c r="W23" s="17">
        <v>7.0376360268956606E-2</v>
      </c>
      <c r="X23" s="17">
        <v>3.3578082624264802E-2</v>
      </c>
      <c r="Y23" s="17">
        <v>3.5298920186580603E-2</v>
      </c>
      <c r="Z23" s="17">
        <v>3.82071414258549E-2</v>
      </c>
      <c r="AA23" s="17">
        <v>3.2256588088532802E-2</v>
      </c>
      <c r="AB23" s="17">
        <v>2.6548938166858001E-2</v>
      </c>
      <c r="AC23" s="17">
        <v>5.1684939276654901E-3</v>
      </c>
      <c r="AD23" s="17"/>
      <c r="AE23" s="17">
        <v>3.11305239531861E-2</v>
      </c>
      <c r="AF23" s="17">
        <v>3.0573366254426599E-2</v>
      </c>
      <c r="AG23" s="17">
        <v>3.1140131183769602E-2</v>
      </c>
      <c r="AH23" s="17"/>
      <c r="AI23" s="17">
        <v>4.0832631104273598E-2</v>
      </c>
      <c r="AJ23" s="17">
        <v>3.1571096368180597E-2</v>
      </c>
      <c r="AK23" s="17">
        <v>1.8734219314822199E-2</v>
      </c>
      <c r="AL23" s="17">
        <v>6.7306396487975401E-2</v>
      </c>
      <c r="AM23" s="17">
        <v>2.2521401861260001E-2</v>
      </c>
      <c r="AN23" s="17"/>
      <c r="AO23" s="17">
        <v>5.7754382689533403E-2</v>
      </c>
      <c r="AP23" s="17">
        <v>2.9015016634691301E-2</v>
      </c>
      <c r="AQ23" s="17">
        <v>2.8529308207286701E-2</v>
      </c>
      <c r="AR23" s="17"/>
      <c r="AS23" s="17">
        <v>2.8484598074592301E-2</v>
      </c>
      <c r="AT23" s="17">
        <v>2.7391003584017099E-2</v>
      </c>
      <c r="AU23" s="17">
        <v>3.7039621137601501E-2</v>
      </c>
      <c r="AV23" s="17">
        <v>3.33381605793912E-2</v>
      </c>
      <c r="AW23" s="17">
        <v>7.9220040038930697E-2</v>
      </c>
    </row>
    <row r="24" spans="2:49" x14ac:dyDescent="0.25">
      <c r="B24" s="18" t="s">
        <v>225</v>
      </c>
      <c r="C24" s="17">
        <v>2.30771920861715E-2</v>
      </c>
      <c r="D24" s="17">
        <v>2.9419467637624999E-2</v>
      </c>
      <c r="E24" s="17">
        <v>1.7082453387904199E-2</v>
      </c>
      <c r="F24" s="17"/>
      <c r="G24" s="17">
        <v>8.5573683881688609E-3</v>
      </c>
      <c r="H24" s="17">
        <v>1.3952960039455901E-2</v>
      </c>
      <c r="I24" s="17">
        <v>1.2580100473491999E-2</v>
      </c>
      <c r="J24" s="17">
        <v>2.6982518059207299E-2</v>
      </c>
      <c r="K24" s="17">
        <v>3.5200479248145101E-2</v>
      </c>
      <c r="L24" s="17">
        <v>3.7538034170738303E-2</v>
      </c>
      <c r="M24" s="17"/>
      <c r="N24" s="17">
        <v>3.7174723913569199E-2</v>
      </c>
      <c r="O24" s="17">
        <v>1.5404163573593E-2</v>
      </c>
      <c r="P24" s="17">
        <v>2.1716194797908001E-2</v>
      </c>
      <c r="Q24" s="17">
        <v>1.63940619077922E-2</v>
      </c>
      <c r="R24" s="17"/>
      <c r="S24" s="17">
        <v>2.4516038140131601E-2</v>
      </c>
      <c r="T24" s="17">
        <v>1.4682846797681901E-2</v>
      </c>
      <c r="U24" s="17">
        <v>2.20177499975409E-2</v>
      </c>
      <c r="V24" s="17">
        <v>3.3633094350606803E-2</v>
      </c>
      <c r="W24" s="17">
        <v>3.0290913188096499E-2</v>
      </c>
      <c r="X24" s="17">
        <v>1.6759686794504999E-2</v>
      </c>
      <c r="Y24" s="17">
        <v>2.3303021291334401E-2</v>
      </c>
      <c r="Z24" s="17">
        <v>2.5477471889425299E-2</v>
      </c>
      <c r="AA24" s="17">
        <v>1.9527195663064299E-2</v>
      </c>
      <c r="AB24" s="17">
        <v>2.76114240016401E-2</v>
      </c>
      <c r="AC24" s="17">
        <v>2.22155196831458E-2</v>
      </c>
      <c r="AD24" s="17"/>
      <c r="AE24" s="17">
        <v>1.3808581599153401E-2</v>
      </c>
      <c r="AF24" s="17">
        <v>3.4379934970554499E-2</v>
      </c>
      <c r="AG24" s="17">
        <v>1.5987737317715401E-2</v>
      </c>
      <c r="AH24" s="17"/>
      <c r="AI24" s="17">
        <v>1.6602399136420899E-2</v>
      </c>
      <c r="AJ24" s="17">
        <v>2.4850711608143099E-2</v>
      </c>
      <c r="AK24" s="17">
        <v>3.9064427412466497E-2</v>
      </c>
      <c r="AL24" s="17">
        <v>2.6414211083066599E-2</v>
      </c>
      <c r="AM24" s="17">
        <v>9.1395545188765002E-3</v>
      </c>
      <c r="AN24" s="17"/>
      <c r="AO24" s="17">
        <v>1.4153299193670499E-2</v>
      </c>
      <c r="AP24" s="17">
        <v>2.28706732286721E-2</v>
      </c>
      <c r="AQ24" s="17">
        <v>3.6312249061226501E-2</v>
      </c>
      <c r="AR24" s="17"/>
      <c r="AS24" s="17">
        <v>2.0398850581358E-2</v>
      </c>
      <c r="AT24" s="17">
        <v>1.15056220217766E-2</v>
      </c>
      <c r="AU24" s="17">
        <v>2.8616345310684299E-2</v>
      </c>
      <c r="AV24" s="17">
        <v>3.5166319491716697E-2</v>
      </c>
      <c r="AW24" s="17">
        <v>2.7654571770743801E-2</v>
      </c>
    </row>
    <row r="25" spans="2:49" x14ac:dyDescent="0.25">
      <c r="B25" s="18" t="s">
        <v>73</v>
      </c>
      <c r="C25" s="19">
        <v>5.2874938424598499E-2</v>
      </c>
      <c r="D25" s="19">
        <v>5.2755972166771199E-2</v>
      </c>
      <c r="E25" s="19">
        <v>5.3435786882624597E-2</v>
      </c>
      <c r="F25" s="19"/>
      <c r="G25" s="19">
        <v>2.2337050891833798E-2</v>
      </c>
      <c r="H25" s="19">
        <v>5.47530912535832E-2</v>
      </c>
      <c r="I25" s="19">
        <v>5.8841186908362202E-2</v>
      </c>
      <c r="J25" s="19">
        <v>5.4061491500269898E-2</v>
      </c>
      <c r="K25" s="19">
        <v>5.2929583747661699E-2</v>
      </c>
      <c r="L25" s="19">
        <v>6.6082746631191805E-2</v>
      </c>
      <c r="M25" s="19"/>
      <c r="N25" s="19">
        <v>4.9058006934735297E-2</v>
      </c>
      <c r="O25" s="19">
        <v>4.8256680897392698E-2</v>
      </c>
      <c r="P25" s="19">
        <v>5.5016659771804498E-2</v>
      </c>
      <c r="Q25" s="19">
        <v>5.7958953371296702E-2</v>
      </c>
      <c r="R25" s="19"/>
      <c r="S25" s="19">
        <v>5.3774519400797201E-2</v>
      </c>
      <c r="T25" s="19">
        <v>6.2709863509237906E-2</v>
      </c>
      <c r="U25" s="19">
        <v>5.8294842658107401E-2</v>
      </c>
      <c r="V25" s="19">
        <v>4.1663130311636903E-2</v>
      </c>
      <c r="W25" s="19">
        <v>4.2591364733232898E-2</v>
      </c>
      <c r="X25" s="19">
        <v>5.8213735895606897E-2</v>
      </c>
      <c r="Y25" s="19">
        <v>4.7778895520962698E-2</v>
      </c>
      <c r="Z25" s="19">
        <v>4.45069279480814E-2</v>
      </c>
      <c r="AA25" s="19">
        <v>5.55780462338075E-2</v>
      </c>
      <c r="AB25" s="19">
        <v>3.8532128175810601E-2</v>
      </c>
      <c r="AC25" s="19">
        <v>7.5742714813874706E-2</v>
      </c>
      <c r="AD25" s="19"/>
      <c r="AE25" s="19">
        <v>6.7030917494421E-2</v>
      </c>
      <c r="AF25" s="19">
        <v>4.3963293036243301E-2</v>
      </c>
      <c r="AG25" s="19">
        <v>6.0865630299087599E-2</v>
      </c>
      <c r="AH25" s="19"/>
      <c r="AI25" s="19">
        <v>5.63129584610257E-2</v>
      </c>
      <c r="AJ25" s="19">
        <v>4.5631971712569698E-2</v>
      </c>
      <c r="AK25" s="19">
        <v>4.7131396309867499E-2</v>
      </c>
      <c r="AL25" s="19">
        <v>3.9762629803354703E-2</v>
      </c>
      <c r="AM25" s="19">
        <v>7.6008504125174195E-2</v>
      </c>
      <c r="AN25" s="19"/>
      <c r="AO25" s="19">
        <v>5.7056250340508201E-2</v>
      </c>
      <c r="AP25" s="19">
        <v>4.3891482704088901E-2</v>
      </c>
      <c r="AQ25" s="19">
        <v>4.7424969401808501E-2</v>
      </c>
      <c r="AR25" s="19"/>
      <c r="AS25" s="19">
        <v>5.9213561516630202E-2</v>
      </c>
      <c r="AT25" s="19">
        <v>4.4476708176736997E-2</v>
      </c>
      <c r="AU25" s="19">
        <v>5.56855786252081E-2</v>
      </c>
      <c r="AV25" s="19">
        <v>4.0024747351870997E-2</v>
      </c>
      <c r="AW25" s="19">
        <v>3.7637877076725799E-2</v>
      </c>
    </row>
    <row r="26" spans="2:49" x14ac:dyDescent="0.25">
      <c r="B26" s="16"/>
    </row>
    <row r="27" spans="2:49" x14ac:dyDescent="0.25">
      <c r="B27" t="s">
        <v>77</v>
      </c>
    </row>
    <row r="28" spans="2:49" x14ac:dyDescent="0.25">
      <c r="B28" t="s">
        <v>78</v>
      </c>
    </row>
    <row r="30" spans="2:49" x14ac:dyDescent="0.25">
      <c r="B30"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W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317</v>
      </c>
      <c r="C9" s="17">
        <v>0.29350193361312299</v>
      </c>
      <c r="D9" s="17">
        <v>0.29279816910766598</v>
      </c>
      <c r="E9" s="17">
        <v>0.293657919356068</v>
      </c>
      <c r="F9" s="17"/>
      <c r="G9" s="17">
        <v>0.27309880313738299</v>
      </c>
      <c r="H9" s="17">
        <v>0.258575452971261</v>
      </c>
      <c r="I9" s="17">
        <v>0.29642116263297902</v>
      </c>
      <c r="J9" s="17">
        <v>0.315064410578969</v>
      </c>
      <c r="K9" s="17">
        <v>0.32380902043700599</v>
      </c>
      <c r="L9" s="17">
        <v>0.29542089948774602</v>
      </c>
      <c r="M9" s="17"/>
      <c r="N9" s="17">
        <v>0.29254421553964099</v>
      </c>
      <c r="O9" s="17">
        <v>0.30782031944367999</v>
      </c>
      <c r="P9" s="17">
        <v>0.29832023189074097</v>
      </c>
      <c r="Q9" s="17">
        <v>0.27726112930264901</v>
      </c>
      <c r="R9" s="17"/>
      <c r="S9" s="17">
        <v>0.29360859958839303</v>
      </c>
      <c r="T9" s="17">
        <v>0.26135980979894402</v>
      </c>
      <c r="U9" s="17">
        <v>0.25675595773551002</v>
      </c>
      <c r="V9" s="17">
        <v>0.27694725901462097</v>
      </c>
      <c r="W9" s="17">
        <v>0.32441439260032101</v>
      </c>
      <c r="X9" s="17">
        <v>0.32237379762621998</v>
      </c>
      <c r="Y9" s="17">
        <v>0.291742931701371</v>
      </c>
      <c r="Z9" s="17">
        <v>0.32304604077818799</v>
      </c>
      <c r="AA9" s="17">
        <v>0.29747993103057702</v>
      </c>
      <c r="AB9" s="17">
        <v>0.31745970205805601</v>
      </c>
      <c r="AC9" s="17">
        <v>0.29751582039626401</v>
      </c>
      <c r="AD9" s="17"/>
      <c r="AE9" s="17">
        <v>0.30466385640393001</v>
      </c>
      <c r="AF9" s="17">
        <v>0.29207698692199702</v>
      </c>
      <c r="AG9" s="17">
        <v>0.28342579916076399</v>
      </c>
      <c r="AH9" s="17"/>
      <c r="AI9" s="17">
        <v>0.29102369546513301</v>
      </c>
      <c r="AJ9" s="17">
        <v>0.29551998084271203</v>
      </c>
      <c r="AK9" s="17">
        <v>0.31096155064160702</v>
      </c>
      <c r="AL9" s="17">
        <v>0.24142385367153399</v>
      </c>
      <c r="AM9" s="17">
        <v>0.29089353478822899</v>
      </c>
      <c r="AN9" s="17"/>
      <c r="AO9" s="17">
        <v>0.307909477948624</v>
      </c>
      <c r="AP9" s="17">
        <v>0.30375099450862703</v>
      </c>
      <c r="AQ9" s="17">
        <v>0.28686721270742799</v>
      </c>
      <c r="AR9" s="17"/>
      <c r="AS9" s="17">
        <v>0.29500584837395399</v>
      </c>
      <c r="AT9" s="17">
        <v>0.28068206779656901</v>
      </c>
      <c r="AU9" s="17">
        <v>0.30612220946266699</v>
      </c>
      <c r="AV9" s="17">
        <v>0.24415170750778101</v>
      </c>
      <c r="AW9" s="17">
        <v>0.239807940368849</v>
      </c>
    </row>
    <row r="10" spans="2:49" ht="30" x14ac:dyDescent="0.25">
      <c r="B10" s="18" t="s">
        <v>318</v>
      </c>
      <c r="C10" s="17">
        <v>0.28252549032649799</v>
      </c>
      <c r="D10" s="17">
        <v>0.28112770377102603</v>
      </c>
      <c r="E10" s="17">
        <v>0.284684985708619</v>
      </c>
      <c r="F10" s="17"/>
      <c r="G10" s="17">
        <v>0.229335837913168</v>
      </c>
      <c r="H10" s="17">
        <v>0.245938555520122</v>
      </c>
      <c r="I10" s="17">
        <v>0.29128062744802602</v>
      </c>
      <c r="J10" s="17">
        <v>0.28783905658544501</v>
      </c>
      <c r="K10" s="17">
        <v>0.32427204606550702</v>
      </c>
      <c r="L10" s="17">
        <v>0.308686767178668</v>
      </c>
      <c r="M10" s="17"/>
      <c r="N10" s="17">
        <v>0.29491676120639798</v>
      </c>
      <c r="O10" s="17">
        <v>0.30001093219230301</v>
      </c>
      <c r="P10" s="17">
        <v>0.26519585181024002</v>
      </c>
      <c r="Q10" s="17">
        <v>0.26581470324814199</v>
      </c>
      <c r="R10" s="17"/>
      <c r="S10" s="17">
        <v>0.28789666570587702</v>
      </c>
      <c r="T10" s="17">
        <v>0.26961983124557598</v>
      </c>
      <c r="U10" s="17">
        <v>0.28729138173951502</v>
      </c>
      <c r="V10" s="17">
        <v>0.311582331035962</v>
      </c>
      <c r="W10" s="17">
        <v>0.29394621744495902</v>
      </c>
      <c r="X10" s="17">
        <v>0.22671174271160999</v>
      </c>
      <c r="Y10" s="17">
        <v>0.26747435127132502</v>
      </c>
      <c r="Z10" s="17">
        <v>0.287772067631824</v>
      </c>
      <c r="AA10" s="17">
        <v>0.300019580994834</v>
      </c>
      <c r="AB10" s="17">
        <v>0.30341016153509598</v>
      </c>
      <c r="AC10" s="17">
        <v>0.26940174953625501</v>
      </c>
      <c r="AD10" s="17"/>
      <c r="AE10" s="17">
        <v>0.27459412479232398</v>
      </c>
      <c r="AF10" s="17">
        <v>0.30946715347849801</v>
      </c>
      <c r="AG10" s="17">
        <v>0.244192388261635</v>
      </c>
      <c r="AH10" s="17"/>
      <c r="AI10" s="17">
        <v>0.29443133491740903</v>
      </c>
      <c r="AJ10" s="17">
        <v>0.29088445548265901</v>
      </c>
      <c r="AK10" s="17">
        <v>0.32372646401471999</v>
      </c>
      <c r="AL10" s="17">
        <v>0.21027719611304899</v>
      </c>
      <c r="AM10" s="17">
        <v>0.26411319902007802</v>
      </c>
      <c r="AN10" s="17"/>
      <c r="AO10" s="17">
        <v>0.290837626285327</v>
      </c>
      <c r="AP10" s="17">
        <v>0.30166210857028097</v>
      </c>
      <c r="AQ10" s="17">
        <v>0.33432818967615002</v>
      </c>
      <c r="AR10" s="17"/>
      <c r="AS10" s="17">
        <v>0.269294715780175</v>
      </c>
      <c r="AT10" s="17">
        <v>0.28004202931734101</v>
      </c>
      <c r="AU10" s="17">
        <v>0.30320406729647897</v>
      </c>
      <c r="AV10" s="17">
        <v>0.29292561276588502</v>
      </c>
      <c r="AW10" s="17">
        <v>0.33286138379564401</v>
      </c>
    </row>
    <row r="11" spans="2:49" x14ac:dyDescent="0.25">
      <c r="B11" s="18" t="s">
        <v>319</v>
      </c>
      <c r="C11" s="17">
        <v>0.25551390850605799</v>
      </c>
      <c r="D11" s="17">
        <v>0.238082441693721</v>
      </c>
      <c r="E11" s="17">
        <v>0.273102847235623</v>
      </c>
      <c r="F11" s="17"/>
      <c r="G11" s="17">
        <v>0.25428916872695501</v>
      </c>
      <c r="H11" s="17">
        <v>0.27900633226482702</v>
      </c>
      <c r="I11" s="17">
        <v>0.267230710212289</v>
      </c>
      <c r="J11" s="17">
        <v>0.26527632429595499</v>
      </c>
      <c r="K11" s="17">
        <v>0.240627513988902</v>
      </c>
      <c r="L11" s="17">
        <v>0.22974379470401901</v>
      </c>
      <c r="M11" s="17"/>
      <c r="N11" s="17">
        <v>0.234676274435999</v>
      </c>
      <c r="O11" s="17">
        <v>0.26244516759591302</v>
      </c>
      <c r="P11" s="17">
        <v>0.25892898734964398</v>
      </c>
      <c r="Q11" s="17">
        <v>0.26882148663337402</v>
      </c>
      <c r="R11" s="17"/>
      <c r="S11" s="17">
        <v>0.27337848573507501</v>
      </c>
      <c r="T11" s="17">
        <v>0.253731289390282</v>
      </c>
      <c r="U11" s="17">
        <v>0.222484328635288</v>
      </c>
      <c r="V11" s="17">
        <v>0.223291171938512</v>
      </c>
      <c r="W11" s="17">
        <v>0.29645206623140402</v>
      </c>
      <c r="X11" s="17">
        <v>0.25363996539312</v>
      </c>
      <c r="Y11" s="17">
        <v>0.27661475559038601</v>
      </c>
      <c r="Z11" s="17">
        <v>0.23129396987025699</v>
      </c>
      <c r="AA11" s="17">
        <v>0.23455644057604499</v>
      </c>
      <c r="AB11" s="17">
        <v>0.27837386671549202</v>
      </c>
      <c r="AC11" s="17">
        <v>0.25765284491190499</v>
      </c>
      <c r="AD11" s="17"/>
      <c r="AE11" s="17">
        <v>0.25263856570146598</v>
      </c>
      <c r="AF11" s="17">
        <v>0.25690923962754703</v>
      </c>
      <c r="AG11" s="17">
        <v>0.26786900369442701</v>
      </c>
      <c r="AH11" s="17"/>
      <c r="AI11" s="17">
        <v>0.25447426385109501</v>
      </c>
      <c r="AJ11" s="17">
        <v>0.27558708681192901</v>
      </c>
      <c r="AK11" s="17">
        <v>0.20628850896786599</v>
      </c>
      <c r="AL11" s="17">
        <v>0.18279160660414201</v>
      </c>
      <c r="AM11" s="17">
        <v>0.25217964446917501</v>
      </c>
      <c r="AN11" s="17"/>
      <c r="AO11" s="17">
        <v>0.268458952558149</v>
      </c>
      <c r="AP11" s="17">
        <v>0.26878679625528701</v>
      </c>
      <c r="AQ11" s="17">
        <v>0.20919168753377701</v>
      </c>
      <c r="AR11" s="17"/>
      <c r="AS11" s="17">
        <v>0.25219008925156</v>
      </c>
      <c r="AT11" s="17">
        <v>0.234645441820933</v>
      </c>
      <c r="AU11" s="17">
        <v>0.24172704796039801</v>
      </c>
      <c r="AV11" s="17">
        <v>0.23170431977228001</v>
      </c>
      <c r="AW11" s="17">
        <v>0.31570032671074899</v>
      </c>
    </row>
    <row r="12" spans="2:49" ht="30" x14ac:dyDescent="0.25">
      <c r="B12" s="18" t="s">
        <v>320</v>
      </c>
      <c r="C12" s="17">
        <v>0.254159278606642</v>
      </c>
      <c r="D12" s="17">
        <v>0.27133804751260598</v>
      </c>
      <c r="E12" s="17">
        <v>0.237952988467097</v>
      </c>
      <c r="F12" s="17"/>
      <c r="G12" s="17">
        <v>0.24190661422606</v>
      </c>
      <c r="H12" s="17">
        <v>0.26909880927055801</v>
      </c>
      <c r="I12" s="17">
        <v>0.26658973909644101</v>
      </c>
      <c r="J12" s="17">
        <v>0.26991545291388702</v>
      </c>
      <c r="K12" s="17">
        <v>0.272195291581941</v>
      </c>
      <c r="L12" s="17">
        <v>0.21524376705157899</v>
      </c>
      <c r="M12" s="17"/>
      <c r="N12" s="17">
        <v>0.260571162777474</v>
      </c>
      <c r="O12" s="17">
        <v>0.26606164635110502</v>
      </c>
      <c r="P12" s="17">
        <v>0.26205257785482799</v>
      </c>
      <c r="Q12" s="17">
        <v>0.22719792501560199</v>
      </c>
      <c r="R12" s="17"/>
      <c r="S12" s="17">
        <v>0.24617691714335199</v>
      </c>
      <c r="T12" s="17">
        <v>0.28548011988462801</v>
      </c>
      <c r="U12" s="17">
        <v>0.26362662049331198</v>
      </c>
      <c r="V12" s="17">
        <v>0.29278058948345498</v>
      </c>
      <c r="W12" s="17">
        <v>0.27694171072885299</v>
      </c>
      <c r="X12" s="17">
        <v>0.236782475478403</v>
      </c>
      <c r="Y12" s="17">
        <v>0.25469413352993597</v>
      </c>
      <c r="Z12" s="17">
        <v>0.18992248359580699</v>
      </c>
      <c r="AA12" s="17">
        <v>0.22314593894739501</v>
      </c>
      <c r="AB12" s="17">
        <v>0.233329976348947</v>
      </c>
      <c r="AC12" s="17">
        <v>0.26605595766347101</v>
      </c>
      <c r="AD12" s="17"/>
      <c r="AE12" s="17">
        <v>0.258225244166641</v>
      </c>
      <c r="AF12" s="17">
        <v>0.25316351478962501</v>
      </c>
      <c r="AG12" s="17">
        <v>0.26142118744813198</v>
      </c>
      <c r="AH12" s="17"/>
      <c r="AI12" s="17">
        <v>0.25752640132218002</v>
      </c>
      <c r="AJ12" s="17">
        <v>0.24675617136192901</v>
      </c>
      <c r="AK12" s="17">
        <v>0.25563492625259598</v>
      </c>
      <c r="AL12" s="17">
        <v>0.29856068351762699</v>
      </c>
      <c r="AM12" s="17">
        <v>0.24045423068046601</v>
      </c>
      <c r="AN12" s="17"/>
      <c r="AO12" s="17">
        <v>0.25769800307993701</v>
      </c>
      <c r="AP12" s="17">
        <v>0.25702700877096402</v>
      </c>
      <c r="AQ12" s="17">
        <v>0.269917680147576</v>
      </c>
      <c r="AR12" s="17"/>
      <c r="AS12" s="17">
        <v>0.24462781821433099</v>
      </c>
      <c r="AT12" s="17">
        <v>0.239973236821934</v>
      </c>
      <c r="AU12" s="17">
        <v>0.26513884703851798</v>
      </c>
      <c r="AV12" s="17">
        <v>0.27208872623078101</v>
      </c>
      <c r="AW12" s="17">
        <v>0.33828674334145298</v>
      </c>
    </row>
    <row r="13" spans="2:49" x14ac:dyDescent="0.25">
      <c r="B13" s="18" t="s">
        <v>321</v>
      </c>
      <c r="C13" s="17">
        <v>0.22254033152142899</v>
      </c>
      <c r="D13" s="17">
        <v>0.20793311248330501</v>
      </c>
      <c r="E13" s="17">
        <v>0.235695752883502</v>
      </c>
      <c r="F13" s="17"/>
      <c r="G13" s="17">
        <v>0.27990138031728201</v>
      </c>
      <c r="H13" s="17">
        <v>0.265032133236215</v>
      </c>
      <c r="I13" s="17">
        <v>0.26695960729229901</v>
      </c>
      <c r="J13" s="17">
        <v>0.22949634999212301</v>
      </c>
      <c r="K13" s="17">
        <v>0.17106618697998799</v>
      </c>
      <c r="L13" s="17">
        <v>0.14197566359601099</v>
      </c>
      <c r="M13" s="17"/>
      <c r="N13" s="17">
        <v>0.19715410763287</v>
      </c>
      <c r="O13" s="17">
        <v>0.23447217513628099</v>
      </c>
      <c r="P13" s="17">
        <v>0.224903028471164</v>
      </c>
      <c r="Q13" s="17">
        <v>0.23807407006787901</v>
      </c>
      <c r="R13" s="17"/>
      <c r="S13" s="17">
        <v>0.275841619881459</v>
      </c>
      <c r="T13" s="17">
        <v>0.20983681895856299</v>
      </c>
      <c r="U13" s="17">
        <v>0.22053990713649499</v>
      </c>
      <c r="V13" s="17">
        <v>0.20828863410758</v>
      </c>
      <c r="W13" s="17">
        <v>0.192629367687317</v>
      </c>
      <c r="X13" s="17">
        <v>0.23414498233491199</v>
      </c>
      <c r="Y13" s="17">
        <v>0.21163721500131699</v>
      </c>
      <c r="Z13" s="17">
        <v>0.19809174174962499</v>
      </c>
      <c r="AA13" s="17">
        <v>0.199629730301465</v>
      </c>
      <c r="AB13" s="17">
        <v>0.23858147579578401</v>
      </c>
      <c r="AC13" s="17">
        <v>0.21458479449026599</v>
      </c>
      <c r="AD13" s="17"/>
      <c r="AE13" s="17">
        <v>0.217275142599333</v>
      </c>
      <c r="AF13" s="17">
        <v>0.20020718236421201</v>
      </c>
      <c r="AG13" s="17">
        <v>0.257221032074269</v>
      </c>
      <c r="AH13" s="17"/>
      <c r="AI13" s="17">
        <v>0.20685946876558201</v>
      </c>
      <c r="AJ13" s="17">
        <v>0.22799925744301799</v>
      </c>
      <c r="AK13" s="17">
        <v>0.20441868686577699</v>
      </c>
      <c r="AL13" s="17">
        <v>0.15478344384579701</v>
      </c>
      <c r="AM13" s="17">
        <v>0.23733867135230599</v>
      </c>
      <c r="AN13" s="17"/>
      <c r="AO13" s="17">
        <v>0.21603108664527601</v>
      </c>
      <c r="AP13" s="17">
        <v>0.22684694834136401</v>
      </c>
      <c r="AQ13" s="17">
        <v>0.23031037591270101</v>
      </c>
      <c r="AR13" s="17"/>
      <c r="AS13" s="17">
        <v>0.219567492727201</v>
      </c>
      <c r="AT13" s="17">
        <v>0.227126639084541</v>
      </c>
      <c r="AU13" s="17">
        <v>0.21443834537744999</v>
      </c>
      <c r="AV13" s="17">
        <v>0.25614441447685199</v>
      </c>
      <c r="AW13" s="17">
        <v>0.35259687061317302</v>
      </c>
    </row>
    <row r="14" spans="2:49" ht="30" x14ac:dyDescent="0.25">
      <c r="B14" s="18" t="s">
        <v>322</v>
      </c>
      <c r="C14" s="17">
        <v>0.22220583762047999</v>
      </c>
      <c r="D14" s="17">
        <v>0.219326156090662</v>
      </c>
      <c r="E14" s="17">
        <v>0.225967121598663</v>
      </c>
      <c r="F14" s="17"/>
      <c r="G14" s="17">
        <v>0.22242294721386499</v>
      </c>
      <c r="H14" s="17">
        <v>0.18194187723897101</v>
      </c>
      <c r="I14" s="17">
        <v>0.200112325915174</v>
      </c>
      <c r="J14" s="17">
        <v>0.22248392461304101</v>
      </c>
      <c r="K14" s="17">
        <v>0.24873943797008399</v>
      </c>
      <c r="L14" s="17">
        <v>0.25477326291255897</v>
      </c>
      <c r="M14" s="17"/>
      <c r="N14" s="17">
        <v>0.19315092215105001</v>
      </c>
      <c r="O14" s="17">
        <v>0.21677580979226799</v>
      </c>
      <c r="P14" s="17">
        <v>0.238125083479063</v>
      </c>
      <c r="Q14" s="17">
        <v>0.24584012481694401</v>
      </c>
      <c r="R14" s="17"/>
      <c r="S14" s="17">
        <v>0.220628257964228</v>
      </c>
      <c r="T14" s="17">
        <v>0.21080053872510601</v>
      </c>
      <c r="U14" s="17">
        <v>0.212971170321611</v>
      </c>
      <c r="V14" s="17">
        <v>0.188780847000215</v>
      </c>
      <c r="W14" s="17">
        <v>0.22270421859405701</v>
      </c>
      <c r="X14" s="17">
        <v>0.22295418519528101</v>
      </c>
      <c r="Y14" s="17">
        <v>0.247437185118623</v>
      </c>
      <c r="Z14" s="17">
        <v>0.254294664955108</v>
      </c>
      <c r="AA14" s="17">
        <v>0.193240532566616</v>
      </c>
      <c r="AB14" s="17">
        <v>0.26978642301526601</v>
      </c>
      <c r="AC14" s="17">
        <v>0.241238306631925</v>
      </c>
      <c r="AD14" s="17"/>
      <c r="AE14" s="17">
        <v>0.24757815703976299</v>
      </c>
      <c r="AF14" s="17">
        <v>0.19867067712546099</v>
      </c>
      <c r="AG14" s="17">
        <v>0.22453645914509099</v>
      </c>
      <c r="AH14" s="17"/>
      <c r="AI14" s="17">
        <v>0.239855569977209</v>
      </c>
      <c r="AJ14" s="17">
        <v>0.220911054670379</v>
      </c>
      <c r="AK14" s="17">
        <v>0.16952538807860901</v>
      </c>
      <c r="AL14" s="17">
        <v>0.23419144761892199</v>
      </c>
      <c r="AM14" s="17">
        <v>0.229743851216825</v>
      </c>
      <c r="AN14" s="17"/>
      <c r="AO14" s="17">
        <v>0.26103495789409498</v>
      </c>
      <c r="AP14" s="17">
        <v>0.21105061148030299</v>
      </c>
      <c r="AQ14" s="17">
        <v>0.21573525820447301</v>
      </c>
      <c r="AR14" s="17"/>
      <c r="AS14" s="17">
        <v>0.25684789091279803</v>
      </c>
      <c r="AT14" s="17">
        <v>0.235626529340314</v>
      </c>
      <c r="AU14" s="17">
        <v>0.18406053349818499</v>
      </c>
      <c r="AV14" s="17">
        <v>0.16380128112672401</v>
      </c>
      <c r="AW14" s="17">
        <v>0.12874576274584301</v>
      </c>
    </row>
    <row r="15" spans="2:49" ht="30" x14ac:dyDescent="0.25">
      <c r="B15" s="18" t="s">
        <v>323</v>
      </c>
      <c r="C15" s="17">
        <v>0.137633596572453</v>
      </c>
      <c r="D15" s="17">
        <v>0.147849294227165</v>
      </c>
      <c r="E15" s="17">
        <v>0.12882273186483301</v>
      </c>
      <c r="F15" s="17"/>
      <c r="G15" s="17">
        <v>0.142048532853503</v>
      </c>
      <c r="H15" s="17">
        <v>0.125932044698956</v>
      </c>
      <c r="I15" s="17">
        <v>0.11281646090170901</v>
      </c>
      <c r="J15" s="17">
        <v>0.108896387522626</v>
      </c>
      <c r="K15" s="17">
        <v>0.13466337132415199</v>
      </c>
      <c r="L15" s="17">
        <v>0.189745542714857</v>
      </c>
      <c r="M15" s="17"/>
      <c r="N15" s="17">
        <v>0.161774412485717</v>
      </c>
      <c r="O15" s="17">
        <v>0.13266541427755901</v>
      </c>
      <c r="P15" s="17">
        <v>0.117116586226074</v>
      </c>
      <c r="Q15" s="17">
        <v>0.131582836543509</v>
      </c>
      <c r="R15" s="17"/>
      <c r="S15" s="17">
        <v>0.18708812291129501</v>
      </c>
      <c r="T15" s="17">
        <v>0.14951539614269099</v>
      </c>
      <c r="U15" s="17">
        <v>0.13197823433560099</v>
      </c>
      <c r="V15" s="17">
        <v>9.8128176905043801E-2</v>
      </c>
      <c r="W15" s="17">
        <v>9.2685717860776506E-2</v>
      </c>
      <c r="X15" s="17">
        <v>0.101049034871819</v>
      </c>
      <c r="Y15" s="17">
        <v>0.11100576552937499</v>
      </c>
      <c r="Z15" s="17">
        <v>0.16584740937793499</v>
      </c>
      <c r="AA15" s="17">
        <v>0.16617947301501099</v>
      </c>
      <c r="AB15" s="17">
        <v>0.126227736235177</v>
      </c>
      <c r="AC15" s="17">
        <v>0.154865845327679</v>
      </c>
      <c r="AD15" s="17"/>
      <c r="AE15" s="17">
        <v>0.136391906644343</v>
      </c>
      <c r="AF15" s="17">
        <v>0.144394367619432</v>
      </c>
      <c r="AG15" s="17">
        <v>0.120892951953668</v>
      </c>
      <c r="AH15" s="17"/>
      <c r="AI15" s="17">
        <v>0.15150507331513899</v>
      </c>
      <c r="AJ15" s="17">
        <v>0.13386108755441301</v>
      </c>
      <c r="AK15" s="17">
        <v>0.157630171008588</v>
      </c>
      <c r="AL15" s="17">
        <v>7.1225793892575495E-2</v>
      </c>
      <c r="AM15" s="17">
        <v>0.11932257281363901</v>
      </c>
      <c r="AN15" s="17"/>
      <c r="AO15" s="17">
        <v>0.16840128094819101</v>
      </c>
      <c r="AP15" s="17">
        <v>0.139910681068276</v>
      </c>
      <c r="AQ15" s="17">
        <v>0.132304331236858</v>
      </c>
      <c r="AR15" s="17"/>
      <c r="AS15" s="17">
        <v>0.113114256153608</v>
      </c>
      <c r="AT15" s="17">
        <v>0.13927813183138901</v>
      </c>
      <c r="AU15" s="17">
        <v>0.156648446614917</v>
      </c>
      <c r="AV15" s="17">
        <v>0.169398697510802</v>
      </c>
      <c r="AW15" s="17">
        <v>0.106876315151963</v>
      </c>
    </row>
    <row r="16" spans="2:49" x14ac:dyDescent="0.25">
      <c r="B16" s="18" t="s">
        <v>324</v>
      </c>
      <c r="C16" s="17">
        <v>0.128755005691467</v>
      </c>
      <c r="D16" s="17">
        <v>0.136238742987877</v>
      </c>
      <c r="E16" s="17">
        <v>0.121377716676485</v>
      </c>
      <c r="F16" s="17"/>
      <c r="G16" s="17">
        <v>0.19091611989761101</v>
      </c>
      <c r="H16" s="17">
        <v>0.173554035870436</v>
      </c>
      <c r="I16" s="17">
        <v>0.13594483807819199</v>
      </c>
      <c r="J16" s="17">
        <v>0.105973555471168</v>
      </c>
      <c r="K16" s="17">
        <v>9.4405611595829594E-2</v>
      </c>
      <c r="L16" s="17">
        <v>8.6106477910321402E-2</v>
      </c>
      <c r="M16" s="17"/>
      <c r="N16" s="17">
        <v>0.166339727089336</v>
      </c>
      <c r="O16" s="17">
        <v>0.120887734184691</v>
      </c>
      <c r="P16" s="17">
        <v>0.13801890887961599</v>
      </c>
      <c r="Q16" s="17">
        <v>8.9841834610395799E-2</v>
      </c>
      <c r="R16" s="17"/>
      <c r="S16" s="17">
        <v>0.107446234463662</v>
      </c>
      <c r="T16" s="17">
        <v>0.14668935886694501</v>
      </c>
      <c r="U16" s="17">
        <v>0.12746744350536901</v>
      </c>
      <c r="V16" s="17">
        <v>0.149002465214157</v>
      </c>
      <c r="W16" s="17">
        <v>0.154215041576406</v>
      </c>
      <c r="X16" s="17">
        <v>0.133077678217636</v>
      </c>
      <c r="Y16" s="17">
        <v>0.14591862101175801</v>
      </c>
      <c r="Z16" s="17">
        <v>0.108860739359682</v>
      </c>
      <c r="AA16" s="17">
        <v>0.12713325821898799</v>
      </c>
      <c r="AB16" s="17">
        <v>8.3569731295140004E-2</v>
      </c>
      <c r="AC16" s="17">
        <v>0.13736407565999101</v>
      </c>
      <c r="AD16" s="17"/>
      <c r="AE16" s="17">
        <v>0.11142923711387299</v>
      </c>
      <c r="AF16" s="17">
        <v>0.15130694933779201</v>
      </c>
      <c r="AG16" s="17">
        <v>0.10127744237151901</v>
      </c>
      <c r="AH16" s="17"/>
      <c r="AI16" s="17">
        <v>0.123577861512639</v>
      </c>
      <c r="AJ16" s="17">
        <v>0.15785390988529099</v>
      </c>
      <c r="AK16" s="17">
        <v>0.154828367799034</v>
      </c>
      <c r="AL16" s="17">
        <v>7.9908354880718596E-2</v>
      </c>
      <c r="AM16" s="17">
        <v>9.5382003469005203E-2</v>
      </c>
      <c r="AN16" s="17"/>
      <c r="AO16" s="17">
        <v>0.13092460385609</v>
      </c>
      <c r="AP16" s="17">
        <v>0.1592250149967</v>
      </c>
      <c r="AQ16" s="17">
        <v>0.146216416640612</v>
      </c>
      <c r="AR16" s="17"/>
      <c r="AS16" s="17">
        <v>9.5117409679834106E-2</v>
      </c>
      <c r="AT16" s="17">
        <v>0.13794940118301899</v>
      </c>
      <c r="AU16" s="17">
        <v>0.15872009595549899</v>
      </c>
      <c r="AV16" s="17">
        <v>0.170898037385359</v>
      </c>
      <c r="AW16" s="17">
        <v>0.162896879742774</v>
      </c>
    </row>
    <row r="17" spans="2:49" x14ac:dyDescent="0.25">
      <c r="B17" s="18" t="s">
        <v>325</v>
      </c>
      <c r="C17" s="17">
        <v>0.111545609104896</v>
      </c>
      <c r="D17" s="17">
        <v>0.112208104135171</v>
      </c>
      <c r="E17" s="17">
        <v>0.110854212347774</v>
      </c>
      <c r="F17" s="17"/>
      <c r="G17" s="17">
        <v>0.17129412987792</v>
      </c>
      <c r="H17" s="17">
        <v>0.14958610991291599</v>
      </c>
      <c r="I17" s="17">
        <v>0.129732477034886</v>
      </c>
      <c r="J17" s="17">
        <v>0.10878058526406401</v>
      </c>
      <c r="K17" s="17">
        <v>6.3705452384257302E-2</v>
      </c>
      <c r="L17" s="17">
        <v>5.9834362321675501E-2</v>
      </c>
      <c r="M17" s="17"/>
      <c r="N17" s="17">
        <v>0.111129820075936</v>
      </c>
      <c r="O17" s="17">
        <v>8.76014674047145E-2</v>
      </c>
      <c r="P17" s="17">
        <v>0.12024247072246699</v>
      </c>
      <c r="Q17" s="17">
        <v>0.12862744110602201</v>
      </c>
      <c r="R17" s="17"/>
      <c r="S17" s="17">
        <v>0.11887544418413799</v>
      </c>
      <c r="T17" s="17">
        <v>0.131196965124281</v>
      </c>
      <c r="U17" s="17">
        <v>0.114889774479199</v>
      </c>
      <c r="V17" s="17">
        <v>0.106334911927214</v>
      </c>
      <c r="W17" s="17">
        <v>0.12770233846801499</v>
      </c>
      <c r="X17" s="17">
        <v>0.109974079928203</v>
      </c>
      <c r="Y17" s="17">
        <v>0.11086969834251</v>
      </c>
      <c r="Z17" s="17">
        <v>9.7283963438210996E-2</v>
      </c>
      <c r="AA17" s="17">
        <v>0.102296054734428</v>
      </c>
      <c r="AB17" s="17">
        <v>8.6647162452227894E-2</v>
      </c>
      <c r="AC17" s="17">
        <v>0.101870605073069</v>
      </c>
      <c r="AD17" s="17"/>
      <c r="AE17" s="17">
        <v>0.103147759452222</v>
      </c>
      <c r="AF17" s="17">
        <v>0.115019383394642</v>
      </c>
      <c r="AG17" s="17">
        <v>0.108443697667524</v>
      </c>
      <c r="AH17" s="17"/>
      <c r="AI17" s="17">
        <v>0.100289101698515</v>
      </c>
      <c r="AJ17" s="17">
        <v>0.13178375396481601</v>
      </c>
      <c r="AK17" s="17">
        <v>0.12385401431635699</v>
      </c>
      <c r="AL17" s="17">
        <v>6.8923037512911497E-2</v>
      </c>
      <c r="AM17" s="17">
        <v>9.52535869435608E-2</v>
      </c>
      <c r="AN17" s="17"/>
      <c r="AO17" s="17">
        <v>0.115963137009805</v>
      </c>
      <c r="AP17" s="17">
        <v>0.13427790555710001</v>
      </c>
      <c r="AQ17" s="17">
        <v>0.119919257291392</v>
      </c>
      <c r="AR17" s="17"/>
      <c r="AS17" s="17">
        <v>0.117588662179577</v>
      </c>
      <c r="AT17" s="17">
        <v>0.127364685149501</v>
      </c>
      <c r="AU17" s="17">
        <v>8.1503910502062002E-2</v>
      </c>
      <c r="AV17" s="17">
        <v>0.13935092388578299</v>
      </c>
      <c r="AW17" s="17">
        <v>0.204767436539043</v>
      </c>
    </row>
    <row r="18" spans="2:49" ht="30" x14ac:dyDescent="0.25">
      <c r="B18" s="18" t="s">
        <v>326</v>
      </c>
      <c r="C18" s="17">
        <v>8.0727138561468695E-2</v>
      </c>
      <c r="D18" s="17">
        <v>9.4471059306611205E-2</v>
      </c>
      <c r="E18" s="17">
        <v>6.7547382869365E-2</v>
      </c>
      <c r="F18" s="17"/>
      <c r="G18" s="17">
        <v>0.14368936734663601</v>
      </c>
      <c r="H18" s="17">
        <v>9.07969466531275E-2</v>
      </c>
      <c r="I18" s="17">
        <v>9.2851380999744396E-2</v>
      </c>
      <c r="J18" s="17">
        <v>7.03914880390554E-2</v>
      </c>
      <c r="K18" s="17">
        <v>5.5511272209507301E-2</v>
      </c>
      <c r="L18" s="17">
        <v>4.5504232535216599E-2</v>
      </c>
      <c r="M18" s="17"/>
      <c r="N18" s="17">
        <v>0.103877042711953</v>
      </c>
      <c r="O18" s="17">
        <v>6.5712278070397603E-2</v>
      </c>
      <c r="P18" s="17">
        <v>7.7467534264291801E-2</v>
      </c>
      <c r="Q18" s="17">
        <v>7.5803657116302006E-2</v>
      </c>
      <c r="R18" s="17"/>
      <c r="S18" s="17">
        <v>0.13052833816869999</v>
      </c>
      <c r="T18" s="17">
        <v>8.0289831324346E-2</v>
      </c>
      <c r="U18" s="17">
        <v>4.4159408021370999E-2</v>
      </c>
      <c r="V18" s="17">
        <v>8.4192943807645401E-2</v>
      </c>
      <c r="W18" s="17">
        <v>0.103466959188733</v>
      </c>
      <c r="X18" s="17">
        <v>6.3337666936856399E-2</v>
      </c>
      <c r="Y18" s="17">
        <v>7.9273832825280999E-2</v>
      </c>
      <c r="Z18" s="17">
        <v>9.6152739577614499E-2</v>
      </c>
      <c r="AA18" s="17">
        <v>5.72170969268785E-2</v>
      </c>
      <c r="AB18" s="17">
        <v>6.0095209575054903E-2</v>
      </c>
      <c r="AC18" s="17">
        <v>7.3094336579090396E-2</v>
      </c>
      <c r="AD18" s="17"/>
      <c r="AE18" s="17">
        <v>6.2601219721237805E-2</v>
      </c>
      <c r="AF18" s="17">
        <v>9.0941564561995897E-2</v>
      </c>
      <c r="AG18" s="17">
        <v>7.3810775551639202E-2</v>
      </c>
      <c r="AH18" s="17"/>
      <c r="AI18" s="17">
        <v>7.0649707706714499E-2</v>
      </c>
      <c r="AJ18" s="17">
        <v>9.0265103395805499E-2</v>
      </c>
      <c r="AK18" s="17">
        <v>0.111974562015563</v>
      </c>
      <c r="AL18" s="17">
        <v>0.124592000346023</v>
      </c>
      <c r="AM18" s="17">
        <v>6.5998496248423202E-2</v>
      </c>
      <c r="AN18" s="17"/>
      <c r="AO18" s="17">
        <v>9.2920915915688004E-2</v>
      </c>
      <c r="AP18" s="17">
        <v>9.38409381180451E-2</v>
      </c>
      <c r="AQ18" s="17">
        <v>7.7738348664675799E-2</v>
      </c>
      <c r="AR18" s="17"/>
      <c r="AS18" s="17">
        <v>6.2940145876640596E-2</v>
      </c>
      <c r="AT18" s="17">
        <v>9.1139492947822698E-2</v>
      </c>
      <c r="AU18" s="17">
        <v>9.1305304167189003E-2</v>
      </c>
      <c r="AV18" s="17">
        <v>0.117050020274898</v>
      </c>
      <c r="AW18" s="17">
        <v>9.4826188748495494E-2</v>
      </c>
    </row>
    <row r="19" spans="2:49" x14ac:dyDescent="0.25">
      <c r="B19" s="18" t="s">
        <v>81</v>
      </c>
      <c r="C19" s="17">
        <v>6.2668021277047306E-2</v>
      </c>
      <c r="D19" s="17">
        <v>5.6430962525488897E-2</v>
      </c>
      <c r="E19" s="17">
        <v>6.8354374632957501E-2</v>
      </c>
      <c r="F19" s="17"/>
      <c r="G19" s="17">
        <v>7.9700872739797202E-2</v>
      </c>
      <c r="H19" s="17">
        <v>8.2166808315276896E-2</v>
      </c>
      <c r="I19" s="17">
        <v>5.9903073837056203E-2</v>
      </c>
      <c r="J19" s="17">
        <v>6.0841252295208897E-2</v>
      </c>
      <c r="K19" s="17">
        <v>5.1646683347608899E-2</v>
      </c>
      <c r="L19" s="17">
        <v>4.6460080830841702E-2</v>
      </c>
      <c r="M19" s="17"/>
      <c r="N19" s="17">
        <v>4.6696005792773498E-2</v>
      </c>
      <c r="O19" s="17">
        <v>6.2137948443198802E-2</v>
      </c>
      <c r="P19" s="17">
        <v>6.6716013441292799E-2</v>
      </c>
      <c r="Q19" s="17">
        <v>7.6088662199145493E-2</v>
      </c>
      <c r="R19" s="17"/>
      <c r="S19" s="17">
        <v>4.1300837778125897E-2</v>
      </c>
      <c r="T19" s="17">
        <v>6.6080846900126097E-2</v>
      </c>
      <c r="U19" s="17">
        <v>5.6966716230093702E-2</v>
      </c>
      <c r="V19" s="17">
        <v>6.4396221397558601E-2</v>
      </c>
      <c r="W19" s="17">
        <v>6.4475413851443106E-2</v>
      </c>
      <c r="X19" s="17">
        <v>6.4678361299162199E-2</v>
      </c>
      <c r="Y19" s="17">
        <v>6.2757942574348205E-2</v>
      </c>
      <c r="Z19" s="17">
        <v>8.3085369386369096E-2</v>
      </c>
      <c r="AA19" s="17">
        <v>7.9817872014406197E-2</v>
      </c>
      <c r="AB19" s="17">
        <v>5.9180726966045101E-2</v>
      </c>
      <c r="AC19" s="17">
        <v>6.5604762297282807E-2</v>
      </c>
      <c r="AD19" s="17"/>
      <c r="AE19" s="17">
        <v>4.4837205204897201E-2</v>
      </c>
      <c r="AF19" s="17">
        <v>5.3893641311872097E-2</v>
      </c>
      <c r="AG19" s="17">
        <v>9.9998117844145598E-2</v>
      </c>
      <c r="AH19" s="17"/>
      <c r="AI19" s="17">
        <v>4.14283676474499E-2</v>
      </c>
      <c r="AJ19" s="17">
        <v>5.5955701608054999E-2</v>
      </c>
      <c r="AK19" s="17">
        <v>2.2171841576657601E-2</v>
      </c>
      <c r="AL19" s="17">
        <v>4.6000447280330502E-2</v>
      </c>
      <c r="AM19" s="17">
        <v>9.5426593679190999E-2</v>
      </c>
      <c r="AN19" s="17"/>
      <c r="AO19" s="17">
        <v>4.27117544049022E-2</v>
      </c>
      <c r="AP19" s="17">
        <v>5.3324270171403301E-2</v>
      </c>
      <c r="AQ19" s="17">
        <v>3.2800728994265199E-2</v>
      </c>
      <c r="AR19" s="17"/>
      <c r="AS19" s="17">
        <v>8.4589548585562696E-2</v>
      </c>
      <c r="AT19" s="17">
        <v>5.2068318582394399E-2</v>
      </c>
      <c r="AU19" s="17">
        <v>5.5303289691754499E-2</v>
      </c>
      <c r="AV19" s="17">
        <v>3.9260366561707699E-2</v>
      </c>
      <c r="AW19" s="17">
        <v>4.1843872000876803E-2</v>
      </c>
    </row>
    <row r="20" spans="2:49" x14ac:dyDescent="0.25">
      <c r="B20" s="18" t="s">
        <v>225</v>
      </c>
      <c r="C20" s="17">
        <v>1.3804140099879699E-2</v>
      </c>
      <c r="D20" s="17">
        <v>1.4979420230495E-2</v>
      </c>
      <c r="E20" s="17">
        <v>1.1755976183259201E-2</v>
      </c>
      <c r="F20" s="17"/>
      <c r="G20" s="17">
        <v>3.6382411207919801E-3</v>
      </c>
      <c r="H20" s="17">
        <v>1.13997782050053E-2</v>
      </c>
      <c r="I20" s="17">
        <v>9.6098383230788804E-3</v>
      </c>
      <c r="J20" s="17">
        <v>1.6028865253674002E-2</v>
      </c>
      <c r="K20" s="17">
        <v>2.2661084474709901E-2</v>
      </c>
      <c r="L20" s="17">
        <v>1.8285346396963099E-2</v>
      </c>
      <c r="M20" s="17"/>
      <c r="N20" s="17">
        <v>1.33775749461485E-2</v>
      </c>
      <c r="O20" s="17">
        <v>1.0549428965377699E-2</v>
      </c>
      <c r="P20" s="17">
        <v>1.21043619166478E-2</v>
      </c>
      <c r="Q20" s="17">
        <v>1.9424461794037898E-2</v>
      </c>
      <c r="R20" s="17"/>
      <c r="S20" s="17">
        <v>9.7662545651854091E-3</v>
      </c>
      <c r="T20" s="17">
        <v>1.8911787806091498E-2</v>
      </c>
      <c r="U20" s="17">
        <v>2.83965609889812E-2</v>
      </c>
      <c r="V20" s="17">
        <v>2.0581109527625499E-2</v>
      </c>
      <c r="W20" s="17">
        <v>1.3800801707478799E-2</v>
      </c>
      <c r="X20" s="17">
        <v>1.43439012725142E-2</v>
      </c>
      <c r="Y20" s="17">
        <v>8.3333810028684892E-3</v>
      </c>
      <c r="Z20" s="17">
        <v>5.2697245248483401E-3</v>
      </c>
      <c r="AA20" s="17">
        <v>5.6045439555665296E-3</v>
      </c>
      <c r="AB20" s="17">
        <v>1.1015881269204801E-2</v>
      </c>
      <c r="AC20" s="17">
        <v>1.39547375607975E-2</v>
      </c>
      <c r="AD20" s="17"/>
      <c r="AE20" s="17">
        <v>1.59243474739433E-2</v>
      </c>
      <c r="AF20" s="17">
        <v>1.3567070918145401E-2</v>
      </c>
      <c r="AG20" s="17">
        <v>1.2406207696607101E-2</v>
      </c>
      <c r="AH20" s="17"/>
      <c r="AI20" s="17">
        <v>1.09260423856997E-2</v>
      </c>
      <c r="AJ20" s="17">
        <v>1.0020334768846499E-2</v>
      </c>
      <c r="AK20" s="17">
        <v>1.3888753744569E-2</v>
      </c>
      <c r="AL20" s="17">
        <v>0</v>
      </c>
      <c r="AM20" s="17">
        <v>1.1914145133933201E-2</v>
      </c>
      <c r="AN20" s="17"/>
      <c r="AO20" s="17">
        <v>5.70333369984406E-3</v>
      </c>
      <c r="AP20" s="17">
        <v>1.1845437476870901E-2</v>
      </c>
      <c r="AQ20" s="17">
        <v>1.5418585583312799E-2</v>
      </c>
      <c r="AR20" s="17"/>
      <c r="AS20" s="17">
        <v>4.6167739149962604E-3</v>
      </c>
      <c r="AT20" s="17">
        <v>1.5884191507167002E-2</v>
      </c>
      <c r="AU20" s="17">
        <v>1.3707761519498599E-2</v>
      </c>
      <c r="AV20" s="17">
        <v>2.0265029363796601E-2</v>
      </c>
      <c r="AW20" s="17">
        <v>1.34071601586553E-2</v>
      </c>
    </row>
    <row r="21" spans="2:49" x14ac:dyDescent="0.25">
      <c r="B21" s="18" t="s">
        <v>73</v>
      </c>
      <c r="C21" s="19">
        <v>0.10590223626584</v>
      </c>
      <c r="D21" s="19">
        <v>9.9844472034159498E-2</v>
      </c>
      <c r="E21" s="19">
        <v>0.11177530123568</v>
      </c>
      <c r="F21" s="19"/>
      <c r="G21" s="19">
        <v>4.66914245095316E-2</v>
      </c>
      <c r="H21" s="19">
        <v>8.2049991301083702E-2</v>
      </c>
      <c r="I21" s="19">
        <v>9.3450259578161707E-2</v>
      </c>
      <c r="J21" s="19">
        <v>0.10489707694292499</v>
      </c>
      <c r="K21" s="19">
        <v>0.13115290895998599</v>
      </c>
      <c r="L21" s="19">
        <v>0.15925962782256101</v>
      </c>
      <c r="M21" s="19"/>
      <c r="N21" s="19">
        <v>0.107609772264164</v>
      </c>
      <c r="O21" s="19">
        <v>0.10268692556308701</v>
      </c>
      <c r="P21" s="19">
        <v>0.108341686223819</v>
      </c>
      <c r="Q21" s="19">
        <v>0.103147309761748</v>
      </c>
      <c r="R21" s="19"/>
      <c r="S21" s="19">
        <v>8.2683516458891798E-2</v>
      </c>
      <c r="T21" s="19">
        <v>0.115406242105052</v>
      </c>
      <c r="U21" s="19">
        <v>0.119675553886762</v>
      </c>
      <c r="V21" s="19">
        <v>9.3113760604441306E-2</v>
      </c>
      <c r="W21" s="19">
        <v>9.2558803983706195E-2</v>
      </c>
      <c r="X21" s="19">
        <v>0.13414302106265399</v>
      </c>
      <c r="Y21" s="19">
        <v>0.115216625276357</v>
      </c>
      <c r="Z21" s="19">
        <v>0.113035287138253</v>
      </c>
      <c r="AA21" s="19">
        <v>0.11851557443501499</v>
      </c>
      <c r="AB21" s="19">
        <v>9.5577725986628906E-2</v>
      </c>
      <c r="AC21" s="19">
        <v>8.5275440779183795E-2</v>
      </c>
      <c r="AD21" s="19"/>
      <c r="AE21" s="19">
        <v>0.123360459387457</v>
      </c>
      <c r="AF21" s="19">
        <v>0.109655024007396</v>
      </c>
      <c r="AG21" s="19">
        <v>8.7809954566633805E-2</v>
      </c>
      <c r="AH21" s="19"/>
      <c r="AI21" s="19">
        <v>0.123713149905643</v>
      </c>
      <c r="AJ21" s="19">
        <v>9.5792581585206801E-2</v>
      </c>
      <c r="AK21" s="19">
        <v>0.119213355101181</v>
      </c>
      <c r="AL21" s="19">
        <v>0.20928946771089299</v>
      </c>
      <c r="AM21" s="19">
        <v>0.114601084997414</v>
      </c>
      <c r="AN21" s="19"/>
      <c r="AO21" s="19">
        <v>0.100731349533732</v>
      </c>
      <c r="AP21" s="19">
        <v>8.5467775525684103E-2</v>
      </c>
      <c r="AQ21" s="19">
        <v>0.12404792906594</v>
      </c>
      <c r="AR21" s="19"/>
      <c r="AS21" s="19">
        <v>0.10438953341349699</v>
      </c>
      <c r="AT21" s="19">
        <v>9.9288455992630406E-2</v>
      </c>
      <c r="AU21" s="19">
        <v>0.113890457669531</v>
      </c>
      <c r="AV21" s="19">
        <v>0.105967267578785</v>
      </c>
      <c r="AW21" s="19">
        <v>5.3162903055635098E-2</v>
      </c>
    </row>
    <row r="22" spans="2:49" x14ac:dyDescent="0.25">
      <c r="B22" s="16"/>
    </row>
    <row r="23" spans="2:49" x14ac:dyDescent="0.25">
      <c r="B23" t="s">
        <v>77</v>
      </c>
    </row>
    <row r="24" spans="2:49" x14ac:dyDescent="0.25">
      <c r="B24" t="s">
        <v>78</v>
      </c>
    </row>
    <row r="26" spans="2:49" x14ac:dyDescent="0.25">
      <c r="B2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W2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328</v>
      </c>
      <c r="C9" s="17">
        <v>0.54567572140745801</v>
      </c>
      <c r="D9" s="17">
        <v>0.51800035212890205</v>
      </c>
      <c r="E9" s="17">
        <v>0.57471282852571803</v>
      </c>
      <c r="F9" s="17"/>
      <c r="G9" s="17">
        <v>0.313309848603535</v>
      </c>
      <c r="H9" s="17">
        <v>0.477027671961684</v>
      </c>
      <c r="I9" s="17">
        <v>0.57963546431103397</v>
      </c>
      <c r="J9" s="17">
        <v>0.61672708657070696</v>
      </c>
      <c r="K9" s="17">
        <v>0.64667684477221599</v>
      </c>
      <c r="L9" s="17">
        <v>0.60503639798977205</v>
      </c>
      <c r="M9" s="17"/>
      <c r="N9" s="17">
        <v>0.527951894394731</v>
      </c>
      <c r="O9" s="17">
        <v>0.59553889627388001</v>
      </c>
      <c r="P9" s="17">
        <v>0.51294877877313505</v>
      </c>
      <c r="Q9" s="17">
        <v>0.54790978981552696</v>
      </c>
      <c r="R9" s="17"/>
      <c r="S9" s="17">
        <v>0.49015827896514302</v>
      </c>
      <c r="T9" s="17">
        <v>0.57813949614277305</v>
      </c>
      <c r="U9" s="17">
        <v>0.56113929777328797</v>
      </c>
      <c r="V9" s="17">
        <v>0.53399655408103197</v>
      </c>
      <c r="W9" s="17">
        <v>0.53357566727707195</v>
      </c>
      <c r="X9" s="17">
        <v>0.54046530622289501</v>
      </c>
      <c r="Y9" s="17">
        <v>0.55556109252858499</v>
      </c>
      <c r="Z9" s="17">
        <v>0.52492693078150998</v>
      </c>
      <c r="AA9" s="17">
        <v>0.52059923188606505</v>
      </c>
      <c r="AB9" s="17">
        <v>0.62185325425401605</v>
      </c>
      <c r="AC9" s="17">
        <v>0.55821598051204202</v>
      </c>
      <c r="AD9" s="17"/>
      <c r="AE9" s="17">
        <v>0.59042999291365394</v>
      </c>
      <c r="AF9" s="17">
        <v>0.55403421658162599</v>
      </c>
      <c r="AG9" s="17">
        <v>0.52381308918666403</v>
      </c>
      <c r="AH9" s="17"/>
      <c r="AI9" s="17">
        <v>0.58477930832978997</v>
      </c>
      <c r="AJ9" s="17">
        <v>0.52470780551057405</v>
      </c>
      <c r="AK9" s="17">
        <v>0.53284599730262605</v>
      </c>
      <c r="AL9" s="17">
        <v>0.56330096823791698</v>
      </c>
      <c r="AM9" s="17">
        <v>0.55052142718357899</v>
      </c>
      <c r="AN9" s="17"/>
      <c r="AO9" s="17">
        <v>0.54367503296778297</v>
      </c>
      <c r="AP9" s="17">
        <v>0.54125365775160095</v>
      </c>
      <c r="AQ9" s="17">
        <v>0.58049508086889601</v>
      </c>
      <c r="AR9" s="17"/>
      <c r="AS9" s="17">
        <v>0.53351739440989199</v>
      </c>
      <c r="AT9" s="17">
        <v>0.541521892075847</v>
      </c>
      <c r="AU9" s="17">
        <v>0.54911321563488902</v>
      </c>
      <c r="AV9" s="17">
        <v>0.55446424292111196</v>
      </c>
      <c r="AW9" s="17">
        <v>0.47534621528550802</v>
      </c>
    </row>
    <row r="10" spans="2:49" x14ac:dyDescent="0.25">
      <c r="B10" s="18" t="s">
        <v>329</v>
      </c>
      <c r="C10" s="17">
        <v>0.35806477852485302</v>
      </c>
      <c r="D10" s="17">
        <v>0.38976607529624002</v>
      </c>
      <c r="E10" s="17">
        <v>0.32898461161651499</v>
      </c>
      <c r="F10" s="17"/>
      <c r="G10" s="17">
        <v>0.334471531726589</v>
      </c>
      <c r="H10" s="17">
        <v>0.40977886174028899</v>
      </c>
      <c r="I10" s="17">
        <v>0.38424994263652301</v>
      </c>
      <c r="J10" s="17">
        <v>0.365104278168775</v>
      </c>
      <c r="K10" s="17">
        <v>0.31544100724510399</v>
      </c>
      <c r="L10" s="17">
        <v>0.33346754522507899</v>
      </c>
      <c r="M10" s="17"/>
      <c r="N10" s="17">
        <v>0.44938952113640102</v>
      </c>
      <c r="O10" s="17">
        <v>0.41299092042755797</v>
      </c>
      <c r="P10" s="17">
        <v>0.33484893944778099</v>
      </c>
      <c r="Q10" s="17">
        <v>0.22166704014469199</v>
      </c>
      <c r="R10" s="17"/>
      <c r="S10" s="17">
        <v>0.37352619894219502</v>
      </c>
      <c r="T10" s="17">
        <v>0.34453480867282599</v>
      </c>
      <c r="U10" s="17">
        <v>0.343956614109174</v>
      </c>
      <c r="V10" s="17">
        <v>0.335277380348668</v>
      </c>
      <c r="W10" s="17">
        <v>0.41778297260529601</v>
      </c>
      <c r="X10" s="17">
        <v>0.346918077979811</v>
      </c>
      <c r="Y10" s="17">
        <v>0.35277416181747401</v>
      </c>
      <c r="Z10" s="17">
        <v>0.33350083478964099</v>
      </c>
      <c r="AA10" s="17">
        <v>0.36413324080066301</v>
      </c>
      <c r="AB10" s="17">
        <v>0.36236820769168898</v>
      </c>
      <c r="AC10" s="17">
        <v>0.357049501452471</v>
      </c>
      <c r="AD10" s="17"/>
      <c r="AE10" s="17">
        <v>0.33595978268872001</v>
      </c>
      <c r="AF10" s="17">
        <v>0.39438560402885903</v>
      </c>
      <c r="AG10" s="17">
        <v>0.32063088692038499</v>
      </c>
      <c r="AH10" s="17"/>
      <c r="AI10" s="17">
        <v>0.38590490958451601</v>
      </c>
      <c r="AJ10" s="17">
        <v>0.34453018873976998</v>
      </c>
      <c r="AK10" s="17">
        <v>0.375050996059132</v>
      </c>
      <c r="AL10" s="17">
        <v>0.29789346341629602</v>
      </c>
      <c r="AM10" s="17">
        <v>0.37423798625457899</v>
      </c>
      <c r="AN10" s="17"/>
      <c r="AO10" s="17">
        <v>0.40246162210998798</v>
      </c>
      <c r="AP10" s="17">
        <v>0.363880500601377</v>
      </c>
      <c r="AQ10" s="17">
        <v>0.37580895790595498</v>
      </c>
      <c r="AR10" s="17"/>
      <c r="AS10" s="17">
        <v>0.28185860027731302</v>
      </c>
      <c r="AT10" s="17">
        <v>0.34342787383745899</v>
      </c>
      <c r="AU10" s="17">
        <v>0.40487981800443401</v>
      </c>
      <c r="AV10" s="17">
        <v>0.49827508165116802</v>
      </c>
      <c r="AW10" s="17">
        <v>0.438953274149737</v>
      </c>
    </row>
    <row r="11" spans="2:49" x14ac:dyDescent="0.25">
      <c r="B11" s="18" t="s">
        <v>330</v>
      </c>
      <c r="C11" s="17">
        <v>0.315518786570813</v>
      </c>
      <c r="D11" s="17">
        <v>0.32422406965605</v>
      </c>
      <c r="E11" s="17">
        <v>0.30967808861457302</v>
      </c>
      <c r="F11" s="17"/>
      <c r="G11" s="17">
        <v>0.176402704694958</v>
      </c>
      <c r="H11" s="17">
        <v>0.211732424890969</v>
      </c>
      <c r="I11" s="17">
        <v>0.266432852122859</v>
      </c>
      <c r="J11" s="17">
        <v>0.36082737626796602</v>
      </c>
      <c r="K11" s="17">
        <v>0.39127103665603302</v>
      </c>
      <c r="L11" s="17">
        <v>0.44609219250537901</v>
      </c>
      <c r="M11" s="17"/>
      <c r="N11" s="17">
        <v>0.311070608865814</v>
      </c>
      <c r="O11" s="17">
        <v>0.30571773401749602</v>
      </c>
      <c r="P11" s="17">
        <v>0.37502605120992999</v>
      </c>
      <c r="Q11" s="17">
        <v>0.278637292549201</v>
      </c>
      <c r="R11" s="17"/>
      <c r="S11" s="17">
        <v>0.18638332291482301</v>
      </c>
      <c r="T11" s="17">
        <v>0.31646687432542903</v>
      </c>
      <c r="U11" s="17">
        <v>0.32476026758238202</v>
      </c>
      <c r="V11" s="17">
        <v>0.36507989587994899</v>
      </c>
      <c r="W11" s="17">
        <v>0.39807868475962999</v>
      </c>
      <c r="X11" s="17">
        <v>0.37277166366213799</v>
      </c>
      <c r="Y11" s="17">
        <v>0.36272977891345398</v>
      </c>
      <c r="Z11" s="17">
        <v>0.354648475636889</v>
      </c>
      <c r="AA11" s="17">
        <v>0.284305044617022</v>
      </c>
      <c r="AB11" s="17">
        <v>0.30257155074650399</v>
      </c>
      <c r="AC11" s="17">
        <v>0.33744350120831101</v>
      </c>
      <c r="AD11" s="17"/>
      <c r="AE11" s="17">
        <v>0.39967340698841602</v>
      </c>
      <c r="AF11" s="17">
        <v>0.29961997039834698</v>
      </c>
      <c r="AG11" s="17">
        <v>0.237014977331854</v>
      </c>
      <c r="AH11" s="17"/>
      <c r="AI11" s="17">
        <v>0.39865468548372901</v>
      </c>
      <c r="AJ11" s="17">
        <v>0.27483973323472399</v>
      </c>
      <c r="AK11" s="17">
        <v>0.35417919864781</v>
      </c>
      <c r="AL11" s="17">
        <v>0.42009421966077798</v>
      </c>
      <c r="AM11" s="17">
        <v>0.224503517172362</v>
      </c>
      <c r="AN11" s="17"/>
      <c r="AO11" s="17">
        <v>0.37174452011242398</v>
      </c>
      <c r="AP11" s="17">
        <v>0.286392264626397</v>
      </c>
      <c r="AQ11" s="17">
        <v>0.33613553860304402</v>
      </c>
      <c r="AR11" s="17"/>
      <c r="AS11" s="17">
        <v>0.338893267814389</v>
      </c>
      <c r="AT11" s="17">
        <v>0.34108243788055898</v>
      </c>
      <c r="AU11" s="17">
        <v>0.28399950975552601</v>
      </c>
      <c r="AV11" s="17">
        <v>0.22389660056250199</v>
      </c>
      <c r="AW11" s="17">
        <v>0.21839435904637</v>
      </c>
    </row>
    <row r="12" spans="2:49" x14ac:dyDescent="0.25">
      <c r="B12" s="18" t="s">
        <v>331</v>
      </c>
      <c r="C12" s="17">
        <v>0.205209865502502</v>
      </c>
      <c r="D12" s="17">
        <v>0.20673512536323599</v>
      </c>
      <c r="E12" s="17">
        <v>0.20500028914830701</v>
      </c>
      <c r="F12" s="17"/>
      <c r="G12" s="17">
        <v>0.14015031706129499</v>
      </c>
      <c r="H12" s="17">
        <v>0.14453957990291799</v>
      </c>
      <c r="I12" s="17">
        <v>0.21027112151642599</v>
      </c>
      <c r="J12" s="17">
        <v>0.21049879811898101</v>
      </c>
      <c r="K12" s="17">
        <v>0.25395635409565698</v>
      </c>
      <c r="L12" s="17">
        <v>0.25728992253069799</v>
      </c>
      <c r="M12" s="17"/>
      <c r="N12" s="17">
        <v>0.12855552274132201</v>
      </c>
      <c r="O12" s="17">
        <v>0.18999053626588</v>
      </c>
      <c r="P12" s="17">
        <v>0.22822164945340701</v>
      </c>
      <c r="Q12" s="17">
        <v>0.28475649067074998</v>
      </c>
      <c r="R12" s="17"/>
      <c r="S12" s="17">
        <v>0.16691783454386599</v>
      </c>
      <c r="T12" s="17">
        <v>0.160792732216713</v>
      </c>
      <c r="U12" s="17">
        <v>0.241650757201507</v>
      </c>
      <c r="V12" s="17">
        <v>0.21824091096946899</v>
      </c>
      <c r="W12" s="17">
        <v>0.218414872690536</v>
      </c>
      <c r="X12" s="17">
        <v>0.21738888737123399</v>
      </c>
      <c r="Y12" s="17">
        <v>0.19907277332680201</v>
      </c>
      <c r="Z12" s="17">
        <v>0.25838361075972299</v>
      </c>
      <c r="AA12" s="17">
        <v>0.207361942451291</v>
      </c>
      <c r="AB12" s="17">
        <v>0.22166653859628599</v>
      </c>
      <c r="AC12" s="17">
        <v>0.23865401938820699</v>
      </c>
      <c r="AD12" s="17"/>
      <c r="AE12" s="17">
        <v>0.265943141479835</v>
      </c>
      <c r="AF12" s="17">
        <v>0.166237644214316</v>
      </c>
      <c r="AG12" s="17">
        <v>0.200188066205751</v>
      </c>
      <c r="AH12" s="17"/>
      <c r="AI12" s="17">
        <v>0.23993545803674299</v>
      </c>
      <c r="AJ12" s="17">
        <v>0.194590162093534</v>
      </c>
      <c r="AK12" s="17">
        <v>0.14461889675086201</v>
      </c>
      <c r="AL12" s="17">
        <v>0.227798640062948</v>
      </c>
      <c r="AM12" s="17">
        <v>0.201612612084133</v>
      </c>
      <c r="AN12" s="17"/>
      <c r="AO12" s="17">
        <v>0.21190475643520801</v>
      </c>
      <c r="AP12" s="17">
        <v>0.193221823851943</v>
      </c>
      <c r="AQ12" s="17">
        <v>0.16968417186831999</v>
      </c>
      <c r="AR12" s="17"/>
      <c r="AS12" s="17">
        <v>0.26157630685810601</v>
      </c>
      <c r="AT12" s="17">
        <v>0.18636059982101899</v>
      </c>
      <c r="AU12" s="17">
        <v>0.16243416256333201</v>
      </c>
      <c r="AV12" s="17">
        <v>0.15406462734829901</v>
      </c>
      <c r="AW12" s="17">
        <v>8.4963236969266498E-2</v>
      </c>
    </row>
    <row r="13" spans="2:49" x14ac:dyDescent="0.25">
      <c r="B13" s="18" t="s">
        <v>332</v>
      </c>
      <c r="C13" s="17">
        <v>0.18625936510015101</v>
      </c>
      <c r="D13" s="17">
        <v>0.190575041560472</v>
      </c>
      <c r="E13" s="17">
        <v>0.18192134767384999</v>
      </c>
      <c r="F13" s="17"/>
      <c r="G13" s="17">
        <v>0.23328325855134499</v>
      </c>
      <c r="H13" s="17">
        <v>0.28599404459475503</v>
      </c>
      <c r="I13" s="17">
        <v>0.27449034532902999</v>
      </c>
      <c r="J13" s="17">
        <v>0.204238742738896</v>
      </c>
      <c r="K13" s="17">
        <v>0.13622930444349499</v>
      </c>
      <c r="L13" s="17">
        <v>2.0497500605457599E-2</v>
      </c>
      <c r="M13" s="17"/>
      <c r="N13" s="17">
        <v>0.19862034132380299</v>
      </c>
      <c r="O13" s="17">
        <v>0.21579117778482301</v>
      </c>
      <c r="P13" s="17">
        <v>0.19022691436663</v>
      </c>
      <c r="Q13" s="17">
        <v>0.137453457865193</v>
      </c>
      <c r="R13" s="17"/>
      <c r="S13" s="17">
        <v>0.260762986826097</v>
      </c>
      <c r="T13" s="17">
        <v>0.188990933752166</v>
      </c>
      <c r="U13" s="17">
        <v>0.18901391188130201</v>
      </c>
      <c r="V13" s="17">
        <v>0.13771087302339499</v>
      </c>
      <c r="W13" s="17">
        <v>0.20105420787306999</v>
      </c>
      <c r="X13" s="17">
        <v>0.16209694720732301</v>
      </c>
      <c r="Y13" s="17">
        <v>0.17983966884507299</v>
      </c>
      <c r="Z13" s="17">
        <v>0.11980655515048901</v>
      </c>
      <c r="AA13" s="17">
        <v>0.17744564401079199</v>
      </c>
      <c r="AB13" s="17">
        <v>0.19365723104173099</v>
      </c>
      <c r="AC13" s="17">
        <v>0.145706770798914</v>
      </c>
      <c r="AD13" s="17"/>
      <c r="AE13" s="17">
        <v>0.158269760465644</v>
      </c>
      <c r="AF13" s="17">
        <v>0.19328156820925599</v>
      </c>
      <c r="AG13" s="17">
        <v>0.21273761778339001</v>
      </c>
      <c r="AH13" s="17"/>
      <c r="AI13" s="17">
        <v>0.14420875437106201</v>
      </c>
      <c r="AJ13" s="17">
        <v>0.20726156017554001</v>
      </c>
      <c r="AK13" s="17">
        <v>0.1878083042267</v>
      </c>
      <c r="AL13" s="17">
        <v>0.203133347063785</v>
      </c>
      <c r="AM13" s="17">
        <v>0.18662788821133799</v>
      </c>
      <c r="AN13" s="17"/>
      <c r="AO13" s="17">
        <v>0.149119747124665</v>
      </c>
      <c r="AP13" s="17">
        <v>0.21742676810336001</v>
      </c>
      <c r="AQ13" s="17">
        <v>0.17673273729755101</v>
      </c>
      <c r="AR13" s="17"/>
      <c r="AS13" s="17">
        <v>0.13762301692284601</v>
      </c>
      <c r="AT13" s="17">
        <v>0.19679040157824099</v>
      </c>
      <c r="AU13" s="17">
        <v>0.21354486617659801</v>
      </c>
      <c r="AV13" s="17">
        <v>0.28321018239722101</v>
      </c>
      <c r="AW13" s="17">
        <v>0.247567205240286</v>
      </c>
    </row>
    <row r="14" spans="2:49" x14ac:dyDescent="0.25">
      <c r="B14" s="18" t="s">
        <v>333</v>
      </c>
      <c r="C14" s="17">
        <v>0.135875376466251</v>
      </c>
      <c r="D14" s="17">
        <v>0.129442500319847</v>
      </c>
      <c r="E14" s="17">
        <v>0.14275601988915201</v>
      </c>
      <c r="F14" s="17"/>
      <c r="G14" s="17">
        <v>0.15042584005981599</v>
      </c>
      <c r="H14" s="17">
        <v>0.115558789413268</v>
      </c>
      <c r="I14" s="17">
        <v>0.11053241141711601</v>
      </c>
      <c r="J14" s="17">
        <v>0.122578287312114</v>
      </c>
      <c r="K14" s="17">
        <v>0.152458092378944</v>
      </c>
      <c r="L14" s="17">
        <v>0.162917106045527</v>
      </c>
      <c r="M14" s="17"/>
      <c r="N14" s="17">
        <v>0.13163084888681101</v>
      </c>
      <c r="O14" s="17">
        <v>0.112440438773454</v>
      </c>
      <c r="P14" s="17">
        <v>0.16499185663367999</v>
      </c>
      <c r="Q14" s="17">
        <v>0.13821516130509301</v>
      </c>
      <c r="R14" s="17"/>
      <c r="S14" s="17">
        <v>0.11759365840772</v>
      </c>
      <c r="T14" s="17">
        <v>0.13516061360902301</v>
      </c>
      <c r="U14" s="17">
        <v>0.127995067652524</v>
      </c>
      <c r="V14" s="17">
        <v>0.15435082607845399</v>
      </c>
      <c r="W14" s="17">
        <v>0.142728662596768</v>
      </c>
      <c r="X14" s="17">
        <v>0.16460012846976399</v>
      </c>
      <c r="Y14" s="17">
        <v>0.14304998952685699</v>
      </c>
      <c r="Z14" s="17">
        <v>0.162240749794305</v>
      </c>
      <c r="AA14" s="17">
        <v>0.13354460693842901</v>
      </c>
      <c r="AB14" s="17">
        <v>9.86185291294705E-2</v>
      </c>
      <c r="AC14" s="17">
        <v>0.146660300474594</v>
      </c>
      <c r="AD14" s="17"/>
      <c r="AE14" s="17">
        <v>0.152388693698982</v>
      </c>
      <c r="AF14" s="17">
        <v>0.136811214077422</v>
      </c>
      <c r="AG14" s="17">
        <v>0.107385553604639</v>
      </c>
      <c r="AH14" s="17"/>
      <c r="AI14" s="17">
        <v>0.161389240681753</v>
      </c>
      <c r="AJ14" s="17">
        <v>0.12842212345476101</v>
      </c>
      <c r="AK14" s="17">
        <v>0.14691518498024</v>
      </c>
      <c r="AL14" s="17">
        <v>0.18066290206074301</v>
      </c>
      <c r="AM14" s="17">
        <v>0.119136773308783</v>
      </c>
      <c r="AN14" s="17"/>
      <c r="AO14" s="17">
        <v>0.18197246743675699</v>
      </c>
      <c r="AP14" s="17">
        <v>0.13246913427297699</v>
      </c>
      <c r="AQ14" s="17">
        <v>9.8380664366822398E-2</v>
      </c>
      <c r="AR14" s="17"/>
      <c r="AS14" s="17">
        <v>0.13642512235771101</v>
      </c>
      <c r="AT14" s="17">
        <v>0.14480863821166001</v>
      </c>
      <c r="AU14" s="17">
        <v>0.12768175668391299</v>
      </c>
      <c r="AV14" s="17">
        <v>0.12909968818017101</v>
      </c>
      <c r="AW14" s="17">
        <v>0.11024715710595601</v>
      </c>
    </row>
    <row r="15" spans="2:49" ht="45" x14ac:dyDescent="0.25">
      <c r="B15" s="18" t="s">
        <v>334</v>
      </c>
      <c r="C15" s="17">
        <v>0.118296471530817</v>
      </c>
      <c r="D15" s="17">
        <v>0.11013070871168699</v>
      </c>
      <c r="E15" s="17">
        <v>0.126311397625294</v>
      </c>
      <c r="F15" s="17"/>
      <c r="G15" s="17">
        <v>0.108830540132949</v>
      </c>
      <c r="H15" s="17">
        <v>0.100628768563856</v>
      </c>
      <c r="I15" s="17">
        <v>9.8580108885874804E-2</v>
      </c>
      <c r="J15" s="17">
        <v>0.12946171141808599</v>
      </c>
      <c r="K15" s="17">
        <v>0.12756075839469</v>
      </c>
      <c r="L15" s="17">
        <v>0.139824432715975</v>
      </c>
      <c r="M15" s="17"/>
      <c r="N15" s="17">
        <v>0.105004124285627</v>
      </c>
      <c r="O15" s="17">
        <v>0.113624626128575</v>
      </c>
      <c r="P15" s="17">
        <v>0.11467688492445501</v>
      </c>
      <c r="Q15" s="17">
        <v>0.14196520108628199</v>
      </c>
      <c r="R15" s="17"/>
      <c r="S15" s="17">
        <v>0.122044067940239</v>
      </c>
      <c r="T15" s="17">
        <v>0.124997997949667</v>
      </c>
      <c r="U15" s="17">
        <v>0.104825113013573</v>
      </c>
      <c r="V15" s="17">
        <v>0.168406222063158</v>
      </c>
      <c r="W15" s="17">
        <v>0.109685397779222</v>
      </c>
      <c r="X15" s="17">
        <v>0.12874300986352799</v>
      </c>
      <c r="Y15" s="17">
        <v>7.3901718703277205E-2</v>
      </c>
      <c r="Z15" s="17">
        <v>0.13773046125789801</v>
      </c>
      <c r="AA15" s="17">
        <v>0.101053080171815</v>
      </c>
      <c r="AB15" s="17">
        <v>0.12591840749066199</v>
      </c>
      <c r="AC15" s="17">
        <v>9.4871899296143994E-2</v>
      </c>
      <c r="AD15" s="17"/>
      <c r="AE15" s="17">
        <v>0.13936727256481399</v>
      </c>
      <c r="AF15" s="17">
        <v>0.115492977587056</v>
      </c>
      <c r="AG15" s="17">
        <v>9.8292103060181005E-2</v>
      </c>
      <c r="AH15" s="17"/>
      <c r="AI15" s="17">
        <v>0.130360987484365</v>
      </c>
      <c r="AJ15" s="17">
        <v>0.10529340232281501</v>
      </c>
      <c r="AK15" s="17">
        <v>0.13582805329442799</v>
      </c>
      <c r="AL15" s="17">
        <v>0.111724581435321</v>
      </c>
      <c r="AM15" s="17">
        <v>0.11951740304207099</v>
      </c>
      <c r="AN15" s="17"/>
      <c r="AO15" s="17">
        <v>0.124834832875692</v>
      </c>
      <c r="AP15" s="17">
        <v>0.11312031318428301</v>
      </c>
      <c r="AQ15" s="17">
        <v>0.135158483675694</v>
      </c>
      <c r="AR15" s="17"/>
      <c r="AS15" s="17">
        <v>0.12527118366217899</v>
      </c>
      <c r="AT15" s="17">
        <v>0.116448435013964</v>
      </c>
      <c r="AU15" s="17">
        <v>0.108420110173641</v>
      </c>
      <c r="AV15" s="17">
        <v>0.101578479419748</v>
      </c>
      <c r="AW15" s="17">
        <v>8.9623491915159198E-2</v>
      </c>
    </row>
    <row r="16" spans="2:49" x14ac:dyDescent="0.25">
      <c r="B16" s="18" t="s">
        <v>335</v>
      </c>
      <c r="C16" s="17">
        <v>9.2029585225635896E-2</v>
      </c>
      <c r="D16" s="17">
        <v>0.129700202013522</v>
      </c>
      <c r="E16" s="17">
        <v>5.55772210606068E-2</v>
      </c>
      <c r="F16" s="17"/>
      <c r="G16" s="17">
        <v>9.2891332881712099E-2</v>
      </c>
      <c r="H16" s="17">
        <v>8.0741345702313297E-2</v>
      </c>
      <c r="I16" s="17">
        <v>8.2030993001046104E-2</v>
      </c>
      <c r="J16" s="17">
        <v>7.2203258700800105E-2</v>
      </c>
      <c r="K16" s="17">
        <v>8.5043023054613198E-2</v>
      </c>
      <c r="L16" s="17">
        <v>0.12957506316783601</v>
      </c>
      <c r="M16" s="17"/>
      <c r="N16" s="17">
        <v>0.12341743902064101</v>
      </c>
      <c r="O16" s="17">
        <v>7.7286706415475803E-2</v>
      </c>
      <c r="P16" s="17">
        <v>8.9295560667303001E-2</v>
      </c>
      <c r="Q16" s="17">
        <v>7.5705628162684696E-2</v>
      </c>
      <c r="R16" s="17"/>
      <c r="S16" s="17">
        <v>0.1305509157957</v>
      </c>
      <c r="T16" s="17">
        <v>7.1388145422162597E-2</v>
      </c>
      <c r="U16" s="17">
        <v>8.0833393821657495E-2</v>
      </c>
      <c r="V16" s="17">
        <v>8.0466621956871598E-2</v>
      </c>
      <c r="W16" s="17">
        <v>0.120005140622456</v>
      </c>
      <c r="X16" s="17">
        <v>0.10653508453946001</v>
      </c>
      <c r="Y16" s="17">
        <v>8.2810763790536798E-2</v>
      </c>
      <c r="Z16" s="17">
        <v>9.0507402647036606E-2</v>
      </c>
      <c r="AA16" s="17">
        <v>6.2926055293821101E-2</v>
      </c>
      <c r="AB16" s="17">
        <v>0.11120751645014799</v>
      </c>
      <c r="AC16" s="17">
        <v>5.6851853606154301E-2</v>
      </c>
      <c r="AD16" s="17"/>
      <c r="AE16" s="17">
        <v>0.122887862657181</v>
      </c>
      <c r="AF16" s="17">
        <v>7.9674765351702398E-2</v>
      </c>
      <c r="AG16" s="17">
        <v>6.2982069783386593E-2</v>
      </c>
      <c r="AH16" s="17"/>
      <c r="AI16" s="17">
        <v>0.134442255981853</v>
      </c>
      <c r="AJ16" s="17">
        <v>6.7873075704366098E-2</v>
      </c>
      <c r="AK16" s="17">
        <v>7.1565523207694201E-2</v>
      </c>
      <c r="AL16" s="17">
        <v>0.11825251191146199</v>
      </c>
      <c r="AM16" s="17">
        <v>5.5887362524926897E-2</v>
      </c>
      <c r="AN16" s="17"/>
      <c r="AO16" s="17">
        <v>0.142077279048995</v>
      </c>
      <c r="AP16" s="17">
        <v>7.0711791006042399E-2</v>
      </c>
      <c r="AQ16" s="17">
        <v>7.2055074914460199E-2</v>
      </c>
      <c r="AR16" s="17"/>
      <c r="AS16" s="17">
        <v>9.7403183693666295E-2</v>
      </c>
      <c r="AT16" s="17">
        <v>8.0548864789574598E-2</v>
      </c>
      <c r="AU16" s="17">
        <v>8.9758907902357105E-2</v>
      </c>
      <c r="AV16" s="17">
        <v>0.103405890040086</v>
      </c>
      <c r="AW16" s="17">
        <v>0.14326230628063999</v>
      </c>
    </row>
    <row r="17" spans="2:49" x14ac:dyDescent="0.25">
      <c r="B17" s="18" t="s">
        <v>336</v>
      </c>
      <c r="C17" s="17">
        <v>7.4167761446348499E-2</v>
      </c>
      <c r="D17" s="17">
        <v>7.0589624350823096E-2</v>
      </c>
      <c r="E17" s="17">
        <v>7.8283207719796105E-2</v>
      </c>
      <c r="F17" s="17"/>
      <c r="G17" s="17">
        <v>8.3997242623223098E-2</v>
      </c>
      <c r="H17" s="17">
        <v>8.1331838002010298E-2</v>
      </c>
      <c r="I17" s="17">
        <v>8.5164536365677404E-2</v>
      </c>
      <c r="J17" s="17">
        <v>6.84275303757131E-2</v>
      </c>
      <c r="K17" s="17">
        <v>6.4087242835356703E-2</v>
      </c>
      <c r="L17" s="17">
        <v>6.4177949309714696E-2</v>
      </c>
      <c r="M17" s="17"/>
      <c r="N17" s="17">
        <v>6.1608647929550703E-2</v>
      </c>
      <c r="O17" s="17">
        <v>6.2789075000675501E-2</v>
      </c>
      <c r="P17" s="17">
        <v>9.1830040605953206E-2</v>
      </c>
      <c r="Q17" s="17">
        <v>8.4510693250896399E-2</v>
      </c>
      <c r="R17" s="17"/>
      <c r="S17" s="17">
        <v>0.112979246223889</v>
      </c>
      <c r="T17" s="17">
        <v>7.26015619927389E-2</v>
      </c>
      <c r="U17" s="17">
        <v>8.9818882982261594E-2</v>
      </c>
      <c r="V17" s="17">
        <v>7.5129776520399399E-2</v>
      </c>
      <c r="W17" s="17">
        <v>3.91458636521579E-2</v>
      </c>
      <c r="X17" s="17">
        <v>7.8846386041556998E-2</v>
      </c>
      <c r="Y17" s="17">
        <v>5.7751177091742899E-2</v>
      </c>
      <c r="Z17" s="17">
        <v>4.9016067082227603E-2</v>
      </c>
      <c r="AA17" s="17">
        <v>4.7506055923338397E-2</v>
      </c>
      <c r="AB17" s="17">
        <v>5.6512391812643503E-2</v>
      </c>
      <c r="AC17" s="17">
        <v>0.12004090777088</v>
      </c>
      <c r="AD17" s="17"/>
      <c r="AE17" s="17">
        <v>8.2203525853169701E-2</v>
      </c>
      <c r="AF17" s="17">
        <v>6.9609093206138603E-2</v>
      </c>
      <c r="AG17" s="17">
        <v>6.7086847507939404E-2</v>
      </c>
      <c r="AH17" s="17"/>
      <c r="AI17" s="17">
        <v>7.4502695774575398E-2</v>
      </c>
      <c r="AJ17" s="17">
        <v>7.8278497477996298E-2</v>
      </c>
      <c r="AK17" s="17">
        <v>9.3042935730674806E-2</v>
      </c>
      <c r="AL17" s="17">
        <v>5.5563008424436497E-2</v>
      </c>
      <c r="AM17" s="17">
        <v>6.4443291903688596E-2</v>
      </c>
      <c r="AN17" s="17"/>
      <c r="AO17" s="17">
        <v>9.0123839790113097E-2</v>
      </c>
      <c r="AP17" s="17">
        <v>7.0147331588899395E-2</v>
      </c>
      <c r="AQ17" s="17">
        <v>0.104033037446755</v>
      </c>
      <c r="AR17" s="17"/>
      <c r="AS17" s="17">
        <v>7.3735451439119498E-2</v>
      </c>
      <c r="AT17" s="17">
        <v>6.0368947906754102E-2</v>
      </c>
      <c r="AU17" s="17">
        <v>7.8010828349043798E-2</v>
      </c>
      <c r="AV17" s="17">
        <v>7.0198523490661593E-2</v>
      </c>
      <c r="AW17" s="17">
        <v>0.114315932623118</v>
      </c>
    </row>
    <row r="18" spans="2:49" x14ac:dyDescent="0.25">
      <c r="B18" s="18" t="s">
        <v>81</v>
      </c>
      <c r="C18" s="17">
        <v>6.6066397902316804E-2</v>
      </c>
      <c r="D18" s="17">
        <v>5.3740534899306899E-2</v>
      </c>
      <c r="E18" s="17">
        <v>7.7127061051667903E-2</v>
      </c>
      <c r="F18" s="17"/>
      <c r="G18" s="17">
        <v>0.13122096264841701</v>
      </c>
      <c r="H18" s="17">
        <v>0.10196270938324201</v>
      </c>
      <c r="I18" s="17">
        <v>6.7107187271518695E-2</v>
      </c>
      <c r="J18" s="17">
        <v>5.0607416650113701E-2</v>
      </c>
      <c r="K18" s="17">
        <v>3.8157126179841502E-2</v>
      </c>
      <c r="L18" s="17">
        <v>2.3376009912098501E-2</v>
      </c>
      <c r="M18" s="17"/>
      <c r="N18" s="17">
        <v>5.1358632066250201E-2</v>
      </c>
      <c r="O18" s="17">
        <v>6.5909440624014701E-2</v>
      </c>
      <c r="P18" s="17">
        <v>7.0510278060461201E-2</v>
      </c>
      <c r="Q18" s="17">
        <v>7.6515805746728102E-2</v>
      </c>
      <c r="R18" s="17"/>
      <c r="S18" s="17">
        <v>5.4040047453601497E-2</v>
      </c>
      <c r="T18" s="17">
        <v>6.9153152774751106E-2</v>
      </c>
      <c r="U18" s="17">
        <v>7.8324558472493699E-2</v>
      </c>
      <c r="V18" s="17">
        <v>6.1517489853250902E-2</v>
      </c>
      <c r="W18" s="17">
        <v>5.3359355748939498E-2</v>
      </c>
      <c r="X18" s="17">
        <v>6.3947205919638803E-2</v>
      </c>
      <c r="Y18" s="17">
        <v>7.6998330065852702E-2</v>
      </c>
      <c r="Z18" s="17">
        <v>3.2820102358334699E-2</v>
      </c>
      <c r="AA18" s="17">
        <v>9.1914934776227405E-2</v>
      </c>
      <c r="AB18" s="17">
        <v>7.3304833942743397E-2</v>
      </c>
      <c r="AC18" s="17">
        <v>4.1015263122307702E-2</v>
      </c>
      <c r="AD18" s="17"/>
      <c r="AE18" s="17">
        <v>3.0039336724839098E-2</v>
      </c>
      <c r="AF18" s="17">
        <v>5.4656890708610198E-2</v>
      </c>
      <c r="AG18" s="17">
        <v>0.11860683562875</v>
      </c>
      <c r="AH18" s="17"/>
      <c r="AI18" s="17">
        <v>2.2449635454659101E-2</v>
      </c>
      <c r="AJ18" s="17">
        <v>7.4443312384961005E-2</v>
      </c>
      <c r="AK18" s="17">
        <v>5.5569724464131401E-2</v>
      </c>
      <c r="AL18" s="17">
        <v>3.2710240872275198E-2</v>
      </c>
      <c r="AM18" s="17">
        <v>0.104451610817312</v>
      </c>
      <c r="AN18" s="17"/>
      <c r="AO18" s="17">
        <v>2.2112521672507199E-2</v>
      </c>
      <c r="AP18" s="17">
        <v>7.2615542741246597E-2</v>
      </c>
      <c r="AQ18" s="17">
        <v>5.2881886173878498E-2</v>
      </c>
      <c r="AR18" s="17"/>
      <c r="AS18" s="17">
        <v>8.2877702490217794E-2</v>
      </c>
      <c r="AT18" s="17">
        <v>6.9006998364652405E-2</v>
      </c>
      <c r="AU18" s="17">
        <v>6.2163663819965902E-2</v>
      </c>
      <c r="AV18" s="17">
        <v>4.5566278853225901E-2</v>
      </c>
      <c r="AW18" s="17">
        <v>6.4070796999801394E-2</v>
      </c>
    </row>
    <row r="19" spans="2:49" x14ac:dyDescent="0.25">
      <c r="B19" s="18" t="s">
        <v>337</v>
      </c>
      <c r="C19" s="17">
        <v>6.2892041403772997E-2</v>
      </c>
      <c r="D19" s="17">
        <v>7.0997996104783204E-2</v>
      </c>
      <c r="E19" s="17">
        <v>5.4611408792655899E-2</v>
      </c>
      <c r="F19" s="17"/>
      <c r="G19" s="17">
        <v>8.9708393671473499E-2</v>
      </c>
      <c r="H19" s="17">
        <v>6.52088472106193E-2</v>
      </c>
      <c r="I19" s="17">
        <v>4.6419182830378901E-2</v>
      </c>
      <c r="J19" s="17">
        <v>3.4097746677061398E-2</v>
      </c>
      <c r="K19" s="17">
        <v>7.0425104005971004E-2</v>
      </c>
      <c r="L19" s="17">
        <v>7.4698436689721606E-2</v>
      </c>
      <c r="M19" s="17"/>
      <c r="N19" s="17">
        <v>8.3708945052278994E-2</v>
      </c>
      <c r="O19" s="17">
        <v>4.4491721330713302E-2</v>
      </c>
      <c r="P19" s="17">
        <v>6.4017351825263802E-2</v>
      </c>
      <c r="Q19" s="17">
        <v>5.7411559870706702E-2</v>
      </c>
      <c r="R19" s="17"/>
      <c r="S19" s="17">
        <v>9.6023828366341005E-2</v>
      </c>
      <c r="T19" s="17">
        <v>9.0940600152365506E-2</v>
      </c>
      <c r="U19" s="17">
        <v>6.3425119954978806E-2</v>
      </c>
      <c r="V19" s="17">
        <v>5.6120280567851101E-2</v>
      </c>
      <c r="W19" s="17">
        <v>6.1732158216685297E-2</v>
      </c>
      <c r="X19" s="17">
        <v>3.4080811695737297E-2</v>
      </c>
      <c r="Y19" s="17">
        <v>5.51552785183912E-2</v>
      </c>
      <c r="Z19" s="17">
        <v>6.1147954598643001E-2</v>
      </c>
      <c r="AA19" s="17">
        <v>5.3899802213253599E-2</v>
      </c>
      <c r="AB19" s="17">
        <v>3.11358048171212E-2</v>
      </c>
      <c r="AC19" s="17">
        <v>5.2765725324478902E-2</v>
      </c>
      <c r="AD19" s="17"/>
      <c r="AE19" s="17">
        <v>6.5212130885134598E-2</v>
      </c>
      <c r="AF19" s="17">
        <v>6.9626993797306302E-2</v>
      </c>
      <c r="AG19" s="17">
        <v>4.5902824232410898E-2</v>
      </c>
      <c r="AH19" s="17"/>
      <c r="AI19" s="17">
        <v>8.5328107811653203E-2</v>
      </c>
      <c r="AJ19" s="17">
        <v>5.8310583290890401E-2</v>
      </c>
      <c r="AK19" s="17">
        <v>5.98574333795154E-2</v>
      </c>
      <c r="AL19" s="17">
        <v>6.5303805938150994E-2</v>
      </c>
      <c r="AM19" s="17">
        <v>3.4270254745448002E-2</v>
      </c>
      <c r="AN19" s="17"/>
      <c r="AO19" s="17">
        <v>9.5697851607999707E-2</v>
      </c>
      <c r="AP19" s="17">
        <v>5.4170406378740703E-2</v>
      </c>
      <c r="AQ19" s="17">
        <v>6.4724671390649205E-2</v>
      </c>
      <c r="AR19" s="17"/>
      <c r="AS19" s="17">
        <v>6.07959345455222E-2</v>
      </c>
      <c r="AT19" s="17">
        <v>5.5942554110158998E-2</v>
      </c>
      <c r="AU19" s="17">
        <v>6.2702896267727307E-2</v>
      </c>
      <c r="AV19" s="17">
        <v>8.8852124539795199E-2</v>
      </c>
      <c r="AW19" s="17">
        <v>0.17296369692458</v>
      </c>
    </row>
    <row r="20" spans="2:49" ht="30" x14ac:dyDescent="0.25">
      <c r="B20" s="18" t="s">
        <v>338</v>
      </c>
      <c r="C20" s="17">
        <v>4.9552573868392402E-2</v>
      </c>
      <c r="D20" s="17">
        <v>6.35189535289018E-2</v>
      </c>
      <c r="E20" s="17">
        <v>3.6340859848463601E-2</v>
      </c>
      <c r="F20" s="17"/>
      <c r="G20" s="17">
        <v>9.5254561695034198E-2</v>
      </c>
      <c r="H20" s="17">
        <v>4.6010403436553701E-2</v>
      </c>
      <c r="I20" s="17">
        <v>3.6841680135924502E-2</v>
      </c>
      <c r="J20" s="17">
        <v>3.0679909156849299E-2</v>
      </c>
      <c r="K20" s="17">
        <v>3.8161785026315197E-2</v>
      </c>
      <c r="L20" s="17">
        <v>5.4945385306977297E-2</v>
      </c>
      <c r="M20" s="17"/>
      <c r="N20" s="17">
        <v>5.1620495368424203E-2</v>
      </c>
      <c r="O20" s="17">
        <v>3.4896094441151999E-2</v>
      </c>
      <c r="P20" s="17">
        <v>6.0371269568286999E-2</v>
      </c>
      <c r="Q20" s="17">
        <v>5.2904358547662303E-2</v>
      </c>
      <c r="R20" s="17"/>
      <c r="S20" s="17">
        <v>0.10023873279936001</v>
      </c>
      <c r="T20" s="17">
        <v>4.8210451652056702E-2</v>
      </c>
      <c r="U20" s="17">
        <v>3.2861413846390998E-2</v>
      </c>
      <c r="V20" s="17">
        <v>5.9497424809740601E-2</v>
      </c>
      <c r="W20" s="17">
        <v>4.1134570284300301E-2</v>
      </c>
      <c r="X20" s="17">
        <v>4.9815386170513801E-2</v>
      </c>
      <c r="Y20" s="17">
        <v>2.4282643803219602E-2</v>
      </c>
      <c r="Z20" s="17">
        <v>5.68912963198532E-2</v>
      </c>
      <c r="AA20" s="17">
        <v>2.8261695301351201E-2</v>
      </c>
      <c r="AB20" s="17">
        <v>3.1269754590602702E-2</v>
      </c>
      <c r="AC20" s="17">
        <v>4.55760450887574E-2</v>
      </c>
      <c r="AD20" s="17"/>
      <c r="AE20" s="17">
        <v>5.47446510591338E-2</v>
      </c>
      <c r="AF20" s="17">
        <v>4.6010998382045101E-2</v>
      </c>
      <c r="AG20" s="17">
        <v>4.2697287131661502E-2</v>
      </c>
      <c r="AH20" s="17"/>
      <c r="AI20" s="17">
        <v>5.9101284401047699E-2</v>
      </c>
      <c r="AJ20" s="17">
        <v>4.54753350590675E-2</v>
      </c>
      <c r="AK20" s="17">
        <v>4.47817109348446E-2</v>
      </c>
      <c r="AL20" s="17">
        <v>8.0447563147841003E-2</v>
      </c>
      <c r="AM20" s="17">
        <v>3.7043690835590497E-2</v>
      </c>
      <c r="AN20" s="17"/>
      <c r="AO20" s="17">
        <v>6.8876808074745E-2</v>
      </c>
      <c r="AP20" s="17">
        <v>4.6017404974402799E-2</v>
      </c>
      <c r="AQ20" s="17">
        <v>6.1091486402766002E-2</v>
      </c>
      <c r="AR20" s="17"/>
      <c r="AS20" s="17">
        <v>6.0644962928004503E-2</v>
      </c>
      <c r="AT20" s="17">
        <v>4.3626733631599898E-2</v>
      </c>
      <c r="AU20" s="17">
        <v>3.8469091386381903E-2</v>
      </c>
      <c r="AV20" s="17">
        <v>5.0203247740638897E-2</v>
      </c>
      <c r="AW20" s="17">
        <v>6.9822080510961601E-2</v>
      </c>
    </row>
    <row r="21" spans="2:49" x14ac:dyDescent="0.25">
      <c r="B21" s="18" t="s">
        <v>339</v>
      </c>
      <c r="C21" s="17">
        <v>4.6690714737136998E-2</v>
      </c>
      <c r="D21" s="17">
        <v>5.48919420916293E-2</v>
      </c>
      <c r="E21" s="17">
        <v>3.8613494656227897E-2</v>
      </c>
      <c r="F21" s="17"/>
      <c r="G21" s="17">
        <v>8.7248329713426095E-2</v>
      </c>
      <c r="H21" s="17">
        <v>6.4118212914242897E-2</v>
      </c>
      <c r="I21" s="17">
        <v>3.89712438669748E-2</v>
      </c>
      <c r="J21" s="17">
        <v>3.5461268351019398E-2</v>
      </c>
      <c r="K21" s="17">
        <v>2.7256334801053401E-2</v>
      </c>
      <c r="L21" s="17">
        <v>3.3622382848372101E-2</v>
      </c>
      <c r="M21" s="17"/>
      <c r="N21" s="17">
        <v>5.6247116180301399E-2</v>
      </c>
      <c r="O21" s="17">
        <v>5.0086696465343999E-2</v>
      </c>
      <c r="P21" s="17">
        <v>4.0717251068344701E-2</v>
      </c>
      <c r="Q21" s="17">
        <v>3.6642904432008801E-2</v>
      </c>
      <c r="R21" s="17"/>
      <c r="S21" s="17">
        <v>7.7098817120297397E-2</v>
      </c>
      <c r="T21" s="17">
        <v>5.8598440280087698E-2</v>
      </c>
      <c r="U21" s="17">
        <v>5.5507305663907901E-2</v>
      </c>
      <c r="V21" s="17">
        <v>2.7053807304530102E-2</v>
      </c>
      <c r="W21" s="17">
        <v>4.6358456750009103E-2</v>
      </c>
      <c r="X21" s="17">
        <v>3.8911351221265801E-2</v>
      </c>
      <c r="Y21" s="17">
        <v>5.5444472808043002E-2</v>
      </c>
      <c r="Z21" s="17">
        <v>5.5334929072254201E-2</v>
      </c>
      <c r="AA21" s="17">
        <v>3.2843739627922398E-2</v>
      </c>
      <c r="AB21" s="17">
        <v>1.1529553825415E-2</v>
      </c>
      <c r="AC21" s="17">
        <v>3.9118305438496599E-2</v>
      </c>
      <c r="AD21" s="17"/>
      <c r="AE21" s="17">
        <v>3.4017652828257701E-2</v>
      </c>
      <c r="AF21" s="17">
        <v>5.3127553569157902E-2</v>
      </c>
      <c r="AG21" s="17">
        <v>4.9740332155158301E-2</v>
      </c>
      <c r="AH21" s="17"/>
      <c r="AI21" s="17">
        <v>4.4042737754931498E-2</v>
      </c>
      <c r="AJ21" s="17">
        <v>5.1825746190001402E-2</v>
      </c>
      <c r="AK21" s="17">
        <v>6.5919309335167001E-2</v>
      </c>
      <c r="AL21" s="17">
        <v>3.8902368085546903E-2</v>
      </c>
      <c r="AM21" s="17">
        <v>3.1862249925271299E-2</v>
      </c>
      <c r="AN21" s="17"/>
      <c r="AO21" s="17">
        <v>5.05066349866507E-2</v>
      </c>
      <c r="AP21" s="17">
        <v>4.8641795995316199E-2</v>
      </c>
      <c r="AQ21" s="17">
        <v>4.9745418983804399E-2</v>
      </c>
      <c r="AR21" s="17"/>
      <c r="AS21" s="17">
        <v>4.0467251037592501E-2</v>
      </c>
      <c r="AT21" s="17">
        <v>3.3903675385075799E-2</v>
      </c>
      <c r="AU21" s="17">
        <v>6.2068313515465101E-2</v>
      </c>
      <c r="AV21" s="17">
        <v>5.7416317792741402E-2</v>
      </c>
      <c r="AW21" s="17">
        <v>3.0022764394095999E-2</v>
      </c>
    </row>
    <row r="22" spans="2:49" x14ac:dyDescent="0.25">
      <c r="B22" s="18" t="s">
        <v>225</v>
      </c>
      <c r="C22" s="17">
        <v>2.97099438431923E-2</v>
      </c>
      <c r="D22" s="17">
        <v>2.75594632419216E-2</v>
      </c>
      <c r="E22" s="17">
        <v>3.1584133219644699E-2</v>
      </c>
      <c r="F22" s="17"/>
      <c r="G22" s="17">
        <v>1.01427894862797E-2</v>
      </c>
      <c r="H22" s="17">
        <v>2.24571021426908E-2</v>
      </c>
      <c r="I22" s="17">
        <v>2.8787195071880801E-2</v>
      </c>
      <c r="J22" s="17">
        <v>3.9064852344486499E-2</v>
      </c>
      <c r="K22" s="17">
        <v>4.6597578668720899E-2</v>
      </c>
      <c r="L22" s="17">
        <v>3.0625049659933401E-2</v>
      </c>
      <c r="M22" s="17"/>
      <c r="N22" s="17">
        <v>3.0278388307318198E-2</v>
      </c>
      <c r="O22" s="17">
        <v>2.98704728248732E-2</v>
      </c>
      <c r="P22" s="17">
        <v>2.5120200316768201E-2</v>
      </c>
      <c r="Q22" s="17">
        <v>3.2657598979606801E-2</v>
      </c>
      <c r="R22" s="17"/>
      <c r="S22" s="17">
        <v>3.2917703062092601E-2</v>
      </c>
      <c r="T22" s="17">
        <v>3.13097086673782E-2</v>
      </c>
      <c r="U22" s="17">
        <v>2.3187124037521999E-2</v>
      </c>
      <c r="V22" s="17">
        <v>3.4643320465243502E-2</v>
      </c>
      <c r="W22" s="17">
        <v>3.8808468953484797E-2</v>
      </c>
      <c r="X22" s="17">
        <v>2.52684944336347E-2</v>
      </c>
      <c r="Y22" s="17">
        <v>1.6293666587092699E-2</v>
      </c>
      <c r="Z22" s="17">
        <v>2.89503506418941E-2</v>
      </c>
      <c r="AA22" s="17">
        <v>3.6059988911418199E-2</v>
      </c>
      <c r="AB22" s="17">
        <v>2.34071332847272E-2</v>
      </c>
      <c r="AC22" s="17">
        <v>3.2857815277657201E-2</v>
      </c>
      <c r="AD22" s="17"/>
      <c r="AE22" s="17">
        <v>2.6435204151528599E-2</v>
      </c>
      <c r="AF22" s="17">
        <v>3.8205925418565503E-2</v>
      </c>
      <c r="AG22" s="17">
        <v>2.1513064852366499E-2</v>
      </c>
      <c r="AH22" s="17"/>
      <c r="AI22" s="17">
        <v>2.10163503864478E-2</v>
      </c>
      <c r="AJ22" s="17">
        <v>3.1870510075641498E-2</v>
      </c>
      <c r="AK22" s="17">
        <v>5.0471194851423602E-2</v>
      </c>
      <c r="AL22" s="17">
        <v>0</v>
      </c>
      <c r="AM22" s="17">
        <v>3.5031930252235798E-2</v>
      </c>
      <c r="AN22" s="17"/>
      <c r="AO22" s="17">
        <v>2.0667382982241599E-2</v>
      </c>
      <c r="AP22" s="17">
        <v>2.9717298283670202E-2</v>
      </c>
      <c r="AQ22" s="17">
        <v>2.6579529745409999E-2</v>
      </c>
      <c r="AR22" s="17"/>
      <c r="AS22" s="17">
        <v>2.7850759088937801E-2</v>
      </c>
      <c r="AT22" s="17">
        <v>2.3917022276443399E-2</v>
      </c>
      <c r="AU22" s="17">
        <v>3.3424052462149599E-2</v>
      </c>
      <c r="AV22" s="17">
        <v>3.54791061484536E-2</v>
      </c>
      <c r="AW22" s="17">
        <v>1.55422942798891E-2</v>
      </c>
    </row>
    <row r="23" spans="2:49" x14ac:dyDescent="0.25">
      <c r="B23" s="18" t="s">
        <v>73</v>
      </c>
      <c r="C23" s="19">
        <v>5.6915858942745798E-2</v>
      </c>
      <c r="D23" s="19">
        <v>5.0943642889888903E-2</v>
      </c>
      <c r="E23" s="19">
        <v>6.1253170425854098E-2</v>
      </c>
      <c r="F23" s="19"/>
      <c r="G23" s="19">
        <v>5.8307343259331797E-2</v>
      </c>
      <c r="H23" s="19">
        <v>4.99219858542225E-2</v>
      </c>
      <c r="I23" s="19">
        <v>5.5522900617942801E-2</v>
      </c>
      <c r="J23" s="19">
        <v>4.73785370775099E-2</v>
      </c>
      <c r="K23" s="19">
        <v>5.1512284041002401E-2</v>
      </c>
      <c r="L23" s="19">
        <v>7.4174185860918104E-2</v>
      </c>
      <c r="M23" s="19"/>
      <c r="N23" s="19">
        <v>5.4298496643524798E-2</v>
      </c>
      <c r="O23" s="19">
        <v>5.4471583708754101E-2</v>
      </c>
      <c r="P23" s="19">
        <v>4.1125682877811702E-2</v>
      </c>
      <c r="Q23" s="19">
        <v>7.6399284580613694E-2</v>
      </c>
      <c r="R23" s="19"/>
      <c r="S23" s="19">
        <v>6.03933286333935E-2</v>
      </c>
      <c r="T23" s="19">
        <v>5.4536137813268201E-2</v>
      </c>
      <c r="U23" s="19">
        <v>5.65389909081895E-2</v>
      </c>
      <c r="V23" s="19">
        <v>5.1045977493980002E-2</v>
      </c>
      <c r="W23" s="19">
        <v>2.6729089513880099E-2</v>
      </c>
      <c r="X23" s="19">
        <v>6.02705757027234E-2</v>
      </c>
      <c r="Y23" s="19">
        <v>7.0484311740675099E-2</v>
      </c>
      <c r="Z23" s="19">
        <v>7.1953889284943895E-2</v>
      </c>
      <c r="AA23" s="19">
        <v>6.4279527474038103E-2</v>
      </c>
      <c r="AB23" s="19">
        <v>5.4089496026296799E-2</v>
      </c>
      <c r="AC23" s="19">
        <v>5.5842119442564599E-2</v>
      </c>
      <c r="AD23" s="19"/>
      <c r="AE23" s="19">
        <v>4.88763962920944E-2</v>
      </c>
      <c r="AF23" s="19">
        <v>5.9004348495092097E-2</v>
      </c>
      <c r="AG23" s="19">
        <v>6.7840299895199893E-2</v>
      </c>
      <c r="AH23" s="19"/>
      <c r="AI23" s="19">
        <v>4.2015037682842898E-2</v>
      </c>
      <c r="AJ23" s="19">
        <v>6.6118684234417802E-2</v>
      </c>
      <c r="AK23" s="19">
        <v>5.5417247495716603E-2</v>
      </c>
      <c r="AL23" s="19">
        <v>3.4717552660369799E-2</v>
      </c>
      <c r="AM23" s="19">
        <v>7.3098296792352593E-2</v>
      </c>
      <c r="AN23" s="19"/>
      <c r="AO23" s="19">
        <v>4.5982627525156597E-2</v>
      </c>
      <c r="AP23" s="19">
        <v>5.8655871305702899E-2</v>
      </c>
      <c r="AQ23" s="19">
        <v>5.08138294825453E-2</v>
      </c>
      <c r="AR23" s="19"/>
      <c r="AS23" s="19">
        <v>5.4605563640461201E-2</v>
      </c>
      <c r="AT23" s="19">
        <v>6.5144990672668907E-2</v>
      </c>
      <c r="AU23" s="19">
        <v>5.1918102595282303E-2</v>
      </c>
      <c r="AV23" s="19">
        <v>5.3363856741084299E-2</v>
      </c>
      <c r="AW23" s="19">
        <v>8.5675478912080799E-2</v>
      </c>
    </row>
    <row r="24" spans="2:49" x14ac:dyDescent="0.25">
      <c r="B24" s="16"/>
    </row>
    <row r="25" spans="2:49" x14ac:dyDescent="0.25">
      <c r="B25" t="s">
        <v>77</v>
      </c>
    </row>
    <row r="26" spans="2:49" x14ac:dyDescent="0.25">
      <c r="B26" t="s">
        <v>78</v>
      </c>
    </row>
    <row r="28" spans="2:49" x14ac:dyDescent="0.25">
      <c r="B2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W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341</v>
      </c>
      <c r="C9" s="17">
        <v>0.39407802311470003</v>
      </c>
      <c r="D9" s="17">
        <v>0.39666422004797802</v>
      </c>
      <c r="E9" s="17">
        <v>0.393892044501507</v>
      </c>
      <c r="F9" s="17"/>
      <c r="G9" s="17">
        <v>0.25522102623620802</v>
      </c>
      <c r="H9" s="17">
        <v>0.324234034585138</v>
      </c>
      <c r="I9" s="17">
        <v>0.35223309347117299</v>
      </c>
      <c r="J9" s="17">
        <v>0.44732535325926998</v>
      </c>
      <c r="K9" s="17">
        <v>0.4435738132973</v>
      </c>
      <c r="L9" s="17">
        <v>0.50214302215745998</v>
      </c>
      <c r="M9" s="17"/>
      <c r="N9" s="17">
        <v>0.41941300977603002</v>
      </c>
      <c r="O9" s="17">
        <v>0.40136311416956799</v>
      </c>
      <c r="P9" s="17">
        <v>0.39486982347954602</v>
      </c>
      <c r="Q9" s="17">
        <v>0.35731913886748301</v>
      </c>
      <c r="R9" s="17"/>
      <c r="S9" s="17">
        <v>0.391262649657939</v>
      </c>
      <c r="T9" s="17">
        <v>0.39928258298020902</v>
      </c>
      <c r="U9" s="17">
        <v>0.40862947618860801</v>
      </c>
      <c r="V9" s="17">
        <v>0.43143595147091302</v>
      </c>
      <c r="W9" s="17">
        <v>0.39502813949365601</v>
      </c>
      <c r="X9" s="17">
        <v>0.38213594726502498</v>
      </c>
      <c r="Y9" s="17">
        <v>0.41011697955292198</v>
      </c>
      <c r="Z9" s="17">
        <v>0.35458943723671998</v>
      </c>
      <c r="AA9" s="17">
        <v>0.36618979566147197</v>
      </c>
      <c r="AB9" s="17">
        <v>0.39535842138453497</v>
      </c>
      <c r="AC9" s="17">
        <v>0.38301033139857499</v>
      </c>
      <c r="AD9" s="17"/>
      <c r="AE9" s="17">
        <v>0.47637538716870698</v>
      </c>
      <c r="AF9" s="17">
        <v>0.37390378493140503</v>
      </c>
      <c r="AG9" s="17">
        <v>0.32713898944099001</v>
      </c>
      <c r="AH9" s="17"/>
      <c r="AI9" s="17">
        <v>0.50847683831194102</v>
      </c>
      <c r="AJ9" s="17">
        <v>0.32460466002238098</v>
      </c>
      <c r="AK9" s="17">
        <v>0.38783407282797999</v>
      </c>
      <c r="AL9" s="17">
        <v>0.36401967126485602</v>
      </c>
      <c r="AM9" s="17">
        <v>0.351868876067853</v>
      </c>
      <c r="AN9" s="17"/>
      <c r="AO9" s="17">
        <v>0.50914559296992601</v>
      </c>
      <c r="AP9" s="17">
        <v>0.33313318256020003</v>
      </c>
      <c r="AQ9" s="17">
        <v>0.41031824622304303</v>
      </c>
      <c r="AR9" s="17"/>
      <c r="AS9" s="17">
        <v>0.37607524820421201</v>
      </c>
      <c r="AT9" s="17">
        <v>0.37565232908822699</v>
      </c>
      <c r="AU9" s="17">
        <v>0.44001059785565699</v>
      </c>
      <c r="AV9" s="17">
        <v>0.35625431941128699</v>
      </c>
      <c r="AW9" s="17">
        <v>0.31506474086473002</v>
      </c>
    </row>
    <row r="10" spans="2:49" ht="90" x14ac:dyDescent="0.25">
      <c r="B10" s="18" t="s">
        <v>342</v>
      </c>
      <c r="C10" s="17">
        <v>0.34591082836740999</v>
      </c>
      <c r="D10" s="17">
        <v>0.35905733585157401</v>
      </c>
      <c r="E10" s="17">
        <v>0.33343746539772601</v>
      </c>
      <c r="F10" s="17"/>
      <c r="G10" s="17">
        <v>0.27335563534129698</v>
      </c>
      <c r="H10" s="17">
        <v>0.30921309513961098</v>
      </c>
      <c r="I10" s="17">
        <v>0.318860079062466</v>
      </c>
      <c r="J10" s="17">
        <v>0.34895318842759299</v>
      </c>
      <c r="K10" s="17">
        <v>0.36989784801424203</v>
      </c>
      <c r="L10" s="17">
        <v>0.428168159707771</v>
      </c>
      <c r="M10" s="17"/>
      <c r="N10" s="17">
        <v>0.39297283252317</v>
      </c>
      <c r="O10" s="17">
        <v>0.364629311574171</v>
      </c>
      <c r="P10" s="17">
        <v>0.306210385583227</v>
      </c>
      <c r="Q10" s="17">
        <v>0.312419665854549</v>
      </c>
      <c r="R10" s="17"/>
      <c r="S10" s="17">
        <v>0.34384851988826198</v>
      </c>
      <c r="T10" s="17">
        <v>0.384870944548727</v>
      </c>
      <c r="U10" s="17">
        <v>0.34200211826339999</v>
      </c>
      <c r="V10" s="17">
        <v>0.34624577755860197</v>
      </c>
      <c r="W10" s="17">
        <v>0.30013778981474898</v>
      </c>
      <c r="X10" s="17">
        <v>0.34383186089995899</v>
      </c>
      <c r="Y10" s="17">
        <v>0.33105183060321902</v>
      </c>
      <c r="Z10" s="17">
        <v>0.3558008958826</v>
      </c>
      <c r="AA10" s="17">
        <v>0.33450920451687499</v>
      </c>
      <c r="AB10" s="17">
        <v>0.37610523345728802</v>
      </c>
      <c r="AC10" s="17">
        <v>0.31057814683713902</v>
      </c>
      <c r="AD10" s="17"/>
      <c r="AE10" s="17">
        <v>0.33320433318178899</v>
      </c>
      <c r="AF10" s="17">
        <v>0.41484821094229601</v>
      </c>
      <c r="AG10" s="17">
        <v>0.22074299875269701</v>
      </c>
      <c r="AH10" s="17"/>
      <c r="AI10" s="17">
        <v>0.316092653439423</v>
      </c>
      <c r="AJ10" s="17">
        <v>0.40505704797998698</v>
      </c>
      <c r="AK10" s="17">
        <v>0.47695371479779902</v>
      </c>
      <c r="AL10" s="17">
        <v>0.42862870439001699</v>
      </c>
      <c r="AM10" s="17">
        <v>0.222724633243052</v>
      </c>
      <c r="AN10" s="17"/>
      <c r="AO10" s="17">
        <v>0.29210166149462602</v>
      </c>
      <c r="AP10" s="17">
        <v>0.42188264321101998</v>
      </c>
      <c r="AQ10" s="17">
        <v>0.43874164852240999</v>
      </c>
      <c r="AR10" s="17"/>
      <c r="AS10" s="17">
        <v>0.30548641386198999</v>
      </c>
      <c r="AT10" s="17">
        <v>0.342024545646263</v>
      </c>
      <c r="AU10" s="17">
        <v>0.38590654662602297</v>
      </c>
      <c r="AV10" s="17">
        <v>0.36974582818887602</v>
      </c>
      <c r="AW10" s="17">
        <v>0.45338668632531898</v>
      </c>
    </row>
    <row r="11" spans="2:49" ht="30" x14ac:dyDescent="0.25">
      <c r="B11" s="18" t="s">
        <v>343</v>
      </c>
      <c r="C11" s="17">
        <v>0.34301640957219598</v>
      </c>
      <c r="D11" s="17">
        <v>0.35096356132107598</v>
      </c>
      <c r="E11" s="17">
        <v>0.33357962653397499</v>
      </c>
      <c r="F11" s="17"/>
      <c r="G11" s="17">
        <v>0.35838450243545</v>
      </c>
      <c r="H11" s="17">
        <v>0.32507678236327398</v>
      </c>
      <c r="I11" s="17">
        <v>0.35719540364316799</v>
      </c>
      <c r="J11" s="17">
        <v>0.34011229393447201</v>
      </c>
      <c r="K11" s="17">
        <v>0.32861220478658898</v>
      </c>
      <c r="L11" s="17">
        <v>0.34769784845486301</v>
      </c>
      <c r="M11" s="17"/>
      <c r="N11" s="17">
        <v>0.41113997274087999</v>
      </c>
      <c r="O11" s="17">
        <v>0.37617859515851698</v>
      </c>
      <c r="P11" s="17">
        <v>0.28350379901050798</v>
      </c>
      <c r="Q11" s="17">
        <v>0.29043741161379799</v>
      </c>
      <c r="R11" s="17"/>
      <c r="S11" s="17">
        <v>0.36334350912825097</v>
      </c>
      <c r="T11" s="17">
        <v>0.33665289962113898</v>
      </c>
      <c r="U11" s="17">
        <v>0.29588512711178</v>
      </c>
      <c r="V11" s="17">
        <v>0.31120642373658602</v>
      </c>
      <c r="W11" s="17">
        <v>0.36062890327920499</v>
      </c>
      <c r="X11" s="17">
        <v>0.33552821989550702</v>
      </c>
      <c r="Y11" s="17">
        <v>0.34925450040345801</v>
      </c>
      <c r="Z11" s="17">
        <v>0.22910291833947599</v>
      </c>
      <c r="AA11" s="17">
        <v>0.34548831581297801</v>
      </c>
      <c r="AB11" s="17">
        <v>0.46368301435470899</v>
      </c>
      <c r="AC11" s="17">
        <v>0.28261348285611598</v>
      </c>
      <c r="AD11" s="17"/>
      <c r="AE11" s="17">
        <v>0.159468579242872</v>
      </c>
      <c r="AF11" s="17">
        <v>0.51089701078343497</v>
      </c>
      <c r="AG11" s="17">
        <v>0.306552088569363</v>
      </c>
      <c r="AH11" s="17"/>
      <c r="AI11" s="17">
        <v>0.20790843362108699</v>
      </c>
      <c r="AJ11" s="17">
        <v>0.456178864821014</v>
      </c>
      <c r="AK11" s="17">
        <v>0.53382265524612305</v>
      </c>
      <c r="AL11" s="17">
        <v>0.164644085397713</v>
      </c>
      <c r="AM11" s="17">
        <v>0.29007171032885698</v>
      </c>
      <c r="AN11" s="17"/>
      <c r="AO11" s="17">
        <v>0.212677054315556</v>
      </c>
      <c r="AP11" s="17">
        <v>0.45183933648090102</v>
      </c>
      <c r="AQ11" s="17">
        <v>0.47170439070736098</v>
      </c>
      <c r="AR11" s="17"/>
      <c r="AS11" s="17">
        <v>0.27913122636607701</v>
      </c>
      <c r="AT11" s="17">
        <v>0.32972530085903401</v>
      </c>
      <c r="AU11" s="17">
        <v>0.425898666940632</v>
      </c>
      <c r="AV11" s="17">
        <v>0.40341034456772701</v>
      </c>
      <c r="AW11" s="17">
        <v>0.37037689991912198</v>
      </c>
    </row>
    <row r="12" spans="2:49" ht="45" x14ac:dyDescent="0.25">
      <c r="B12" s="18" t="s">
        <v>344</v>
      </c>
      <c r="C12" s="17">
        <v>0.31415687108689799</v>
      </c>
      <c r="D12" s="17">
        <v>0.33335989544084799</v>
      </c>
      <c r="E12" s="17">
        <v>0.297048933055022</v>
      </c>
      <c r="F12" s="17"/>
      <c r="G12" s="17">
        <v>0.22285949827370699</v>
      </c>
      <c r="H12" s="17">
        <v>0.24452397790043001</v>
      </c>
      <c r="I12" s="17">
        <v>0.24538689853863299</v>
      </c>
      <c r="J12" s="17">
        <v>0.32097402394770902</v>
      </c>
      <c r="K12" s="17">
        <v>0.400770766453172</v>
      </c>
      <c r="L12" s="17">
        <v>0.42475753963739898</v>
      </c>
      <c r="M12" s="17"/>
      <c r="N12" s="17">
        <v>0.339606231263826</v>
      </c>
      <c r="O12" s="17">
        <v>0.33549112584252799</v>
      </c>
      <c r="P12" s="17">
        <v>0.29859209015979499</v>
      </c>
      <c r="Q12" s="17">
        <v>0.27907907736007198</v>
      </c>
      <c r="R12" s="17"/>
      <c r="S12" s="17">
        <v>0.31177221091920898</v>
      </c>
      <c r="T12" s="17">
        <v>0.31243274596966503</v>
      </c>
      <c r="U12" s="17">
        <v>0.34882023711100402</v>
      </c>
      <c r="V12" s="17">
        <v>0.33868451519495002</v>
      </c>
      <c r="W12" s="17">
        <v>0.23553726803886901</v>
      </c>
      <c r="X12" s="17">
        <v>0.25434728650615201</v>
      </c>
      <c r="Y12" s="17">
        <v>0.330074385326524</v>
      </c>
      <c r="Z12" s="17">
        <v>0.320473448623321</v>
      </c>
      <c r="AA12" s="17">
        <v>0.29613085482254597</v>
      </c>
      <c r="AB12" s="17">
        <v>0.38616502556875598</v>
      </c>
      <c r="AC12" s="17">
        <v>0.32277766954286802</v>
      </c>
      <c r="AD12" s="17"/>
      <c r="AE12" s="17">
        <v>0.33001829701265001</v>
      </c>
      <c r="AF12" s="17">
        <v>0.35291669186507302</v>
      </c>
      <c r="AG12" s="17">
        <v>0.21584495274724599</v>
      </c>
      <c r="AH12" s="17"/>
      <c r="AI12" s="17">
        <v>0.29968528097484598</v>
      </c>
      <c r="AJ12" s="17">
        <v>0.35663661452734302</v>
      </c>
      <c r="AK12" s="17">
        <v>0.37809382130528002</v>
      </c>
      <c r="AL12" s="17">
        <v>0.311918246051199</v>
      </c>
      <c r="AM12" s="17">
        <v>0.234002372187537</v>
      </c>
      <c r="AN12" s="17"/>
      <c r="AO12" s="17">
        <v>0.22117998123227001</v>
      </c>
      <c r="AP12" s="17">
        <v>0.34510260706521201</v>
      </c>
      <c r="AQ12" s="17">
        <v>0.38436511233242299</v>
      </c>
      <c r="AR12" s="17"/>
      <c r="AS12" s="17">
        <v>0.28081846536640698</v>
      </c>
      <c r="AT12" s="17">
        <v>0.30883995409405801</v>
      </c>
      <c r="AU12" s="17">
        <v>0.33932076781425302</v>
      </c>
      <c r="AV12" s="17">
        <v>0.30869963340536</v>
      </c>
      <c r="AW12" s="17">
        <v>0.30915381271908199</v>
      </c>
    </row>
    <row r="13" spans="2:49" ht="45" x14ac:dyDescent="0.25">
      <c r="B13" s="18" t="s">
        <v>345</v>
      </c>
      <c r="C13" s="17">
        <v>0.29494680300020099</v>
      </c>
      <c r="D13" s="17">
        <v>0.32295692590852498</v>
      </c>
      <c r="E13" s="17">
        <v>0.26614980117872</v>
      </c>
      <c r="F13" s="17"/>
      <c r="G13" s="17">
        <v>0.23882481839252501</v>
      </c>
      <c r="H13" s="17">
        <v>0.23312507711594399</v>
      </c>
      <c r="I13" s="17">
        <v>0.28199795036841901</v>
      </c>
      <c r="J13" s="17">
        <v>0.30235052030552001</v>
      </c>
      <c r="K13" s="17">
        <v>0.37437700039270499</v>
      </c>
      <c r="L13" s="17">
        <v>0.33431380920488102</v>
      </c>
      <c r="M13" s="17"/>
      <c r="N13" s="17">
        <v>0.335581775483003</v>
      </c>
      <c r="O13" s="17">
        <v>0.28594584926794703</v>
      </c>
      <c r="P13" s="17">
        <v>0.27312456643917599</v>
      </c>
      <c r="Q13" s="17">
        <v>0.27986283015378799</v>
      </c>
      <c r="R13" s="17"/>
      <c r="S13" s="17">
        <v>0.29268041723989602</v>
      </c>
      <c r="T13" s="17">
        <v>0.292672724401767</v>
      </c>
      <c r="U13" s="17">
        <v>0.29955342506557198</v>
      </c>
      <c r="V13" s="17">
        <v>0.27038654122757</v>
      </c>
      <c r="W13" s="17">
        <v>0.27771054860267003</v>
      </c>
      <c r="X13" s="17">
        <v>0.24605058404083499</v>
      </c>
      <c r="Y13" s="17">
        <v>0.30101279931505198</v>
      </c>
      <c r="Z13" s="17">
        <v>0.31659828258898698</v>
      </c>
      <c r="AA13" s="17">
        <v>0.29220790348770198</v>
      </c>
      <c r="AB13" s="17">
        <v>0.38418564606822603</v>
      </c>
      <c r="AC13" s="17">
        <v>0.274587246811617</v>
      </c>
      <c r="AD13" s="17"/>
      <c r="AE13" s="17">
        <v>0.26521668104788998</v>
      </c>
      <c r="AF13" s="17">
        <v>0.353399061881148</v>
      </c>
      <c r="AG13" s="17">
        <v>0.24260210420341799</v>
      </c>
      <c r="AH13" s="17"/>
      <c r="AI13" s="17">
        <v>0.19853033829221101</v>
      </c>
      <c r="AJ13" s="17">
        <v>0.36976628743251599</v>
      </c>
      <c r="AK13" s="17">
        <v>0.38685742295897302</v>
      </c>
      <c r="AL13" s="17">
        <v>0.39846238784636201</v>
      </c>
      <c r="AM13" s="17">
        <v>0.26084274025894899</v>
      </c>
      <c r="AN13" s="17"/>
      <c r="AO13" s="17">
        <v>0.116485573184929</v>
      </c>
      <c r="AP13" s="17">
        <v>0.37794341705088702</v>
      </c>
      <c r="AQ13" s="17">
        <v>0.38194573885872402</v>
      </c>
      <c r="AR13" s="17"/>
      <c r="AS13" s="17">
        <v>0.242702150298196</v>
      </c>
      <c r="AT13" s="17">
        <v>0.293687535083617</v>
      </c>
      <c r="AU13" s="17">
        <v>0.31292706188030101</v>
      </c>
      <c r="AV13" s="17">
        <v>0.34494544208865102</v>
      </c>
      <c r="AW13" s="17">
        <v>0.38646245229276099</v>
      </c>
    </row>
    <row r="14" spans="2:49" ht="45" x14ac:dyDescent="0.25">
      <c r="B14" s="18" t="s">
        <v>346</v>
      </c>
      <c r="C14" s="17">
        <v>0.257060718540434</v>
      </c>
      <c r="D14" s="17">
        <v>0.26464319679407999</v>
      </c>
      <c r="E14" s="17">
        <v>0.251284400327764</v>
      </c>
      <c r="F14" s="17"/>
      <c r="G14" s="17">
        <v>0.193280468836354</v>
      </c>
      <c r="H14" s="17">
        <v>0.19823912123884799</v>
      </c>
      <c r="I14" s="17">
        <v>0.23184236983710499</v>
      </c>
      <c r="J14" s="17">
        <v>0.26918249437269198</v>
      </c>
      <c r="K14" s="17">
        <v>0.276834421959608</v>
      </c>
      <c r="L14" s="17">
        <v>0.34533572727886203</v>
      </c>
      <c r="M14" s="17"/>
      <c r="N14" s="17">
        <v>0.24383511534437899</v>
      </c>
      <c r="O14" s="17">
        <v>0.25161930946553002</v>
      </c>
      <c r="P14" s="17">
        <v>0.296294478652397</v>
      </c>
      <c r="Q14" s="17">
        <v>0.24189079117300799</v>
      </c>
      <c r="R14" s="17"/>
      <c r="S14" s="17">
        <v>0.237496228477416</v>
      </c>
      <c r="T14" s="17">
        <v>0.23505588287495599</v>
      </c>
      <c r="U14" s="17">
        <v>0.244137814125653</v>
      </c>
      <c r="V14" s="17">
        <v>0.288388590826125</v>
      </c>
      <c r="W14" s="17">
        <v>0.27582824362254499</v>
      </c>
      <c r="X14" s="17">
        <v>0.29067188616135198</v>
      </c>
      <c r="Y14" s="17">
        <v>0.27388164930641901</v>
      </c>
      <c r="Z14" s="17">
        <v>0.22003580826938399</v>
      </c>
      <c r="AA14" s="17">
        <v>0.23151770976911001</v>
      </c>
      <c r="AB14" s="17">
        <v>0.29089300602089102</v>
      </c>
      <c r="AC14" s="17">
        <v>0.24458988727488201</v>
      </c>
      <c r="AD14" s="17"/>
      <c r="AE14" s="17">
        <v>0.339546589087585</v>
      </c>
      <c r="AF14" s="17">
        <v>0.21754260125389099</v>
      </c>
      <c r="AG14" s="17">
        <v>0.21236615529622799</v>
      </c>
      <c r="AH14" s="17"/>
      <c r="AI14" s="17">
        <v>0.35033318502967598</v>
      </c>
      <c r="AJ14" s="17">
        <v>0.203597392603621</v>
      </c>
      <c r="AK14" s="17">
        <v>0.22567215153339201</v>
      </c>
      <c r="AL14" s="17">
        <v>0.34610852967752198</v>
      </c>
      <c r="AM14" s="17">
        <v>0.20063433387610799</v>
      </c>
      <c r="AN14" s="17"/>
      <c r="AO14" s="17">
        <v>0.36159096232568599</v>
      </c>
      <c r="AP14" s="17">
        <v>0.21365189829054801</v>
      </c>
      <c r="AQ14" s="17">
        <v>0.26518453597956698</v>
      </c>
      <c r="AR14" s="17"/>
      <c r="AS14" s="17">
        <v>0.28757899318150698</v>
      </c>
      <c r="AT14" s="17">
        <v>0.23365820205325499</v>
      </c>
      <c r="AU14" s="17">
        <v>0.26194716435896598</v>
      </c>
      <c r="AV14" s="17">
        <v>0.23630852945074499</v>
      </c>
      <c r="AW14" s="17">
        <v>0.19853667331779201</v>
      </c>
    </row>
    <row r="15" spans="2:49" x14ac:dyDescent="0.25">
      <c r="B15" s="18" t="s">
        <v>347</v>
      </c>
      <c r="C15" s="17">
        <v>0.229663458830418</v>
      </c>
      <c r="D15" s="17">
        <v>0.238933285595433</v>
      </c>
      <c r="E15" s="17">
        <v>0.22202813412758701</v>
      </c>
      <c r="F15" s="17"/>
      <c r="G15" s="17">
        <v>0.12702142171914699</v>
      </c>
      <c r="H15" s="17">
        <v>0.18503720569554699</v>
      </c>
      <c r="I15" s="17">
        <v>0.21699361688141799</v>
      </c>
      <c r="J15" s="17">
        <v>0.22199521336962</v>
      </c>
      <c r="K15" s="17">
        <v>0.23384700931408101</v>
      </c>
      <c r="L15" s="17">
        <v>0.34892720660330001</v>
      </c>
      <c r="M15" s="17"/>
      <c r="N15" s="17">
        <v>0.28176780101200499</v>
      </c>
      <c r="O15" s="17">
        <v>0.254254835002583</v>
      </c>
      <c r="P15" s="17">
        <v>0.21275225769349801</v>
      </c>
      <c r="Q15" s="17">
        <v>0.16418282575998999</v>
      </c>
      <c r="R15" s="17"/>
      <c r="S15" s="17">
        <v>0.233119817677647</v>
      </c>
      <c r="T15" s="17">
        <v>0.23948921013591501</v>
      </c>
      <c r="U15" s="17">
        <v>0.247199462890796</v>
      </c>
      <c r="V15" s="17">
        <v>0.25352806150221902</v>
      </c>
      <c r="W15" s="17">
        <v>0.23522931254283799</v>
      </c>
      <c r="X15" s="17">
        <v>0.21718039812597201</v>
      </c>
      <c r="Y15" s="17">
        <v>0.212989151532084</v>
      </c>
      <c r="Z15" s="17">
        <v>0.19611179081803201</v>
      </c>
      <c r="AA15" s="17">
        <v>0.19024423064378901</v>
      </c>
      <c r="AB15" s="17">
        <v>0.25688912262701902</v>
      </c>
      <c r="AC15" s="17">
        <v>0.229368126590446</v>
      </c>
      <c r="AD15" s="17"/>
      <c r="AE15" s="17">
        <v>0.250368338373607</v>
      </c>
      <c r="AF15" s="17">
        <v>0.25033529861687398</v>
      </c>
      <c r="AG15" s="17">
        <v>0.16664821048544901</v>
      </c>
      <c r="AH15" s="17"/>
      <c r="AI15" s="17">
        <v>0.30105335283102302</v>
      </c>
      <c r="AJ15" s="17">
        <v>0.195087029946166</v>
      </c>
      <c r="AK15" s="17">
        <v>0.30622824140864302</v>
      </c>
      <c r="AL15" s="17">
        <v>0.15311567823786301</v>
      </c>
      <c r="AM15" s="17">
        <v>0.14102856704979</v>
      </c>
      <c r="AN15" s="17"/>
      <c r="AO15" s="17">
        <v>0.32790732019975499</v>
      </c>
      <c r="AP15" s="17">
        <v>0.19420755456695701</v>
      </c>
      <c r="AQ15" s="17">
        <v>0.29934708731336501</v>
      </c>
      <c r="AR15" s="17"/>
      <c r="AS15" s="17">
        <v>0.17247264648984001</v>
      </c>
      <c r="AT15" s="17">
        <v>0.20901304796068901</v>
      </c>
      <c r="AU15" s="17">
        <v>0.26784119578205501</v>
      </c>
      <c r="AV15" s="17">
        <v>0.28816814072305702</v>
      </c>
      <c r="AW15" s="17">
        <v>0.38182604084892502</v>
      </c>
    </row>
    <row r="16" spans="2:49" ht="45" x14ac:dyDescent="0.25">
      <c r="B16" s="18" t="s">
        <v>348</v>
      </c>
      <c r="C16" s="17">
        <v>0.22802888676241201</v>
      </c>
      <c r="D16" s="17">
        <v>0.22368208141398799</v>
      </c>
      <c r="E16" s="17">
        <v>0.23373583025866501</v>
      </c>
      <c r="F16" s="17"/>
      <c r="G16" s="17">
        <v>0.15390946737019401</v>
      </c>
      <c r="H16" s="17">
        <v>0.17138434924488499</v>
      </c>
      <c r="I16" s="17">
        <v>0.18385517889771</v>
      </c>
      <c r="J16" s="17">
        <v>0.21390858339288599</v>
      </c>
      <c r="K16" s="17">
        <v>0.25936668697944398</v>
      </c>
      <c r="L16" s="17">
        <v>0.35053144103795703</v>
      </c>
      <c r="M16" s="17"/>
      <c r="N16" s="17">
        <v>0.239029263222344</v>
      </c>
      <c r="O16" s="17">
        <v>0.23525947940851699</v>
      </c>
      <c r="P16" s="17">
        <v>0.24625719317845199</v>
      </c>
      <c r="Q16" s="17">
        <v>0.192364728411134</v>
      </c>
      <c r="R16" s="17"/>
      <c r="S16" s="17">
        <v>0.203948805957468</v>
      </c>
      <c r="T16" s="17">
        <v>0.22311040977333901</v>
      </c>
      <c r="U16" s="17">
        <v>0.28193838855438902</v>
      </c>
      <c r="V16" s="17">
        <v>0.231238191085648</v>
      </c>
      <c r="W16" s="17">
        <v>0.24432779836805599</v>
      </c>
      <c r="X16" s="17">
        <v>0.21980192070440299</v>
      </c>
      <c r="Y16" s="17">
        <v>0.24150870522878401</v>
      </c>
      <c r="Z16" s="17">
        <v>0.24563721845775499</v>
      </c>
      <c r="AA16" s="17">
        <v>0.19658688425926399</v>
      </c>
      <c r="AB16" s="17">
        <v>0.23260845432343899</v>
      </c>
      <c r="AC16" s="17">
        <v>0.23348999515272301</v>
      </c>
      <c r="AD16" s="17"/>
      <c r="AE16" s="17">
        <v>0.32780462979526098</v>
      </c>
      <c r="AF16" s="17">
        <v>0.17967887817025499</v>
      </c>
      <c r="AG16" s="17">
        <v>0.17158153474444601</v>
      </c>
      <c r="AH16" s="17"/>
      <c r="AI16" s="17">
        <v>0.35797557516671802</v>
      </c>
      <c r="AJ16" s="17">
        <v>0.137572229671172</v>
      </c>
      <c r="AK16" s="17">
        <v>0.17124965262668901</v>
      </c>
      <c r="AL16" s="17">
        <v>0.25860629436260901</v>
      </c>
      <c r="AM16" s="17">
        <v>0.19149254708380201</v>
      </c>
      <c r="AN16" s="17"/>
      <c r="AO16" s="17">
        <v>0.35780692038133199</v>
      </c>
      <c r="AP16" s="17">
        <v>0.15986987178055601</v>
      </c>
      <c r="AQ16" s="17">
        <v>0.202471521831772</v>
      </c>
      <c r="AR16" s="17"/>
      <c r="AS16" s="17">
        <v>0.241268389547523</v>
      </c>
      <c r="AT16" s="17">
        <v>0.22428648165987</v>
      </c>
      <c r="AU16" s="17">
        <v>0.19680249176662901</v>
      </c>
      <c r="AV16" s="17">
        <v>0.23764178111040399</v>
      </c>
      <c r="AW16" s="17">
        <v>0.19482230743957701</v>
      </c>
    </row>
    <row r="17" spans="2:49" ht="30" x14ac:dyDescent="0.25">
      <c r="B17" s="18" t="s">
        <v>349</v>
      </c>
      <c r="C17" s="17">
        <v>0.221017374560807</v>
      </c>
      <c r="D17" s="17">
        <v>0.24069562165195299</v>
      </c>
      <c r="E17" s="17">
        <v>0.20271613782700301</v>
      </c>
      <c r="F17" s="17"/>
      <c r="G17" s="17">
        <v>0.18663932135511799</v>
      </c>
      <c r="H17" s="17">
        <v>0.185272194677114</v>
      </c>
      <c r="I17" s="17">
        <v>0.17291595510022301</v>
      </c>
      <c r="J17" s="17">
        <v>0.21573896092554301</v>
      </c>
      <c r="K17" s="17">
        <v>0.25322056189469799</v>
      </c>
      <c r="L17" s="17">
        <v>0.29515916211030302</v>
      </c>
      <c r="M17" s="17"/>
      <c r="N17" s="17">
        <v>0.26655219986310302</v>
      </c>
      <c r="O17" s="17">
        <v>0.224852704581497</v>
      </c>
      <c r="P17" s="17">
        <v>0.195157276915848</v>
      </c>
      <c r="Q17" s="17">
        <v>0.190820781079999</v>
      </c>
      <c r="R17" s="17"/>
      <c r="S17" s="17">
        <v>0.26270463612251399</v>
      </c>
      <c r="T17" s="17">
        <v>0.222555436561482</v>
      </c>
      <c r="U17" s="17">
        <v>0.18504754123849401</v>
      </c>
      <c r="V17" s="17">
        <v>0.217018179160097</v>
      </c>
      <c r="W17" s="17">
        <v>0.19503644747281801</v>
      </c>
      <c r="X17" s="17">
        <v>0.25163197669794002</v>
      </c>
      <c r="Y17" s="17">
        <v>0.20984819750636999</v>
      </c>
      <c r="Z17" s="17">
        <v>0.190103932315972</v>
      </c>
      <c r="AA17" s="17">
        <v>0.22277335436744899</v>
      </c>
      <c r="AB17" s="17">
        <v>0.237378666592447</v>
      </c>
      <c r="AC17" s="17">
        <v>0.155628453748798</v>
      </c>
      <c r="AD17" s="17"/>
      <c r="AE17" s="17">
        <v>0.25307011483283198</v>
      </c>
      <c r="AF17" s="17">
        <v>0.204145313974047</v>
      </c>
      <c r="AG17" s="17">
        <v>0.195198936956332</v>
      </c>
      <c r="AH17" s="17"/>
      <c r="AI17" s="17">
        <v>0.29841617210640597</v>
      </c>
      <c r="AJ17" s="17">
        <v>0.16141382927057901</v>
      </c>
      <c r="AK17" s="17">
        <v>0.25344707561882501</v>
      </c>
      <c r="AL17" s="17">
        <v>0.130620382916705</v>
      </c>
      <c r="AM17" s="17">
        <v>0.194537175893265</v>
      </c>
      <c r="AN17" s="17"/>
      <c r="AO17" s="17">
        <v>0.303385164941394</v>
      </c>
      <c r="AP17" s="17">
        <v>0.171710900942601</v>
      </c>
      <c r="AQ17" s="17">
        <v>0.28626025488536</v>
      </c>
      <c r="AR17" s="17"/>
      <c r="AS17" s="17">
        <v>0.18647489248007901</v>
      </c>
      <c r="AT17" s="17">
        <v>0.205898951056183</v>
      </c>
      <c r="AU17" s="17">
        <v>0.25354881922948302</v>
      </c>
      <c r="AV17" s="17">
        <v>0.252803175328629</v>
      </c>
      <c r="AW17" s="17">
        <v>0.30352436759708201</v>
      </c>
    </row>
    <row r="18" spans="2:49" ht="60" x14ac:dyDescent="0.25">
      <c r="B18" s="18" t="s">
        <v>350</v>
      </c>
      <c r="C18" s="17">
        <v>0.15915019493329099</v>
      </c>
      <c r="D18" s="17">
        <v>0.18955639551414499</v>
      </c>
      <c r="E18" s="17">
        <v>0.13025358918379901</v>
      </c>
      <c r="F18" s="17"/>
      <c r="G18" s="17">
        <v>0.13559043322917699</v>
      </c>
      <c r="H18" s="17">
        <v>0.12535560618431699</v>
      </c>
      <c r="I18" s="17">
        <v>0.127225775818401</v>
      </c>
      <c r="J18" s="17">
        <v>0.13125633268749901</v>
      </c>
      <c r="K18" s="17">
        <v>0.20050382580548301</v>
      </c>
      <c r="L18" s="17">
        <v>0.223467565902636</v>
      </c>
      <c r="M18" s="17"/>
      <c r="N18" s="17">
        <v>0.15712834878704801</v>
      </c>
      <c r="O18" s="17">
        <v>0.150757667576572</v>
      </c>
      <c r="P18" s="17">
        <v>0.17658704233116099</v>
      </c>
      <c r="Q18" s="17">
        <v>0.155032497141327</v>
      </c>
      <c r="R18" s="17"/>
      <c r="S18" s="17">
        <v>0.150660228576601</v>
      </c>
      <c r="T18" s="17">
        <v>0.16610098279470201</v>
      </c>
      <c r="U18" s="17">
        <v>0.14367943319670001</v>
      </c>
      <c r="V18" s="17">
        <v>0.15186873609907101</v>
      </c>
      <c r="W18" s="17">
        <v>0.19914946113233101</v>
      </c>
      <c r="X18" s="17">
        <v>0.19091707911626901</v>
      </c>
      <c r="Y18" s="17">
        <v>0.13794827487574701</v>
      </c>
      <c r="Z18" s="17">
        <v>0.139075280022457</v>
      </c>
      <c r="AA18" s="17">
        <v>0.13413206375404901</v>
      </c>
      <c r="AB18" s="17">
        <v>0.18328892869800101</v>
      </c>
      <c r="AC18" s="17">
        <v>0.15127117251540301</v>
      </c>
      <c r="AD18" s="17"/>
      <c r="AE18" s="17">
        <v>0.232343407721292</v>
      </c>
      <c r="AF18" s="17">
        <v>0.123985449418909</v>
      </c>
      <c r="AG18" s="17">
        <v>0.114642261418824</v>
      </c>
      <c r="AH18" s="17"/>
      <c r="AI18" s="17">
        <v>0.24472486635074001</v>
      </c>
      <c r="AJ18" s="17">
        <v>0.100423363395907</v>
      </c>
      <c r="AK18" s="17">
        <v>0.10591443268108899</v>
      </c>
      <c r="AL18" s="17">
        <v>0.378687380806152</v>
      </c>
      <c r="AM18" s="17">
        <v>0.118062392839391</v>
      </c>
      <c r="AN18" s="17"/>
      <c r="AO18" s="17">
        <v>0.24490800738592899</v>
      </c>
      <c r="AP18" s="17">
        <v>0.10173471638876</v>
      </c>
      <c r="AQ18" s="17">
        <v>0.114665260660266</v>
      </c>
      <c r="AR18" s="17"/>
      <c r="AS18" s="17">
        <v>0.180020358999848</v>
      </c>
      <c r="AT18" s="17">
        <v>0.16157466461869999</v>
      </c>
      <c r="AU18" s="17">
        <v>0.13237678080599699</v>
      </c>
      <c r="AV18" s="17">
        <v>0.16105087731232501</v>
      </c>
      <c r="AW18" s="17">
        <v>0.15834939894820699</v>
      </c>
    </row>
    <row r="19" spans="2:49" x14ac:dyDescent="0.25">
      <c r="B19" s="18" t="s">
        <v>104</v>
      </c>
      <c r="C19" s="17">
        <v>0.126654657946147</v>
      </c>
      <c r="D19" s="17">
        <v>8.2616648398300505E-2</v>
      </c>
      <c r="E19" s="17">
        <v>0.16934545125018599</v>
      </c>
      <c r="F19" s="17"/>
      <c r="G19" s="17">
        <v>0.161667621742038</v>
      </c>
      <c r="H19" s="17">
        <v>0.17379413787450201</v>
      </c>
      <c r="I19" s="17">
        <v>0.13111321241952001</v>
      </c>
      <c r="J19" s="17">
        <v>0.12966896294383601</v>
      </c>
      <c r="K19" s="17">
        <v>0.100758690590487</v>
      </c>
      <c r="L19" s="17">
        <v>7.6005039402697303E-2</v>
      </c>
      <c r="M19" s="17"/>
      <c r="N19" s="17">
        <v>8.4995027707284607E-2</v>
      </c>
      <c r="O19" s="17">
        <v>0.118329185188621</v>
      </c>
      <c r="P19" s="17">
        <v>0.13071361624941599</v>
      </c>
      <c r="Q19" s="17">
        <v>0.174263634003439</v>
      </c>
      <c r="R19" s="17"/>
      <c r="S19" s="17">
        <v>0.103235432682448</v>
      </c>
      <c r="T19" s="17">
        <v>0.12767776592368199</v>
      </c>
      <c r="U19" s="17">
        <v>0.15493017332453901</v>
      </c>
      <c r="V19" s="17">
        <v>0.13146229622272701</v>
      </c>
      <c r="W19" s="17">
        <v>0.121298105876432</v>
      </c>
      <c r="X19" s="17">
        <v>0.12969046835912401</v>
      </c>
      <c r="Y19" s="17">
        <v>0.13811083859025</v>
      </c>
      <c r="Z19" s="17">
        <v>0.12718508273307899</v>
      </c>
      <c r="AA19" s="17">
        <v>0.13488789755299299</v>
      </c>
      <c r="AB19" s="17">
        <v>9.3030188909817194E-2</v>
      </c>
      <c r="AC19" s="17">
        <v>0.16126025759006701</v>
      </c>
      <c r="AD19" s="17"/>
      <c r="AE19" s="17">
        <v>0.102046183400002</v>
      </c>
      <c r="AF19" s="17">
        <v>9.1984274201860505E-2</v>
      </c>
      <c r="AG19" s="17">
        <v>0.24614554455762799</v>
      </c>
      <c r="AH19" s="17"/>
      <c r="AI19" s="17">
        <v>8.9852699401019004E-2</v>
      </c>
      <c r="AJ19" s="17">
        <v>0.11174282440594201</v>
      </c>
      <c r="AK19" s="17">
        <v>5.7039769321187699E-2</v>
      </c>
      <c r="AL19" s="17">
        <v>6.4797698252193697E-2</v>
      </c>
      <c r="AM19" s="17">
        <v>0.24341878145839099</v>
      </c>
      <c r="AN19" s="17"/>
      <c r="AO19" s="17">
        <v>8.9915358181634195E-2</v>
      </c>
      <c r="AP19" s="17">
        <v>0.11200911927632599</v>
      </c>
      <c r="AQ19" s="17">
        <v>5.6009166805836501E-2</v>
      </c>
      <c r="AR19" s="17"/>
      <c r="AS19" s="17">
        <v>0.166293599876499</v>
      </c>
      <c r="AT19" s="17">
        <v>0.14005864349172001</v>
      </c>
      <c r="AU19" s="17">
        <v>8.5418862806555404E-2</v>
      </c>
      <c r="AV19" s="17">
        <v>9.9755795483140799E-2</v>
      </c>
      <c r="AW19" s="17">
        <v>9.4703275991034494E-2</v>
      </c>
    </row>
    <row r="20" spans="2:49" x14ac:dyDescent="0.25">
      <c r="B20" s="18" t="s">
        <v>351</v>
      </c>
      <c r="C20" s="19">
        <v>2.1941262833406298E-2</v>
      </c>
      <c r="D20" s="19">
        <v>2.66903103229695E-2</v>
      </c>
      <c r="E20" s="19">
        <v>1.7491656505362201E-2</v>
      </c>
      <c r="F20" s="19"/>
      <c r="G20" s="19">
        <v>0</v>
      </c>
      <c r="H20" s="19">
        <v>1.04330476755593E-2</v>
      </c>
      <c r="I20" s="19">
        <v>1.7077042896728099E-2</v>
      </c>
      <c r="J20" s="19">
        <v>2.6976016135158799E-2</v>
      </c>
      <c r="K20" s="19">
        <v>4.3662147865199098E-2</v>
      </c>
      <c r="L20" s="19">
        <v>3.13989619585444E-2</v>
      </c>
      <c r="M20" s="19"/>
      <c r="N20" s="19">
        <v>2.2313690913018502E-2</v>
      </c>
      <c r="O20" s="19">
        <v>1.7929091483733301E-2</v>
      </c>
      <c r="P20" s="19">
        <v>2.7031068868589799E-2</v>
      </c>
      <c r="Q20" s="19">
        <v>2.1669567525047301E-2</v>
      </c>
      <c r="R20" s="19"/>
      <c r="S20" s="19">
        <v>1.8735633315636699E-2</v>
      </c>
      <c r="T20" s="19">
        <v>3.18612058279635E-2</v>
      </c>
      <c r="U20" s="19">
        <v>1.5630015760947798E-2</v>
      </c>
      <c r="V20" s="19">
        <v>2.6509038631597402E-2</v>
      </c>
      <c r="W20" s="19">
        <v>3.0518579303218701E-2</v>
      </c>
      <c r="X20" s="19">
        <v>2.08954035024995E-2</v>
      </c>
      <c r="Y20" s="19">
        <v>1.9329908898361E-2</v>
      </c>
      <c r="Z20" s="19">
        <v>5.7166442999710401E-3</v>
      </c>
      <c r="AA20" s="19">
        <v>2.63851895711683E-2</v>
      </c>
      <c r="AB20" s="19">
        <v>1.7150826594103601E-2</v>
      </c>
      <c r="AC20" s="19">
        <v>1.2908799400497399E-2</v>
      </c>
      <c r="AD20" s="19"/>
      <c r="AE20" s="19">
        <v>3.87276110492022E-2</v>
      </c>
      <c r="AF20" s="19">
        <v>1.37156071012987E-2</v>
      </c>
      <c r="AG20" s="19">
        <v>9.0037421362045705E-3</v>
      </c>
      <c r="AH20" s="19"/>
      <c r="AI20" s="19">
        <v>3.4810851312819899E-2</v>
      </c>
      <c r="AJ20" s="19">
        <v>1.29007608881644E-2</v>
      </c>
      <c r="AK20" s="19">
        <v>1.2372429812068601E-2</v>
      </c>
      <c r="AL20" s="19">
        <v>3.0100173817236099E-2</v>
      </c>
      <c r="AM20" s="19">
        <v>1.3952480985765099E-2</v>
      </c>
      <c r="AN20" s="19"/>
      <c r="AO20" s="19">
        <v>1.8998840583239002E-2</v>
      </c>
      <c r="AP20" s="19">
        <v>9.5149865716531203E-3</v>
      </c>
      <c r="AQ20" s="19">
        <v>1.27832415661385E-2</v>
      </c>
      <c r="AR20" s="19"/>
      <c r="AS20" s="19">
        <v>2.7172663237488501E-2</v>
      </c>
      <c r="AT20" s="19">
        <v>9.8208170622171905E-3</v>
      </c>
      <c r="AU20" s="19">
        <v>1.42662350343205E-2</v>
      </c>
      <c r="AV20" s="19">
        <v>3.28687204454743E-2</v>
      </c>
      <c r="AW20" s="19">
        <v>2.9344648947759702E-2</v>
      </c>
    </row>
    <row r="21" spans="2:49" x14ac:dyDescent="0.25">
      <c r="B21" s="16"/>
    </row>
    <row r="22" spans="2:49" x14ac:dyDescent="0.25">
      <c r="B22" t="s">
        <v>77</v>
      </c>
    </row>
    <row r="23" spans="2:49" x14ac:dyDescent="0.25">
      <c r="B23" t="s">
        <v>78</v>
      </c>
    </row>
    <row r="25" spans="2:49" x14ac:dyDescent="0.25">
      <c r="B25"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W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353</v>
      </c>
      <c r="C9" s="17">
        <v>0.42985071100840599</v>
      </c>
      <c r="D9" s="17">
        <v>0.44084489376963498</v>
      </c>
      <c r="E9" s="17">
        <v>0.41979185755739201</v>
      </c>
      <c r="F9" s="17"/>
      <c r="G9" s="17">
        <v>0.26172927541548502</v>
      </c>
      <c r="H9" s="17">
        <v>0.30699379144876099</v>
      </c>
      <c r="I9" s="17">
        <v>0.38133743798074299</v>
      </c>
      <c r="J9" s="17">
        <v>0.45034554223616102</v>
      </c>
      <c r="K9" s="17">
        <v>0.50800398495921195</v>
      </c>
      <c r="L9" s="17">
        <v>0.61358221132643498</v>
      </c>
      <c r="M9" s="17"/>
      <c r="N9" s="17">
        <v>0.45637396723412998</v>
      </c>
      <c r="O9" s="17">
        <v>0.44110681707584498</v>
      </c>
      <c r="P9" s="17">
        <v>0.43007974502803997</v>
      </c>
      <c r="Q9" s="17">
        <v>0.39203362015528898</v>
      </c>
      <c r="R9" s="17"/>
      <c r="S9" s="17">
        <v>0.415798397674503</v>
      </c>
      <c r="T9" s="17">
        <v>0.46134580360135102</v>
      </c>
      <c r="U9" s="17">
        <v>0.46109298819542899</v>
      </c>
      <c r="V9" s="17">
        <v>0.43494043824058998</v>
      </c>
      <c r="W9" s="17">
        <v>0.44117417573962298</v>
      </c>
      <c r="X9" s="17">
        <v>0.438005542210544</v>
      </c>
      <c r="Y9" s="17">
        <v>0.40919247647638801</v>
      </c>
      <c r="Z9" s="17">
        <v>0.40115959953956398</v>
      </c>
      <c r="AA9" s="17">
        <v>0.37859095515243302</v>
      </c>
      <c r="AB9" s="17">
        <v>0.46907534987879401</v>
      </c>
      <c r="AC9" s="17">
        <v>0.39596831093062801</v>
      </c>
      <c r="AD9" s="17"/>
      <c r="AE9" s="17">
        <v>0.493661531856879</v>
      </c>
      <c r="AF9" s="17">
        <v>0.42336638498878199</v>
      </c>
      <c r="AG9" s="17">
        <v>0.37899266800671599</v>
      </c>
      <c r="AH9" s="17"/>
      <c r="AI9" s="17">
        <v>0.51686925247911297</v>
      </c>
      <c r="AJ9" s="17">
        <v>0.36596016140291499</v>
      </c>
      <c r="AK9" s="17">
        <v>0.48964181449103</v>
      </c>
      <c r="AL9" s="17">
        <v>0.41079381135079501</v>
      </c>
      <c r="AM9" s="17">
        <v>0.38640558329714098</v>
      </c>
      <c r="AN9" s="17"/>
      <c r="AO9" s="17">
        <v>0.51375851162353203</v>
      </c>
      <c r="AP9" s="17">
        <v>0.38318473453562502</v>
      </c>
      <c r="AQ9" s="17">
        <v>0.45595902006912298</v>
      </c>
      <c r="AR9" s="17"/>
      <c r="AS9" s="17">
        <v>0.410355952126435</v>
      </c>
      <c r="AT9" s="17">
        <v>0.41264897157848301</v>
      </c>
      <c r="AU9" s="17">
        <v>0.43714601883311799</v>
      </c>
      <c r="AV9" s="17">
        <v>0.44765592076551097</v>
      </c>
      <c r="AW9" s="17">
        <v>0.49549105065876498</v>
      </c>
    </row>
    <row r="10" spans="2:49" ht="30" x14ac:dyDescent="0.25">
      <c r="B10" s="18" t="s">
        <v>354</v>
      </c>
      <c r="C10" s="17">
        <v>0.40679162833384103</v>
      </c>
      <c r="D10" s="17">
        <v>0.40204408886047899</v>
      </c>
      <c r="E10" s="17">
        <v>0.414281428409286</v>
      </c>
      <c r="F10" s="17"/>
      <c r="G10" s="17">
        <v>0.24075169376362601</v>
      </c>
      <c r="H10" s="17">
        <v>0.32532990023631198</v>
      </c>
      <c r="I10" s="17">
        <v>0.37262857094975899</v>
      </c>
      <c r="J10" s="17">
        <v>0.43992114582960301</v>
      </c>
      <c r="K10" s="17">
        <v>0.47825735382562301</v>
      </c>
      <c r="L10" s="17">
        <v>0.53798975961821305</v>
      </c>
      <c r="M10" s="17"/>
      <c r="N10" s="17">
        <v>0.41514042185969702</v>
      </c>
      <c r="O10" s="17">
        <v>0.411054708057981</v>
      </c>
      <c r="P10" s="17">
        <v>0.40629428240787502</v>
      </c>
      <c r="Q10" s="17">
        <v>0.391737597748398</v>
      </c>
      <c r="R10" s="17"/>
      <c r="S10" s="17">
        <v>0.383352913251789</v>
      </c>
      <c r="T10" s="17">
        <v>0.44910308694182399</v>
      </c>
      <c r="U10" s="17">
        <v>0.37961646920936198</v>
      </c>
      <c r="V10" s="17">
        <v>0.40386844941150801</v>
      </c>
      <c r="W10" s="17">
        <v>0.43174581192470102</v>
      </c>
      <c r="X10" s="17">
        <v>0.43888515991661398</v>
      </c>
      <c r="Y10" s="17">
        <v>0.40409763788734798</v>
      </c>
      <c r="Z10" s="17">
        <v>0.40087028156232102</v>
      </c>
      <c r="AA10" s="17">
        <v>0.40199307276681201</v>
      </c>
      <c r="AB10" s="17">
        <v>0.370600811386052</v>
      </c>
      <c r="AC10" s="17">
        <v>0.40338754728356901</v>
      </c>
      <c r="AD10" s="17"/>
      <c r="AE10" s="17">
        <v>0.50244509461220699</v>
      </c>
      <c r="AF10" s="17">
        <v>0.37450647400306603</v>
      </c>
      <c r="AG10" s="17">
        <v>0.34676256171014802</v>
      </c>
      <c r="AH10" s="17"/>
      <c r="AI10" s="17">
        <v>0.53401335440686903</v>
      </c>
      <c r="AJ10" s="17">
        <v>0.34106525202076399</v>
      </c>
      <c r="AK10" s="17">
        <v>0.370336856481781</v>
      </c>
      <c r="AL10" s="17">
        <v>0.36673808031902799</v>
      </c>
      <c r="AM10" s="17">
        <v>0.35716350316887302</v>
      </c>
      <c r="AN10" s="17"/>
      <c r="AO10" s="17">
        <v>0.53223532075193103</v>
      </c>
      <c r="AP10" s="17">
        <v>0.35956662081848501</v>
      </c>
      <c r="AQ10" s="17">
        <v>0.44331029259390198</v>
      </c>
      <c r="AR10" s="17"/>
      <c r="AS10" s="17">
        <v>0.426523618408788</v>
      </c>
      <c r="AT10" s="17">
        <v>0.39105889863467402</v>
      </c>
      <c r="AU10" s="17">
        <v>0.41292923805095899</v>
      </c>
      <c r="AV10" s="17">
        <v>0.35986859699264201</v>
      </c>
      <c r="AW10" s="17">
        <v>0.39476281068471802</v>
      </c>
    </row>
    <row r="11" spans="2:49" ht="45" x14ac:dyDescent="0.25">
      <c r="B11" s="18" t="s">
        <v>355</v>
      </c>
      <c r="C11" s="17">
        <v>0.36293091351301399</v>
      </c>
      <c r="D11" s="17">
        <v>0.36217469913040501</v>
      </c>
      <c r="E11" s="17">
        <v>0.36468451696705201</v>
      </c>
      <c r="F11" s="17"/>
      <c r="G11" s="17">
        <v>0.320708493240971</v>
      </c>
      <c r="H11" s="17">
        <v>0.35867960932285298</v>
      </c>
      <c r="I11" s="17">
        <v>0.34914292664199098</v>
      </c>
      <c r="J11" s="17">
        <v>0.35222040620175898</v>
      </c>
      <c r="K11" s="17">
        <v>0.38253300983437799</v>
      </c>
      <c r="L11" s="17">
        <v>0.40166248610995697</v>
      </c>
      <c r="M11" s="17"/>
      <c r="N11" s="17">
        <v>0.45324210150720701</v>
      </c>
      <c r="O11" s="17">
        <v>0.37627256835309703</v>
      </c>
      <c r="P11" s="17">
        <v>0.28455784911194199</v>
      </c>
      <c r="Q11" s="17">
        <v>0.32109357875157302</v>
      </c>
      <c r="R11" s="17"/>
      <c r="S11" s="17">
        <v>0.37631769317164299</v>
      </c>
      <c r="T11" s="17">
        <v>0.37161450272808599</v>
      </c>
      <c r="U11" s="17">
        <v>0.33595769267854397</v>
      </c>
      <c r="V11" s="17">
        <v>0.36415086395435597</v>
      </c>
      <c r="W11" s="17">
        <v>0.30992774205426399</v>
      </c>
      <c r="X11" s="17">
        <v>0.306806145621905</v>
      </c>
      <c r="Y11" s="17">
        <v>0.34511640814278999</v>
      </c>
      <c r="Z11" s="17">
        <v>0.28379868130113201</v>
      </c>
      <c r="AA11" s="17">
        <v>0.36846963812934802</v>
      </c>
      <c r="AB11" s="17">
        <v>0.48793657027549198</v>
      </c>
      <c r="AC11" s="17">
        <v>0.373510093713529</v>
      </c>
      <c r="AD11" s="17"/>
      <c r="AE11" s="17">
        <v>0.19507672671741599</v>
      </c>
      <c r="AF11" s="17">
        <v>0.52573550852385398</v>
      </c>
      <c r="AG11" s="17">
        <v>0.321669836607548</v>
      </c>
      <c r="AH11" s="17"/>
      <c r="AI11" s="17">
        <v>0.24385540213208201</v>
      </c>
      <c r="AJ11" s="17">
        <v>0.45877177593141999</v>
      </c>
      <c r="AK11" s="17">
        <v>0.56961603179926701</v>
      </c>
      <c r="AL11" s="17">
        <v>0.11500073017582001</v>
      </c>
      <c r="AM11" s="17">
        <v>0.31507829417857303</v>
      </c>
      <c r="AN11" s="17"/>
      <c r="AO11" s="17">
        <v>0.240990676970671</v>
      </c>
      <c r="AP11" s="17">
        <v>0.45085435890008602</v>
      </c>
      <c r="AQ11" s="17">
        <v>0.51311892477465604</v>
      </c>
      <c r="AR11" s="17"/>
      <c r="AS11" s="17">
        <v>0.28612822238587798</v>
      </c>
      <c r="AT11" s="17">
        <v>0.32983733196863801</v>
      </c>
      <c r="AU11" s="17">
        <v>0.45106045996874</v>
      </c>
      <c r="AV11" s="17">
        <v>0.41298033819833502</v>
      </c>
      <c r="AW11" s="17">
        <v>0.431561820666789</v>
      </c>
    </row>
    <row r="12" spans="2:49" ht="60" x14ac:dyDescent="0.25">
      <c r="B12" s="18" t="s">
        <v>356</v>
      </c>
      <c r="C12" s="17">
        <v>0.340068447048751</v>
      </c>
      <c r="D12" s="17">
        <v>0.31915310503670802</v>
      </c>
      <c r="E12" s="17">
        <v>0.36182635034652399</v>
      </c>
      <c r="F12" s="17"/>
      <c r="G12" s="17">
        <v>0.24784481931306901</v>
      </c>
      <c r="H12" s="17">
        <v>0.26921801436610399</v>
      </c>
      <c r="I12" s="17">
        <v>0.31184710792248199</v>
      </c>
      <c r="J12" s="17">
        <v>0.363137189829281</v>
      </c>
      <c r="K12" s="17">
        <v>0.385194296386764</v>
      </c>
      <c r="L12" s="17">
        <v>0.43385198454875301</v>
      </c>
      <c r="M12" s="17"/>
      <c r="N12" s="17">
        <v>0.34866964173649401</v>
      </c>
      <c r="O12" s="17">
        <v>0.35490712277606401</v>
      </c>
      <c r="P12" s="17">
        <v>0.350413528340073</v>
      </c>
      <c r="Q12" s="17">
        <v>0.30313607538661003</v>
      </c>
      <c r="R12" s="17"/>
      <c r="S12" s="17">
        <v>0.29644887909975098</v>
      </c>
      <c r="T12" s="17">
        <v>0.36709949860950503</v>
      </c>
      <c r="U12" s="17">
        <v>0.351284554044905</v>
      </c>
      <c r="V12" s="17">
        <v>0.40596390223465001</v>
      </c>
      <c r="W12" s="17">
        <v>0.35290463133750299</v>
      </c>
      <c r="X12" s="17">
        <v>0.30513050739064501</v>
      </c>
      <c r="Y12" s="17">
        <v>0.35322228961072399</v>
      </c>
      <c r="Z12" s="17">
        <v>0.36252280901182199</v>
      </c>
      <c r="AA12" s="17">
        <v>0.30979478168920699</v>
      </c>
      <c r="AB12" s="17">
        <v>0.33864247043706502</v>
      </c>
      <c r="AC12" s="17">
        <v>0.33063184491909398</v>
      </c>
      <c r="AD12" s="17"/>
      <c r="AE12" s="17">
        <v>0.409228510455313</v>
      </c>
      <c r="AF12" s="17">
        <v>0.31933130312811497</v>
      </c>
      <c r="AG12" s="17">
        <v>0.2718732070605</v>
      </c>
      <c r="AH12" s="17"/>
      <c r="AI12" s="17">
        <v>0.415826410888266</v>
      </c>
      <c r="AJ12" s="17">
        <v>0.29883422666493598</v>
      </c>
      <c r="AK12" s="17">
        <v>0.30282507512839502</v>
      </c>
      <c r="AL12" s="17">
        <v>0.35732011930361401</v>
      </c>
      <c r="AM12" s="17">
        <v>0.304527758547467</v>
      </c>
      <c r="AN12" s="17"/>
      <c r="AO12" s="17">
        <v>0.395753887263388</v>
      </c>
      <c r="AP12" s="17">
        <v>0.30804583139212899</v>
      </c>
      <c r="AQ12" s="17">
        <v>0.29414281277592003</v>
      </c>
      <c r="AR12" s="17"/>
      <c r="AS12" s="17">
        <v>0.34674680072865099</v>
      </c>
      <c r="AT12" s="17">
        <v>0.32349077045492802</v>
      </c>
      <c r="AU12" s="17">
        <v>0.353214524457999</v>
      </c>
      <c r="AV12" s="17">
        <v>0.30674002681824603</v>
      </c>
      <c r="AW12" s="17">
        <v>0.234383809465223</v>
      </c>
    </row>
    <row r="13" spans="2:49" ht="30" x14ac:dyDescent="0.25">
      <c r="B13" s="18" t="s">
        <v>357</v>
      </c>
      <c r="C13" s="17">
        <v>0.323087196771836</v>
      </c>
      <c r="D13" s="17">
        <v>0.33986874592011901</v>
      </c>
      <c r="E13" s="17">
        <v>0.30649197915653398</v>
      </c>
      <c r="F13" s="17"/>
      <c r="G13" s="17">
        <v>0.239742849815753</v>
      </c>
      <c r="H13" s="17">
        <v>0.21898073886613101</v>
      </c>
      <c r="I13" s="17">
        <v>0.29843432810222797</v>
      </c>
      <c r="J13" s="17">
        <v>0.32366227000155301</v>
      </c>
      <c r="K13" s="17">
        <v>0.34606208063681698</v>
      </c>
      <c r="L13" s="17">
        <v>0.46814640523068102</v>
      </c>
      <c r="M13" s="17"/>
      <c r="N13" s="17">
        <v>0.381321896387393</v>
      </c>
      <c r="O13" s="17">
        <v>0.30832375411117902</v>
      </c>
      <c r="P13" s="17">
        <v>0.29722954315792999</v>
      </c>
      <c r="Q13" s="17">
        <v>0.29878845900996898</v>
      </c>
      <c r="R13" s="17"/>
      <c r="S13" s="17">
        <v>0.30910319140199499</v>
      </c>
      <c r="T13" s="17">
        <v>0.35087775640617003</v>
      </c>
      <c r="U13" s="17">
        <v>0.33259250468382801</v>
      </c>
      <c r="V13" s="17">
        <v>0.33966165877922</v>
      </c>
      <c r="W13" s="17">
        <v>0.32498202739780002</v>
      </c>
      <c r="X13" s="17">
        <v>0.31975475709884499</v>
      </c>
      <c r="Y13" s="17">
        <v>0.302270917953672</v>
      </c>
      <c r="Z13" s="17">
        <v>0.28046132793892897</v>
      </c>
      <c r="AA13" s="17">
        <v>0.30893915734629601</v>
      </c>
      <c r="AB13" s="17">
        <v>0.350726453583658</v>
      </c>
      <c r="AC13" s="17">
        <v>0.29715638471425698</v>
      </c>
      <c r="AD13" s="17"/>
      <c r="AE13" s="17">
        <v>0.35937825814229202</v>
      </c>
      <c r="AF13" s="17">
        <v>0.333092854691382</v>
      </c>
      <c r="AG13" s="17">
        <v>0.24586100961257201</v>
      </c>
      <c r="AH13" s="17"/>
      <c r="AI13" s="17">
        <v>0.38867436330892602</v>
      </c>
      <c r="AJ13" s="17">
        <v>0.27876419446849998</v>
      </c>
      <c r="AK13" s="17">
        <v>0.442301476586766</v>
      </c>
      <c r="AL13" s="17">
        <v>0.29584486365691498</v>
      </c>
      <c r="AM13" s="17">
        <v>0.24210041694755399</v>
      </c>
      <c r="AN13" s="17"/>
      <c r="AO13" s="17">
        <v>0.388198065229719</v>
      </c>
      <c r="AP13" s="17">
        <v>0.28664109361360701</v>
      </c>
      <c r="AQ13" s="17">
        <v>0.426459303747177</v>
      </c>
      <c r="AR13" s="17"/>
      <c r="AS13" s="17">
        <v>0.285336761014514</v>
      </c>
      <c r="AT13" s="17">
        <v>0.29953501227089302</v>
      </c>
      <c r="AU13" s="17">
        <v>0.33897776634197602</v>
      </c>
      <c r="AV13" s="17">
        <v>0.35088560833892002</v>
      </c>
      <c r="AW13" s="17">
        <v>0.421533521154693</v>
      </c>
    </row>
    <row r="14" spans="2:49" ht="45" x14ac:dyDescent="0.25">
      <c r="B14" s="18" t="s">
        <v>358</v>
      </c>
      <c r="C14" s="17">
        <v>0.31987377239712</v>
      </c>
      <c r="D14" s="17">
        <v>0.32936783137297498</v>
      </c>
      <c r="E14" s="17">
        <v>0.30886515418508798</v>
      </c>
      <c r="F14" s="17"/>
      <c r="G14" s="17">
        <v>0.26282620252039801</v>
      </c>
      <c r="H14" s="17">
        <v>0.25294607954833498</v>
      </c>
      <c r="I14" s="17">
        <v>0.31828824827917401</v>
      </c>
      <c r="J14" s="17">
        <v>0.29028349220234501</v>
      </c>
      <c r="K14" s="17">
        <v>0.34559246229888102</v>
      </c>
      <c r="L14" s="17">
        <v>0.42084963047971602</v>
      </c>
      <c r="M14" s="17"/>
      <c r="N14" s="17">
        <v>0.32686156821856699</v>
      </c>
      <c r="O14" s="17">
        <v>0.321406710093186</v>
      </c>
      <c r="P14" s="17">
        <v>0.313621239491082</v>
      </c>
      <c r="Q14" s="17">
        <v>0.31726958069602701</v>
      </c>
      <c r="R14" s="17"/>
      <c r="S14" s="17">
        <v>0.311084678637575</v>
      </c>
      <c r="T14" s="17">
        <v>0.310851785011936</v>
      </c>
      <c r="U14" s="17">
        <v>0.30956348495840502</v>
      </c>
      <c r="V14" s="17">
        <v>0.35465501604876698</v>
      </c>
      <c r="W14" s="17">
        <v>0.28460214759904301</v>
      </c>
      <c r="X14" s="17">
        <v>0.32862635201832702</v>
      </c>
      <c r="Y14" s="17">
        <v>0.337175387722777</v>
      </c>
      <c r="Z14" s="17">
        <v>0.29846971553060703</v>
      </c>
      <c r="AA14" s="17">
        <v>0.31637909647930101</v>
      </c>
      <c r="AB14" s="17">
        <v>0.35831777014373301</v>
      </c>
      <c r="AC14" s="17">
        <v>0.283351350885368</v>
      </c>
      <c r="AD14" s="17"/>
      <c r="AE14" s="17">
        <v>0.34353484084692998</v>
      </c>
      <c r="AF14" s="17">
        <v>0.32855373810580402</v>
      </c>
      <c r="AG14" s="17">
        <v>0.25238261148540098</v>
      </c>
      <c r="AH14" s="17"/>
      <c r="AI14" s="17">
        <v>0.311488133559991</v>
      </c>
      <c r="AJ14" s="17">
        <v>0.35896253343463702</v>
      </c>
      <c r="AK14" s="17">
        <v>0.28834334107457799</v>
      </c>
      <c r="AL14" s="17">
        <v>0.38732374850345602</v>
      </c>
      <c r="AM14" s="17">
        <v>0.28949939658350299</v>
      </c>
      <c r="AN14" s="17"/>
      <c r="AO14" s="17">
        <v>0.27811587630850598</v>
      </c>
      <c r="AP14" s="17">
        <v>0.33966496772475302</v>
      </c>
      <c r="AQ14" s="17">
        <v>0.275185925600822</v>
      </c>
      <c r="AR14" s="17"/>
      <c r="AS14" s="17">
        <v>0.32703563408501402</v>
      </c>
      <c r="AT14" s="17">
        <v>0.31646497717906902</v>
      </c>
      <c r="AU14" s="17">
        <v>0.30958587985123198</v>
      </c>
      <c r="AV14" s="17">
        <v>0.31372882017583498</v>
      </c>
      <c r="AW14" s="17">
        <v>0.33438791168842702</v>
      </c>
    </row>
    <row r="15" spans="2:49" ht="30" x14ac:dyDescent="0.25">
      <c r="B15" s="18" t="s">
        <v>359</v>
      </c>
      <c r="C15" s="17">
        <v>0.27105311899471002</v>
      </c>
      <c r="D15" s="17">
        <v>0.26804183853555702</v>
      </c>
      <c r="E15" s="17">
        <v>0.27627153156863299</v>
      </c>
      <c r="F15" s="17"/>
      <c r="G15" s="17">
        <v>0.21817652621321301</v>
      </c>
      <c r="H15" s="17">
        <v>0.23436904099433001</v>
      </c>
      <c r="I15" s="17">
        <v>0.227000190897934</v>
      </c>
      <c r="J15" s="17">
        <v>0.27394733085039202</v>
      </c>
      <c r="K15" s="17">
        <v>0.31790350361876102</v>
      </c>
      <c r="L15" s="17">
        <v>0.33866853599782798</v>
      </c>
      <c r="M15" s="17"/>
      <c r="N15" s="17">
        <v>0.28840066604024001</v>
      </c>
      <c r="O15" s="17">
        <v>0.28074879853366502</v>
      </c>
      <c r="P15" s="17">
        <v>0.24208663175352199</v>
      </c>
      <c r="Q15" s="17">
        <v>0.26595420250825802</v>
      </c>
      <c r="R15" s="17"/>
      <c r="S15" s="17">
        <v>0.297437903650489</v>
      </c>
      <c r="T15" s="17">
        <v>0.28892776632221601</v>
      </c>
      <c r="U15" s="17">
        <v>0.210122204949166</v>
      </c>
      <c r="V15" s="17">
        <v>0.330874678218325</v>
      </c>
      <c r="W15" s="17">
        <v>0.269979938712259</v>
      </c>
      <c r="X15" s="17">
        <v>0.26003315363972901</v>
      </c>
      <c r="Y15" s="17">
        <v>0.27282943678613403</v>
      </c>
      <c r="Z15" s="17">
        <v>0.28626606822113998</v>
      </c>
      <c r="AA15" s="17">
        <v>0.23647624339978901</v>
      </c>
      <c r="AB15" s="17">
        <v>0.26652248564526099</v>
      </c>
      <c r="AC15" s="17">
        <v>0.23128913384437799</v>
      </c>
      <c r="AD15" s="17"/>
      <c r="AE15" s="17">
        <v>0.29789373118781898</v>
      </c>
      <c r="AF15" s="17">
        <v>0.26737813357416401</v>
      </c>
      <c r="AG15" s="17">
        <v>0.22170572895736701</v>
      </c>
      <c r="AH15" s="17"/>
      <c r="AI15" s="17">
        <v>0.32474281388947501</v>
      </c>
      <c r="AJ15" s="17">
        <v>0.23748138415817599</v>
      </c>
      <c r="AK15" s="17">
        <v>0.30981212082477599</v>
      </c>
      <c r="AL15" s="17">
        <v>0.29563989269422902</v>
      </c>
      <c r="AM15" s="17">
        <v>0.23038076123651299</v>
      </c>
      <c r="AN15" s="17"/>
      <c r="AO15" s="17">
        <v>0.31962372521544702</v>
      </c>
      <c r="AP15" s="17">
        <v>0.23801016210217299</v>
      </c>
      <c r="AQ15" s="17">
        <v>0.292688934998379</v>
      </c>
      <c r="AR15" s="17"/>
      <c r="AS15" s="17">
        <v>0.27866569520851803</v>
      </c>
      <c r="AT15" s="17">
        <v>0.25400941705246799</v>
      </c>
      <c r="AU15" s="17">
        <v>0.31297672947034499</v>
      </c>
      <c r="AV15" s="17">
        <v>0.245059983842496</v>
      </c>
      <c r="AW15" s="17">
        <v>0.37738792030151502</v>
      </c>
    </row>
    <row r="16" spans="2:49" ht="30" x14ac:dyDescent="0.25">
      <c r="B16" s="18" t="s">
        <v>360</v>
      </c>
      <c r="C16" s="17">
        <v>0.270417736440975</v>
      </c>
      <c r="D16" s="17">
        <v>0.27573345600856197</v>
      </c>
      <c r="E16" s="17">
        <v>0.26495811624650301</v>
      </c>
      <c r="F16" s="17"/>
      <c r="G16" s="17">
        <v>0.21307336413424199</v>
      </c>
      <c r="H16" s="17">
        <v>0.234213516192122</v>
      </c>
      <c r="I16" s="17">
        <v>0.27462543439696202</v>
      </c>
      <c r="J16" s="17">
        <v>0.29547878698099</v>
      </c>
      <c r="K16" s="17">
        <v>0.29057505638255199</v>
      </c>
      <c r="L16" s="17">
        <v>0.30120736966398398</v>
      </c>
      <c r="M16" s="17"/>
      <c r="N16" s="17">
        <v>0.25480956317769898</v>
      </c>
      <c r="O16" s="17">
        <v>0.27635931324016799</v>
      </c>
      <c r="P16" s="17">
        <v>0.297120623699829</v>
      </c>
      <c r="Q16" s="17">
        <v>0.25800745640671802</v>
      </c>
      <c r="R16" s="17"/>
      <c r="S16" s="17">
        <v>0.291612552316943</v>
      </c>
      <c r="T16" s="17">
        <v>0.28871454458020801</v>
      </c>
      <c r="U16" s="17">
        <v>0.28389088038971499</v>
      </c>
      <c r="V16" s="17">
        <v>0.24231454115760701</v>
      </c>
      <c r="W16" s="17">
        <v>0.24165120097501899</v>
      </c>
      <c r="X16" s="17">
        <v>0.236887346545614</v>
      </c>
      <c r="Y16" s="17">
        <v>0.27544159437535498</v>
      </c>
      <c r="Z16" s="17">
        <v>0.252821509344416</v>
      </c>
      <c r="AA16" s="17">
        <v>0.27861765210801798</v>
      </c>
      <c r="AB16" s="17">
        <v>0.28188957586166402</v>
      </c>
      <c r="AC16" s="17">
        <v>0.260403759428258</v>
      </c>
      <c r="AD16" s="17"/>
      <c r="AE16" s="17">
        <v>0.32228162844074298</v>
      </c>
      <c r="AF16" s="17">
        <v>0.24185073712813701</v>
      </c>
      <c r="AG16" s="17">
        <v>0.231569935897638</v>
      </c>
      <c r="AH16" s="17"/>
      <c r="AI16" s="17">
        <v>0.29675710112720299</v>
      </c>
      <c r="AJ16" s="17">
        <v>0.26778107599277801</v>
      </c>
      <c r="AK16" s="17">
        <v>0.20327282896076601</v>
      </c>
      <c r="AL16" s="17">
        <v>0.35382388001082399</v>
      </c>
      <c r="AM16" s="17">
        <v>0.24294678021057001</v>
      </c>
      <c r="AN16" s="17"/>
      <c r="AO16" s="17">
        <v>0.26200574672670301</v>
      </c>
      <c r="AP16" s="17">
        <v>0.26936659360902698</v>
      </c>
      <c r="AQ16" s="17">
        <v>0.26706338182095601</v>
      </c>
      <c r="AR16" s="17"/>
      <c r="AS16" s="17">
        <v>0.27496808565853498</v>
      </c>
      <c r="AT16" s="17">
        <v>0.28494291025769303</v>
      </c>
      <c r="AU16" s="17">
        <v>0.25183025607527798</v>
      </c>
      <c r="AV16" s="17">
        <v>0.254934665977888</v>
      </c>
      <c r="AW16" s="17">
        <v>0.21620627837049</v>
      </c>
    </row>
    <row r="17" spans="2:49" ht="30" x14ac:dyDescent="0.25">
      <c r="B17" s="18" t="s">
        <v>361</v>
      </c>
      <c r="C17" s="17">
        <v>0.26436256631159799</v>
      </c>
      <c r="D17" s="17">
        <v>0.24338260577936499</v>
      </c>
      <c r="E17" s="17">
        <v>0.28343408575058898</v>
      </c>
      <c r="F17" s="17"/>
      <c r="G17" s="17">
        <v>0.364499929346567</v>
      </c>
      <c r="H17" s="17">
        <v>0.32612375123513998</v>
      </c>
      <c r="I17" s="17">
        <v>0.26736982669389198</v>
      </c>
      <c r="J17" s="17">
        <v>0.23535799698651699</v>
      </c>
      <c r="K17" s="17">
        <v>0.17649436727266901</v>
      </c>
      <c r="L17" s="17">
        <v>0.22667555733370001</v>
      </c>
      <c r="M17" s="17"/>
      <c r="N17" s="17">
        <v>0.249606011661854</v>
      </c>
      <c r="O17" s="17">
        <v>0.26219926801543503</v>
      </c>
      <c r="P17" s="17">
        <v>0.27460316205063501</v>
      </c>
      <c r="Q17" s="17">
        <v>0.27019903054342498</v>
      </c>
      <c r="R17" s="17"/>
      <c r="S17" s="17">
        <v>0.31294877691711298</v>
      </c>
      <c r="T17" s="17">
        <v>0.257500148589624</v>
      </c>
      <c r="U17" s="17">
        <v>0.30928428760562099</v>
      </c>
      <c r="V17" s="17">
        <v>0.23800624684177299</v>
      </c>
      <c r="W17" s="17">
        <v>0.27520073364893499</v>
      </c>
      <c r="X17" s="17">
        <v>0.27055411898649201</v>
      </c>
      <c r="Y17" s="17">
        <v>0.234734621108976</v>
      </c>
      <c r="Z17" s="17">
        <v>0.20523865814975101</v>
      </c>
      <c r="AA17" s="17">
        <v>0.24324227838968601</v>
      </c>
      <c r="AB17" s="17">
        <v>0.23872914926572</v>
      </c>
      <c r="AC17" s="17">
        <v>0.28253704141156</v>
      </c>
      <c r="AD17" s="17"/>
      <c r="AE17" s="17">
        <v>0.21703464809360101</v>
      </c>
      <c r="AF17" s="17">
        <v>0.26452454136966502</v>
      </c>
      <c r="AG17" s="17">
        <v>0.29953175153441902</v>
      </c>
      <c r="AH17" s="17"/>
      <c r="AI17" s="17">
        <v>0.19556535871223399</v>
      </c>
      <c r="AJ17" s="17">
        <v>0.31688685215177298</v>
      </c>
      <c r="AK17" s="17">
        <v>0.20489104024000701</v>
      </c>
      <c r="AL17" s="17">
        <v>0.250163644394229</v>
      </c>
      <c r="AM17" s="17">
        <v>0.31847163861040301</v>
      </c>
      <c r="AN17" s="17"/>
      <c r="AO17" s="17">
        <v>0.193390759390732</v>
      </c>
      <c r="AP17" s="17">
        <v>0.31678870588548402</v>
      </c>
      <c r="AQ17" s="17">
        <v>0.27935732944110198</v>
      </c>
      <c r="AR17" s="17"/>
      <c r="AS17" s="17">
        <v>0.26130125884203698</v>
      </c>
      <c r="AT17" s="17">
        <v>0.26167328704662801</v>
      </c>
      <c r="AU17" s="17">
        <v>0.27918933852175498</v>
      </c>
      <c r="AV17" s="17">
        <v>0.28908956004439201</v>
      </c>
      <c r="AW17" s="17">
        <v>0.26689642023261201</v>
      </c>
    </row>
    <row r="18" spans="2:49" ht="30" x14ac:dyDescent="0.25">
      <c r="B18" s="18" t="s">
        <v>362</v>
      </c>
      <c r="C18" s="17">
        <v>0.24132502693010499</v>
      </c>
      <c r="D18" s="17">
        <v>0.245613322821054</v>
      </c>
      <c r="E18" s="17">
        <v>0.23721015322751299</v>
      </c>
      <c r="F18" s="17"/>
      <c r="G18" s="17">
        <v>0.30862334186002</v>
      </c>
      <c r="H18" s="17">
        <v>0.27646572761898103</v>
      </c>
      <c r="I18" s="17">
        <v>0.25149894198466199</v>
      </c>
      <c r="J18" s="17">
        <v>0.20790998731742699</v>
      </c>
      <c r="K18" s="17">
        <v>0.21047853615237</v>
      </c>
      <c r="L18" s="17">
        <v>0.20692336280334001</v>
      </c>
      <c r="M18" s="17"/>
      <c r="N18" s="17">
        <v>0.23922885611139899</v>
      </c>
      <c r="O18" s="17">
        <v>0.25106692253895502</v>
      </c>
      <c r="P18" s="17">
        <v>0.24739214691316699</v>
      </c>
      <c r="Q18" s="17">
        <v>0.22616280740773001</v>
      </c>
      <c r="R18" s="17"/>
      <c r="S18" s="17">
        <v>0.25863556533839599</v>
      </c>
      <c r="T18" s="17">
        <v>0.258525764617695</v>
      </c>
      <c r="U18" s="17">
        <v>0.25129330631161501</v>
      </c>
      <c r="V18" s="17">
        <v>0.230430561628236</v>
      </c>
      <c r="W18" s="17">
        <v>0.218635349075471</v>
      </c>
      <c r="X18" s="17">
        <v>0.25325478379039701</v>
      </c>
      <c r="Y18" s="17">
        <v>0.24705890415621201</v>
      </c>
      <c r="Z18" s="17">
        <v>0.20998106580668699</v>
      </c>
      <c r="AA18" s="17">
        <v>0.23142588841323999</v>
      </c>
      <c r="AB18" s="17">
        <v>0.22373007830967201</v>
      </c>
      <c r="AC18" s="17">
        <v>0.231357905505095</v>
      </c>
      <c r="AD18" s="17"/>
      <c r="AE18" s="17">
        <v>0.22925923595716</v>
      </c>
      <c r="AF18" s="17">
        <v>0.22789042103898799</v>
      </c>
      <c r="AG18" s="17">
        <v>0.26097463018078798</v>
      </c>
      <c r="AH18" s="17"/>
      <c r="AI18" s="17">
        <v>0.21464125601651399</v>
      </c>
      <c r="AJ18" s="17">
        <v>0.245116371768552</v>
      </c>
      <c r="AK18" s="17">
        <v>0.19748807161322701</v>
      </c>
      <c r="AL18" s="17">
        <v>0.28413641090605002</v>
      </c>
      <c r="AM18" s="17">
        <v>0.29485965268199399</v>
      </c>
      <c r="AN18" s="17"/>
      <c r="AO18" s="17">
        <v>0.18867114906482799</v>
      </c>
      <c r="AP18" s="17">
        <v>0.27957554704853999</v>
      </c>
      <c r="AQ18" s="17">
        <v>0.240290170095875</v>
      </c>
      <c r="AR18" s="17"/>
      <c r="AS18" s="17">
        <v>0.21291735796929001</v>
      </c>
      <c r="AT18" s="17">
        <v>0.26199145505044302</v>
      </c>
      <c r="AU18" s="17">
        <v>0.23335568838696</v>
      </c>
      <c r="AV18" s="17">
        <v>0.27119667549113302</v>
      </c>
      <c r="AW18" s="17">
        <v>0.26544483465031599</v>
      </c>
    </row>
    <row r="19" spans="2:49" ht="45" x14ac:dyDescent="0.25">
      <c r="B19" s="18" t="s">
        <v>363</v>
      </c>
      <c r="C19" s="17">
        <v>0.14344662995767701</v>
      </c>
      <c r="D19" s="17">
        <v>0.173223997413256</v>
      </c>
      <c r="E19" s="17">
        <v>0.114438581136418</v>
      </c>
      <c r="F19" s="17"/>
      <c r="G19" s="17">
        <v>0.155572978994441</v>
      </c>
      <c r="H19" s="17">
        <v>0.116734212935853</v>
      </c>
      <c r="I19" s="17">
        <v>0.12132775266224601</v>
      </c>
      <c r="J19" s="17">
        <v>0.101104943232008</v>
      </c>
      <c r="K19" s="17">
        <v>0.15667240941565599</v>
      </c>
      <c r="L19" s="17">
        <v>0.20055368113455799</v>
      </c>
      <c r="M19" s="17"/>
      <c r="N19" s="17">
        <v>0.15736441048364799</v>
      </c>
      <c r="O19" s="17">
        <v>0.11650629850642399</v>
      </c>
      <c r="P19" s="17">
        <v>0.167165874717221</v>
      </c>
      <c r="Q19" s="17">
        <v>0.13434007589057301</v>
      </c>
      <c r="R19" s="17"/>
      <c r="S19" s="17">
        <v>0.15851912738270901</v>
      </c>
      <c r="T19" s="17">
        <v>0.132471367658334</v>
      </c>
      <c r="U19" s="17">
        <v>0.13900955101807799</v>
      </c>
      <c r="V19" s="17">
        <v>0.154103487140689</v>
      </c>
      <c r="W19" s="17">
        <v>0.15293594689675599</v>
      </c>
      <c r="X19" s="17">
        <v>0.12660844933177201</v>
      </c>
      <c r="Y19" s="17">
        <v>0.13213311564716901</v>
      </c>
      <c r="Z19" s="17">
        <v>0.15781183890307901</v>
      </c>
      <c r="AA19" s="17">
        <v>0.12517602804631001</v>
      </c>
      <c r="AB19" s="17">
        <v>0.171386408645852</v>
      </c>
      <c r="AC19" s="17">
        <v>0.13130658663539499</v>
      </c>
      <c r="AD19" s="17"/>
      <c r="AE19" s="17">
        <v>0.21543430417364101</v>
      </c>
      <c r="AF19" s="17">
        <v>0.103850410721084</v>
      </c>
      <c r="AG19" s="17">
        <v>0.10370442338687</v>
      </c>
      <c r="AH19" s="17"/>
      <c r="AI19" s="17">
        <v>0.21014996711441</v>
      </c>
      <c r="AJ19" s="17">
        <v>0.101190467848481</v>
      </c>
      <c r="AK19" s="17">
        <v>0.109925518156095</v>
      </c>
      <c r="AL19" s="17">
        <v>0.32156224180318899</v>
      </c>
      <c r="AM19" s="17">
        <v>0.115440748806655</v>
      </c>
      <c r="AN19" s="17"/>
      <c r="AO19" s="17">
        <v>0.212340928234245</v>
      </c>
      <c r="AP19" s="17">
        <v>0.10689694062757001</v>
      </c>
      <c r="AQ19" s="17">
        <v>0.12190194549805</v>
      </c>
      <c r="AR19" s="17"/>
      <c r="AS19" s="17">
        <v>0.155180291446394</v>
      </c>
      <c r="AT19" s="17">
        <v>0.13976030224869301</v>
      </c>
      <c r="AU19" s="17">
        <v>0.14050254731897899</v>
      </c>
      <c r="AV19" s="17">
        <v>0.161742655826695</v>
      </c>
      <c r="AW19" s="17">
        <v>8.5142630818534001E-2</v>
      </c>
    </row>
    <row r="20" spans="2:49" x14ac:dyDescent="0.25">
      <c r="B20" s="18" t="s">
        <v>104</v>
      </c>
      <c r="C20" s="17">
        <v>7.1874143308991098E-2</v>
      </c>
      <c r="D20" s="17">
        <v>5.7805963537753899E-2</v>
      </c>
      <c r="E20" s="17">
        <v>8.53211359139497E-2</v>
      </c>
      <c r="F20" s="17"/>
      <c r="G20" s="17">
        <v>8.8359470236946E-2</v>
      </c>
      <c r="H20" s="17">
        <v>0.100930495949725</v>
      </c>
      <c r="I20" s="17">
        <v>9.4775027902033293E-2</v>
      </c>
      <c r="J20" s="17">
        <v>6.99260210434616E-2</v>
      </c>
      <c r="K20" s="17">
        <v>5.1797497089104097E-2</v>
      </c>
      <c r="L20" s="17">
        <v>3.3519067971339203E-2</v>
      </c>
      <c r="M20" s="17"/>
      <c r="N20" s="17">
        <v>4.7827265269318499E-2</v>
      </c>
      <c r="O20" s="17">
        <v>7.4344950781079597E-2</v>
      </c>
      <c r="P20" s="17">
        <v>7.0072274573313401E-2</v>
      </c>
      <c r="Q20" s="17">
        <v>9.6206349512352393E-2</v>
      </c>
      <c r="R20" s="17"/>
      <c r="S20" s="17">
        <v>7.1639398857012399E-2</v>
      </c>
      <c r="T20" s="17">
        <v>7.83067166999704E-2</v>
      </c>
      <c r="U20" s="17">
        <v>8.9806273649483306E-2</v>
      </c>
      <c r="V20" s="17">
        <v>5.1374782393366597E-2</v>
      </c>
      <c r="W20" s="17">
        <v>8.5277363521706201E-2</v>
      </c>
      <c r="X20" s="17">
        <v>7.4527799288178903E-2</v>
      </c>
      <c r="Y20" s="17">
        <v>8.8362545271227402E-2</v>
      </c>
      <c r="Z20" s="17">
        <v>6.29376443646643E-2</v>
      </c>
      <c r="AA20" s="17">
        <v>7.1839370401294594E-2</v>
      </c>
      <c r="AB20" s="17">
        <v>3.09703033236257E-2</v>
      </c>
      <c r="AC20" s="17">
        <v>9.4866255795125601E-2</v>
      </c>
      <c r="AD20" s="17"/>
      <c r="AE20" s="17">
        <v>5.3392524280688199E-2</v>
      </c>
      <c r="AF20" s="17">
        <v>5.5529794423812603E-2</v>
      </c>
      <c r="AG20" s="17">
        <v>0.14544696850415101</v>
      </c>
      <c r="AH20" s="17"/>
      <c r="AI20" s="17">
        <v>4.1314570501489498E-2</v>
      </c>
      <c r="AJ20" s="17">
        <v>6.7317551488602495E-2</v>
      </c>
      <c r="AK20" s="17">
        <v>4.0631053661382803E-2</v>
      </c>
      <c r="AL20" s="17">
        <v>4.6576347210316102E-2</v>
      </c>
      <c r="AM20" s="17">
        <v>0.136603496134381</v>
      </c>
      <c r="AN20" s="17"/>
      <c r="AO20" s="17">
        <v>4.1259394938759499E-2</v>
      </c>
      <c r="AP20" s="17">
        <v>6.4629927557617206E-2</v>
      </c>
      <c r="AQ20" s="17">
        <v>3.3051107704157402E-2</v>
      </c>
      <c r="AR20" s="17"/>
      <c r="AS20" s="17">
        <v>9.7545084909767002E-2</v>
      </c>
      <c r="AT20" s="17">
        <v>6.9193876112236305E-2</v>
      </c>
      <c r="AU20" s="17">
        <v>5.3819772737352799E-2</v>
      </c>
      <c r="AV20" s="17">
        <v>4.6541941334978701E-2</v>
      </c>
      <c r="AW20" s="17">
        <v>3.9252950152781498E-2</v>
      </c>
    </row>
    <row r="21" spans="2:49" x14ac:dyDescent="0.25">
      <c r="B21" s="18" t="s">
        <v>351</v>
      </c>
      <c r="C21" s="19">
        <v>2.3636356341255299E-2</v>
      </c>
      <c r="D21" s="19">
        <v>2.8711334175475001E-2</v>
      </c>
      <c r="E21" s="19">
        <v>1.8402502685431602E-2</v>
      </c>
      <c r="F21" s="19"/>
      <c r="G21" s="19">
        <v>1.28438622961636E-2</v>
      </c>
      <c r="H21" s="19">
        <v>1.0580955383571599E-2</v>
      </c>
      <c r="I21" s="19">
        <v>2.03691253282373E-2</v>
      </c>
      <c r="J21" s="19">
        <v>2.37694070500265E-2</v>
      </c>
      <c r="K21" s="19">
        <v>3.6245146018686197E-2</v>
      </c>
      <c r="L21" s="19">
        <v>3.5626004971187897E-2</v>
      </c>
      <c r="M21" s="19"/>
      <c r="N21" s="19">
        <v>2.9113919681281099E-2</v>
      </c>
      <c r="O21" s="19">
        <v>2.0715819137975801E-2</v>
      </c>
      <c r="P21" s="19">
        <v>2.2578468767040099E-2</v>
      </c>
      <c r="Q21" s="19">
        <v>1.93544507294931E-2</v>
      </c>
      <c r="R21" s="19"/>
      <c r="S21" s="19">
        <v>1.37041875609918E-2</v>
      </c>
      <c r="T21" s="19">
        <v>1.8618892375661202E-2</v>
      </c>
      <c r="U21" s="19">
        <v>2.9285824369799499E-2</v>
      </c>
      <c r="V21" s="19">
        <v>4.4447540224820399E-2</v>
      </c>
      <c r="W21" s="19">
        <v>3.1756202583751197E-2</v>
      </c>
      <c r="X21" s="19">
        <v>1.72808558652418E-2</v>
      </c>
      <c r="Y21" s="19">
        <v>1.9350692590625499E-2</v>
      </c>
      <c r="Z21" s="19">
        <v>2.6872809451806201E-2</v>
      </c>
      <c r="AA21" s="19">
        <v>2.35394799777334E-2</v>
      </c>
      <c r="AB21" s="19">
        <v>2.3209610111527099E-2</v>
      </c>
      <c r="AC21" s="19">
        <v>2.3337385883700101E-2</v>
      </c>
      <c r="AD21" s="19"/>
      <c r="AE21" s="19">
        <v>2.8917903729202599E-2</v>
      </c>
      <c r="AF21" s="19">
        <v>2.2360839049332001E-2</v>
      </c>
      <c r="AG21" s="19">
        <v>1.5916783141822901E-2</v>
      </c>
      <c r="AH21" s="19"/>
      <c r="AI21" s="19">
        <v>2.3464142513702001E-2</v>
      </c>
      <c r="AJ21" s="19">
        <v>2.79520798001613E-2</v>
      </c>
      <c r="AK21" s="19">
        <v>2.61431936093817E-2</v>
      </c>
      <c r="AL21" s="19">
        <v>1.1964485412855601E-2</v>
      </c>
      <c r="AM21" s="19">
        <v>1.22216721816237E-2</v>
      </c>
      <c r="AN21" s="19"/>
      <c r="AO21" s="19">
        <v>1.0335784508502499E-2</v>
      </c>
      <c r="AP21" s="19">
        <v>2.2717159136951302E-2</v>
      </c>
      <c r="AQ21" s="19">
        <v>2.9789256211731899E-2</v>
      </c>
      <c r="AR21" s="19"/>
      <c r="AS21" s="19">
        <v>1.5699923398123102E-2</v>
      </c>
      <c r="AT21" s="19">
        <v>1.8631864968245E-2</v>
      </c>
      <c r="AU21" s="19">
        <v>2.2179998618894699E-2</v>
      </c>
      <c r="AV21" s="19">
        <v>4.1344577959441103E-2</v>
      </c>
      <c r="AW21" s="19">
        <v>4.1962058758045401E-2</v>
      </c>
    </row>
    <row r="22" spans="2:49" x14ac:dyDescent="0.25">
      <c r="B22" s="16"/>
    </row>
    <row r="23" spans="2:49" x14ac:dyDescent="0.25">
      <c r="B23" t="s">
        <v>77</v>
      </c>
    </row>
    <row r="24" spans="2:49" x14ac:dyDescent="0.25">
      <c r="B24" t="s">
        <v>78</v>
      </c>
    </row>
    <row r="26" spans="2:49" x14ac:dyDescent="0.25">
      <c r="B2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W3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383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365</v>
      </c>
      <c r="C9" s="17">
        <v>0.29219651667383401</v>
      </c>
      <c r="D9" s="17">
        <v>0.26713700263441598</v>
      </c>
      <c r="E9" s="17">
        <v>0.31699737135315198</v>
      </c>
      <c r="F9" s="17"/>
      <c r="G9" s="17">
        <v>0.15844530440912499</v>
      </c>
      <c r="H9" s="17">
        <v>0.23159351754233701</v>
      </c>
      <c r="I9" s="17">
        <v>0.28451864801526799</v>
      </c>
      <c r="J9" s="17">
        <v>0.34031365922436502</v>
      </c>
      <c r="K9" s="17">
        <v>0.355360963788238</v>
      </c>
      <c r="L9" s="17">
        <v>0.35645802708379098</v>
      </c>
      <c r="M9" s="17"/>
      <c r="N9" s="17">
        <v>0.27573676331769698</v>
      </c>
      <c r="O9" s="17">
        <v>0.294521765239036</v>
      </c>
      <c r="P9" s="17">
        <v>0.30489322825297199</v>
      </c>
      <c r="Q9" s="17">
        <v>0.29831747695981498</v>
      </c>
      <c r="R9" s="17"/>
      <c r="S9" s="17">
        <v>0.22729635798575701</v>
      </c>
      <c r="T9" s="17">
        <v>0.27618916349708</v>
      </c>
      <c r="U9" s="17">
        <v>0.30331331256397798</v>
      </c>
      <c r="V9" s="17">
        <v>0.26922263602857999</v>
      </c>
      <c r="W9" s="17">
        <v>0.31668975700833801</v>
      </c>
      <c r="X9" s="17">
        <v>0.29236121495022099</v>
      </c>
      <c r="Y9" s="17">
        <v>0.31735971950681302</v>
      </c>
      <c r="Z9" s="17">
        <v>0.35183225653295103</v>
      </c>
      <c r="AA9" s="17">
        <v>0.30198771365379401</v>
      </c>
      <c r="AB9" s="17">
        <v>0.33572011398305102</v>
      </c>
      <c r="AC9" s="17">
        <v>0.31675659293410802</v>
      </c>
      <c r="AD9" s="17"/>
      <c r="AE9" s="17">
        <v>0.30789178527190803</v>
      </c>
      <c r="AF9" s="17">
        <v>0.31528929515901899</v>
      </c>
      <c r="AG9" s="17">
        <v>0.242989591375604</v>
      </c>
      <c r="AH9" s="17"/>
      <c r="AI9" s="17">
        <v>0.30473576371225303</v>
      </c>
      <c r="AJ9" s="17">
        <v>0.29994834158655997</v>
      </c>
      <c r="AK9" s="17">
        <v>0.27673312913070902</v>
      </c>
      <c r="AL9" s="17">
        <v>0.25035903529693598</v>
      </c>
      <c r="AM9" s="17">
        <v>0.27859649540361803</v>
      </c>
      <c r="AN9" s="17"/>
      <c r="AO9" s="17">
        <v>0.29768903057003199</v>
      </c>
      <c r="AP9" s="17">
        <v>0.301596293426663</v>
      </c>
      <c r="AQ9" s="17">
        <v>0.27886621017183999</v>
      </c>
      <c r="AR9" s="17"/>
      <c r="AS9" s="17">
        <v>0.30719542074050799</v>
      </c>
      <c r="AT9" s="17">
        <v>0.29250718710894003</v>
      </c>
      <c r="AU9" s="17">
        <v>0.273215553536577</v>
      </c>
      <c r="AV9" s="17">
        <v>0.23419430881119099</v>
      </c>
      <c r="AW9" s="17">
        <v>0.22554311454648299</v>
      </c>
    </row>
    <row r="10" spans="2:49" ht="60" x14ac:dyDescent="0.25">
      <c r="B10" s="18" t="s">
        <v>366</v>
      </c>
      <c r="C10" s="17">
        <v>0.283168461868748</v>
      </c>
      <c r="D10" s="17">
        <v>0.27978228038179698</v>
      </c>
      <c r="E10" s="17">
        <v>0.28693476020910802</v>
      </c>
      <c r="F10" s="17"/>
      <c r="G10" s="17">
        <v>0.15698141566979101</v>
      </c>
      <c r="H10" s="17">
        <v>0.207348080929634</v>
      </c>
      <c r="I10" s="17">
        <v>0.26785308512860001</v>
      </c>
      <c r="J10" s="17">
        <v>0.28213370035790197</v>
      </c>
      <c r="K10" s="17">
        <v>0.35312749546423799</v>
      </c>
      <c r="L10" s="17">
        <v>0.39631587693459103</v>
      </c>
      <c r="M10" s="17"/>
      <c r="N10" s="17">
        <v>0.31344798777522898</v>
      </c>
      <c r="O10" s="17">
        <v>0.29673751415266097</v>
      </c>
      <c r="P10" s="17">
        <v>0.248099431227367</v>
      </c>
      <c r="Q10" s="17">
        <v>0.268499822097295</v>
      </c>
      <c r="R10" s="17"/>
      <c r="S10" s="17">
        <v>0.22680806711965301</v>
      </c>
      <c r="T10" s="17">
        <v>0.26127625683866201</v>
      </c>
      <c r="U10" s="17">
        <v>0.29012556182508598</v>
      </c>
      <c r="V10" s="17">
        <v>0.31965183696256899</v>
      </c>
      <c r="W10" s="17">
        <v>0.24987633917496799</v>
      </c>
      <c r="X10" s="17">
        <v>0.30001232769824898</v>
      </c>
      <c r="Y10" s="17">
        <v>0.30861674156548002</v>
      </c>
      <c r="Z10" s="17">
        <v>0.26759809981157201</v>
      </c>
      <c r="AA10" s="17">
        <v>0.29125804433422903</v>
      </c>
      <c r="AB10" s="17">
        <v>0.349845418838651</v>
      </c>
      <c r="AC10" s="17">
        <v>0.271240823645027</v>
      </c>
      <c r="AD10" s="17"/>
      <c r="AE10" s="17">
        <v>0.30684183141733101</v>
      </c>
      <c r="AF10" s="17">
        <v>0.30577540546224902</v>
      </c>
      <c r="AG10" s="17">
        <v>0.22316399000949</v>
      </c>
      <c r="AH10" s="17"/>
      <c r="AI10" s="17">
        <v>0.31234922519152702</v>
      </c>
      <c r="AJ10" s="17">
        <v>0.27405296136077401</v>
      </c>
      <c r="AK10" s="17">
        <v>0.379537004504582</v>
      </c>
      <c r="AL10" s="17">
        <v>0.330250094269326</v>
      </c>
      <c r="AM10" s="17">
        <v>0.216954020211963</v>
      </c>
      <c r="AN10" s="17"/>
      <c r="AO10" s="17">
        <v>0.27711084570768701</v>
      </c>
      <c r="AP10" s="17">
        <v>0.27348178956875202</v>
      </c>
      <c r="AQ10" s="17">
        <v>0.34788272510923002</v>
      </c>
      <c r="AR10" s="17"/>
      <c r="AS10" s="17">
        <v>0.25380914397901699</v>
      </c>
      <c r="AT10" s="17">
        <v>0.26670037399296098</v>
      </c>
      <c r="AU10" s="17">
        <v>0.30170037364956298</v>
      </c>
      <c r="AV10" s="17">
        <v>0.31656002656965698</v>
      </c>
      <c r="AW10" s="17">
        <v>0.36762208401476598</v>
      </c>
    </row>
    <row r="11" spans="2:49" x14ac:dyDescent="0.25">
      <c r="B11" s="18" t="s">
        <v>367</v>
      </c>
      <c r="C11" s="17">
        <v>0.25444348298388297</v>
      </c>
      <c r="D11" s="17">
        <v>0.23086028949529899</v>
      </c>
      <c r="E11" s="17">
        <v>0.277062792246206</v>
      </c>
      <c r="F11" s="17"/>
      <c r="G11" s="17">
        <v>0.18226465254395699</v>
      </c>
      <c r="H11" s="17">
        <v>0.23772914247729199</v>
      </c>
      <c r="I11" s="17">
        <v>0.26740508550972902</v>
      </c>
      <c r="J11" s="17">
        <v>0.284987816533043</v>
      </c>
      <c r="K11" s="17">
        <v>0.29139699965144</v>
      </c>
      <c r="L11" s="17">
        <v>0.25653840019784602</v>
      </c>
      <c r="M11" s="17"/>
      <c r="N11" s="17">
        <v>0.204462357434186</v>
      </c>
      <c r="O11" s="17">
        <v>0.26490171173494598</v>
      </c>
      <c r="P11" s="17">
        <v>0.27644411880146202</v>
      </c>
      <c r="Q11" s="17">
        <v>0.27947207528753598</v>
      </c>
      <c r="R11" s="17"/>
      <c r="S11" s="17">
        <v>0.21063942842321801</v>
      </c>
      <c r="T11" s="17">
        <v>0.25152867433292803</v>
      </c>
      <c r="U11" s="17">
        <v>0.241019428355842</v>
      </c>
      <c r="V11" s="17">
        <v>0.248481928823749</v>
      </c>
      <c r="W11" s="17">
        <v>0.236836783331871</v>
      </c>
      <c r="X11" s="17">
        <v>0.24471322475632801</v>
      </c>
      <c r="Y11" s="17">
        <v>0.30653869208152601</v>
      </c>
      <c r="Z11" s="17">
        <v>0.29367764400521601</v>
      </c>
      <c r="AA11" s="17">
        <v>0.258677764587607</v>
      </c>
      <c r="AB11" s="17">
        <v>0.28329172959357501</v>
      </c>
      <c r="AC11" s="17">
        <v>0.283047030944793</v>
      </c>
      <c r="AD11" s="17"/>
      <c r="AE11" s="17">
        <v>0.29290674552946999</v>
      </c>
      <c r="AF11" s="17">
        <v>0.22918862779461599</v>
      </c>
      <c r="AG11" s="17">
        <v>0.27963062885907303</v>
      </c>
      <c r="AH11" s="17"/>
      <c r="AI11" s="17">
        <v>0.28529469018498299</v>
      </c>
      <c r="AJ11" s="17">
        <v>0.22103856044423401</v>
      </c>
      <c r="AK11" s="17">
        <v>0.190091601352148</v>
      </c>
      <c r="AL11" s="17">
        <v>0.34909168292878001</v>
      </c>
      <c r="AM11" s="17">
        <v>0.28684380242427598</v>
      </c>
      <c r="AN11" s="17"/>
      <c r="AO11" s="17">
        <v>0.26800362677253498</v>
      </c>
      <c r="AP11" s="17">
        <v>0.25262751443546999</v>
      </c>
      <c r="AQ11" s="17">
        <v>0.23664375649015701</v>
      </c>
      <c r="AR11" s="17"/>
      <c r="AS11" s="17">
        <v>0.28756264258743902</v>
      </c>
      <c r="AT11" s="17">
        <v>0.26760353493129502</v>
      </c>
      <c r="AU11" s="17">
        <v>0.22883489883678301</v>
      </c>
      <c r="AV11" s="17">
        <v>0.19418956276843799</v>
      </c>
      <c r="AW11" s="17">
        <v>0.23123241996056601</v>
      </c>
    </row>
    <row r="12" spans="2:49" x14ac:dyDescent="0.25">
      <c r="B12" s="18" t="s">
        <v>368</v>
      </c>
      <c r="C12" s="17">
        <v>0.198859427844471</v>
      </c>
      <c r="D12" s="17">
        <v>0.22660415760130401</v>
      </c>
      <c r="E12" s="17">
        <v>0.171316024010669</v>
      </c>
      <c r="F12" s="17"/>
      <c r="G12" s="17">
        <v>0.182867099422857</v>
      </c>
      <c r="H12" s="17">
        <v>0.20875996860556501</v>
      </c>
      <c r="I12" s="17">
        <v>0.21039872829044101</v>
      </c>
      <c r="J12" s="17">
        <v>0.18710482447132101</v>
      </c>
      <c r="K12" s="17">
        <v>0.17357915127134399</v>
      </c>
      <c r="L12" s="17">
        <v>0.21870436525644399</v>
      </c>
      <c r="M12" s="17"/>
      <c r="N12" s="17">
        <v>0.21761868710430399</v>
      </c>
      <c r="O12" s="17">
        <v>0.21421609369789299</v>
      </c>
      <c r="P12" s="17">
        <v>0.19588867837189999</v>
      </c>
      <c r="Q12" s="17">
        <v>0.16332138783074401</v>
      </c>
      <c r="R12" s="17"/>
      <c r="S12" s="17">
        <v>0.22693996344401299</v>
      </c>
      <c r="T12" s="17">
        <v>0.180893052208494</v>
      </c>
      <c r="U12" s="17">
        <v>0.20048642339852099</v>
      </c>
      <c r="V12" s="17">
        <v>0.218966917960184</v>
      </c>
      <c r="W12" s="17">
        <v>0.18719618585731701</v>
      </c>
      <c r="X12" s="17">
        <v>0.17441772762202001</v>
      </c>
      <c r="Y12" s="17">
        <v>0.21875766845814801</v>
      </c>
      <c r="Z12" s="17">
        <v>0.24427899967323499</v>
      </c>
      <c r="AA12" s="17">
        <v>0.196363924107369</v>
      </c>
      <c r="AB12" s="17">
        <v>0.17169338149942101</v>
      </c>
      <c r="AC12" s="17">
        <v>0.17468018024520801</v>
      </c>
      <c r="AD12" s="17"/>
      <c r="AE12" s="17">
        <v>0.24101085529430999</v>
      </c>
      <c r="AF12" s="17">
        <v>0.170179347181212</v>
      </c>
      <c r="AG12" s="17">
        <v>0.178042271024235</v>
      </c>
      <c r="AH12" s="17"/>
      <c r="AI12" s="17">
        <v>0.25213405788882798</v>
      </c>
      <c r="AJ12" s="17">
        <v>0.146131173453665</v>
      </c>
      <c r="AK12" s="17">
        <v>0.149452965187125</v>
      </c>
      <c r="AL12" s="17">
        <v>0.331534692704749</v>
      </c>
      <c r="AM12" s="17">
        <v>0.223015228247989</v>
      </c>
      <c r="AN12" s="17"/>
      <c r="AO12" s="17">
        <v>0.246391894752894</v>
      </c>
      <c r="AP12" s="17">
        <v>0.17239271267032399</v>
      </c>
      <c r="AQ12" s="17">
        <v>0.182180227000177</v>
      </c>
      <c r="AR12" s="17"/>
      <c r="AS12" s="17">
        <v>0.195812727010471</v>
      </c>
      <c r="AT12" s="17">
        <v>0.21005423390799</v>
      </c>
      <c r="AU12" s="17">
        <v>0.20230578914754299</v>
      </c>
      <c r="AV12" s="17">
        <v>0.22949151912604299</v>
      </c>
      <c r="AW12" s="17">
        <v>0.20775935743208801</v>
      </c>
    </row>
    <row r="13" spans="2:49" x14ac:dyDescent="0.25">
      <c r="B13" s="18" t="s">
        <v>369</v>
      </c>
      <c r="C13" s="17">
        <v>0.170326344348114</v>
      </c>
      <c r="D13" s="17">
        <v>0.20359485938101901</v>
      </c>
      <c r="E13" s="17">
        <v>0.138789990005034</v>
      </c>
      <c r="F13" s="17"/>
      <c r="G13" s="17">
        <v>0.111327351541413</v>
      </c>
      <c r="H13" s="17">
        <v>0.122428228726033</v>
      </c>
      <c r="I13" s="17">
        <v>0.14663534943239701</v>
      </c>
      <c r="J13" s="17">
        <v>0.189710100164768</v>
      </c>
      <c r="K13" s="17">
        <v>0.18918329267638301</v>
      </c>
      <c r="L13" s="17">
        <v>0.239964359010433</v>
      </c>
      <c r="M13" s="17"/>
      <c r="N13" s="17">
        <v>0.16887219127240499</v>
      </c>
      <c r="O13" s="17">
        <v>0.177358700240629</v>
      </c>
      <c r="P13" s="17">
        <v>0.17895475653166701</v>
      </c>
      <c r="Q13" s="17">
        <v>0.157156438186459</v>
      </c>
      <c r="R13" s="17"/>
      <c r="S13" s="17">
        <v>0.16305898867033899</v>
      </c>
      <c r="T13" s="17">
        <v>0.15591239881755301</v>
      </c>
      <c r="U13" s="17">
        <v>0.184096110124393</v>
      </c>
      <c r="V13" s="17">
        <v>0.17976714626800699</v>
      </c>
      <c r="W13" s="17">
        <v>0.188664556605765</v>
      </c>
      <c r="X13" s="17">
        <v>0.197986028664319</v>
      </c>
      <c r="Y13" s="17">
        <v>0.17266717190938199</v>
      </c>
      <c r="Z13" s="17">
        <v>0.19432683338003101</v>
      </c>
      <c r="AA13" s="17">
        <v>0.13116589031048201</v>
      </c>
      <c r="AB13" s="17">
        <v>0.18184729940650901</v>
      </c>
      <c r="AC13" s="17">
        <v>0.15625109251925501</v>
      </c>
      <c r="AD13" s="17"/>
      <c r="AE13" s="17">
        <v>0.21357693125705901</v>
      </c>
      <c r="AF13" s="17">
        <v>0.156041410310129</v>
      </c>
      <c r="AG13" s="17">
        <v>0.13599559106973799</v>
      </c>
      <c r="AH13" s="17"/>
      <c r="AI13" s="17">
        <v>0.22016331174008999</v>
      </c>
      <c r="AJ13" s="17">
        <v>0.12935354407806199</v>
      </c>
      <c r="AK13" s="17">
        <v>0.17515085662601501</v>
      </c>
      <c r="AL13" s="17">
        <v>0.21594635920581001</v>
      </c>
      <c r="AM13" s="17">
        <v>0.15853439962597701</v>
      </c>
      <c r="AN13" s="17"/>
      <c r="AO13" s="17">
        <v>0.21054720392825399</v>
      </c>
      <c r="AP13" s="17">
        <v>0.14198295975629499</v>
      </c>
      <c r="AQ13" s="17">
        <v>0.18371796003124199</v>
      </c>
      <c r="AR13" s="17"/>
      <c r="AS13" s="17">
        <v>0.20130915041544101</v>
      </c>
      <c r="AT13" s="17">
        <v>0.158667751149563</v>
      </c>
      <c r="AU13" s="17">
        <v>0.15905194135945999</v>
      </c>
      <c r="AV13" s="17">
        <v>0.14696986390224501</v>
      </c>
      <c r="AW13" s="17">
        <v>0.16526331781467599</v>
      </c>
    </row>
    <row r="14" spans="2:49" ht="75" x14ac:dyDescent="0.25">
      <c r="B14" s="18" t="s">
        <v>370</v>
      </c>
      <c r="C14" s="17">
        <v>0.16264066796615501</v>
      </c>
      <c r="D14" s="17">
        <v>0.14694298808457401</v>
      </c>
      <c r="E14" s="17">
        <v>0.17932667487995499</v>
      </c>
      <c r="F14" s="17"/>
      <c r="G14" s="17">
        <v>0.14753986420863099</v>
      </c>
      <c r="H14" s="17">
        <v>0.13313193346132701</v>
      </c>
      <c r="I14" s="17">
        <v>0.162033797179955</v>
      </c>
      <c r="J14" s="17">
        <v>0.14237843346267201</v>
      </c>
      <c r="K14" s="17">
        <v>0.166113708569636</v>
      </c>
      <c r="L14" s="17">
        <v>0.21144753088400101</v>
      </c>
      <c r="M14" s="17"/>
      <c r="N14" s="17">
        <v>0.16076991989074499</v>
      </c>
      <c r="O14" s="17">
        <v>0.18553981367571501</v>
      </c>
      <c r="P14" s="17">
        <v>0.167557216983626</v>
      </c>
      <c r="Q14" s="17">
        <v>0.133433257435388</v>
      </c>
      <c r="R14" s="17"/>
      <c r="S14" s="17">
        <v>0.17010621147657501</v>
      </c>
      <c r="T14" s="17">
        <v>0.162471343738051</v>
      </c>
      <c r="U14" s="17">
        <v>0.192542772663224</v>
      </c>
      <c r="V14" s="17">
        <v>0.16569211205676199</v>
      </c>
      <c r="W14" s="17">
        <v>0.15467844102462899</v>
      </c>
      <c r="X14" s="17">
        <v>0.156749359437137</v>
      </c>
      <c r="Y14" s="17">
        <v>0.163205297187235</v>
      </c>
      <c r="Z14" s="17">
        <v>0.13179855101464999</v>
      </c>
      <c r="AA14" s="17">
        <v>0.16415538004966301</v>
      </c>
      <c r="AB14" s="17">
        <v>0.143921893519528</v>
      </c>
      <c r="AC14" s="17">
        <v>0.16459559777211399</v>
      </c>
      <c r="AD14" s="17"/>
      <c r="AE14" s="17">
        <v>0.210667680390319</v>
      </c>
      <c r="AF14" s="17">
        <v>0.13808351450020501</v>
      </c>
      <c r="AG14" s="17">
        <v>0.12706154284662499</v>
      </c>
      <c r="AH14" s="17"/>
      <c r="AI14" s="17">
        <v>0.22912372579242099</v>
      </c>
      <c r="AJ14" s="17">
        <v>0.12448330214027301</v>
      </c>
      <c r="AK14" s="17">
        <v>0.14912424574212699</v>
      </c>
      <c r="AL14" s="17">
        <v>0.12719230925331701</v>
      </c>
      <c r="AM14" s="17">
        <v>0.12774744611380401</v>
      </c>
      <c r="AN14" s="17"/>
      <c r="AO14" s="17">
        <v>0.242495585754022</v>
      </c>
      <c r="AP14" s="17">
        <v>0.124232253060595</v>
      </c>
      <c r="AQ14" s="17">
        <v>0.156423263554019</v>
      </c>
      <c r="AR14" s="17"/>
      <c r="AS14" s="17">
        <v>0.16533387471678099</v>
      </c>
      <c r="AT14" s="17">
        <v>0.15140595666472201</v>
      </c>
      <c r="AU14" s="17">
        <v>0.161214051764064</v>
      </c>
      <c r="AV14" s="17">
        <v>0.148538886030425</v>
      </c>
      <c r="AW14" s="17">
        <v>0.11040520895273601</v>
      </c>
    </row>
    <row r="15" spans="2:49" x14ac:dyDescent="0.25">
      <c r="B15" s="18" t="s">
        <v>371</v>
      </c>
      <c r="C15" s="17">
        <v>0.15046363735839599</v>
      </c>
      <c r="D15" s="17">
        <v>0.13151494512751</v>
      </c>
      <c r="E15" s="17">
        <v>0.16974540887096601</v>
      </c>
      <c r="F15" s="17"/>
      <c r="G15" s="17">
        <v>0.15902794223206401</v>
      </c>
      <c r="H15" s="17">
        <v>0.19161918232276601</v>
      </c>
      <c r="I15" s="17">
        <v>0.159059308282574</v>
      </c>
      <c r="J15" s="17">
        <v>0.152937514432859</v>
      </c>
      <c r="K15" s="17">
        <v>0.10824252122873999</v>
      </c>
      <c r="L15" s="17">
        <v>0.13053586889333499</v>
      </c>
      <c r="M15" s="17"/>
      <c r="N15" s="17">
        <v>0.13489867887531201</v>
      </c>
      <c r="O15" s="17">
        <v>0.14811346091213301</v>
      </c>
      <c r="P15" s="17">
        <v>0.14043842318174801</v>
      </c>
      <c r="Q15" s="17">
        <v>0.17856742541553999</v>
      </c>
      <c r="R15" s="17"/>
      <c r="S15" s="17">
        <v>0.19606579427045601</v>
      </c>
      <c r="T15" s="17">
        <v>0.16705091216381401</v>
      </c>
      <c r="U15" s="17">
        <v>0.13013674155086</v>
      </c>
      <c r="V15" s="17">
        <v>0.13680161630447599</v>
      </c>
      <c r="W15" s="17">
        <v>0.165689710334638</v>
      </c>
      <c r="X15" s="17">
        <v>0.118809570332855</v>
      </c>
      <c r="Y15" s="17">
        <v>0.13250688548880399</v>
      </c>
      <c r="Z15" s="17">
        <v>0.13859571941617499</v>
      </c>
      <c r="AA15" s="17">
        <v>0.14348091978529001</v>
      </c>
      <c r="AB15" s="17">
        <v>0.137110754405394</v>
      </c>
      <c r="AC15" s="17">
        <v>0.15008264160885501</v>
      </c>
      <c r="AD15" s="17"/>
      <c r="AE15" s="17">
        <v>0.101908702110089</v>
      </c>
      <c r="AF15" s="17">
        <v>0.16811713605048201</v>
      </c>
      <c r="AG15" s="17">
        <v>0.19940183033727599</v>
      </c>
      <c r="AH15" s="17"/>
      <c r="AI15" s="17">
        <v>0.101628332345884</v>
      </c>
      <c r="AJ15" s="17">
        <v>0.203517765477951</v>
      </c>
      <c r="AK15" s="17">
        <v>0.14369970836972101</v>
      </c>
      <c r="AL15" s="17">
        <v>9.2953217855981499E-2</v>
      </c>
      <c r="AM15" s="17">
        <v>0.180471436859587</v>
      </c>
      <c r="AN15" s="17"/>
      <c r="AO15" s="17">
        <v>9.0380302979322605E-2</v>
      </c>
      <c r="AP15" s="17">
        <v>0.190192344372098</v>
      </c>
      <c r="AQ15" s="17">
        <v>0.16485427719901699</v>
      </c>
      <c r="AR15" s="17"/>
      <c r="AS15" s="17">
        <v>0.14235642434712301</v>
      </c>
      <c r="AT15" s="17">
        <v>0.15083539375622301</v>
      </c>
      <c r="AU15" s="17">
        <v>0.16563809461612999</v>
      </c>
      <c r="AV15" s="17">
        <v>0.15463053740367699</v>
      </c>
      <c r="AW15" s="17">
        <v>0.17658880579408101</v>
      </c>
    </row>
    <row r="16" spans="2:49" ht="45" x14ac:dyDescent="0.25">
      <c r="B16" s="18" t="s">
        <v>372</v>
      </c>
      <c r="C16" s="17">
        <v>0.13548187159918701</v>
      </c>
      <c r="D16" s="17">
        <v>0.15253087143889399</v>
      </c>
      <c r="E16" s="17">
        <v>0.118546334032541</v>
      </c>
      <c r="F16" s="17"/>
      <c r="G16" s="17">
        <v>0.14290423484056</v>
      </c>
      <c r="H16" s="17">
        <v>0.14345569618602999</v>
      </c>
      <c r="I16" s="17">
        <v>0.118777909244727</v>
      </c>
      <c r="J16" s="17">
        <v>0.11012670814924801</v>
      </c>
      <c r="K16" s="17">
        <v>0.13326686876462199</v>
      </c>
      <c r="L16" s="17">
        <v>0.15970325300506799</v>
      </c>
      <c r="M16" s="17"/>
      <c r="N16" s="17">
        <v>0.17500525839102599</v>
      </c>
      <c r="O16" s="17">
        <v>0.12522694940974399</v>
      </c>
      <c r="P16" s="17">
        <v>0.11578945383291001</v>
      </c>
      <c r="Q16" s="17">
        <v>0.12172136408166299</v>
      </c>
      <c r="R16" s="17"/>
      <c r="S16" s="17">
        <v>0.14117560530767601</v>
      </c>
      <c r="T16" s="17">
        <v>0.14429353723010299</v>
      </c>
      <c r="U16" s="17">
        <v>0.13730493933089299</v>
      </c>
      <c r="V16" s="17">
        <v>0.155806706839794</v>
      </c>
      <c r="W16" s="17">
        <v>0.12940893778892601</v>
      </c>
      <c r="X16" s="17">
        <v>0.14119918412260901</v>
      </c>
      <c r="Y16" s="17">
        <v>0.13356589483120801</v>
      </c>
      <c r="Z16" s="17">
        <v>0.12089799087078</v>
      </c>
      <c r="AA16" s="17">
        <v>0.12509774249939301</v>
      </c>
      <c r="AB16" s="17">
        <v>0.129178476411657</v>
      </c>
      <c r="AC16" s="17">
        <v>0.104302151914849</v>
      </c>
      <c r="AD16" s="17"/>
      <c r="AE16" s="17">
        <v>0.12570886354491201</v>
      </c>
      <c r="AF16" s="17">
        <v>0.16004355469774301</v>
      </c>
      <c r="AG16" s="17">
        <v>0.10438103327577899</v>
      </c>
      <c r="AH16" s="17"/>
      <c r="AI16" s="17">
        <v>0.12407513127747399</v>
      </c>
      <c r="AJ16" s="17">
        <v>0.155612688085524</v>
      </c>
      <c r="AK16" s="17">
        <v>0.170676795072986</v>
      </c>
      <c r="AL16" s="17">
        <v>6.0130366390921203E-2</v>
      </c>
      <c r="AM16" s="17">
        <v>9.1895823710957503E-2</v>
      </c>
      <c r="AN16" s="17"/>
      <c r="AO16" s="17">
        <v>0.13497998697790101</v>
      </c>
      <c r="AP16" s="17">
        <v>0.148053316765237</v>
      </c>
      <c r="AQ16" s="17">
        <v>0.16872521615564401</v>
      </c>
      <c r="AR16" s="17"/>
      <c r="AS16" s="17">
        <v>0.10582965145322699</v>
      </c>
      <c r="AT16" s="17">
        <v>0.14332576913308401</v>
      </c>
      <c r="AU16" s="17">
        <v>0.158604114129166</v>
      </c>
      <c r="AV16" s="17">
        <v>0.15070437669152101</v>
      </c>
      <c r="AW16" s="17">
        <v>0.22088901677574499</v>
      </c>
    </row>
    <row r="17" spans="2:49" ht="60" x14ac:dyDescent="0.25">
      <c r="B17" s="18" t="s">
        <v>373</v>
      </c>
      <c r="C17" s="17">
        <v>0.134701528601953</v>
      </c>
      <c r="D17" s="17">
        <v>0.154289459718123</v>
      </c>
      <c r="E17" s="17">
        <v>0.11615584331478</v>
      </c>
      <c r="F17" s="17"/>
      <c r="G17" s="17">
        <v>9.4213640319400604E-2</v>
      </c>
      <c r="H17" s="17">
        <v>0.10305847270985199</v>
      </c>
      <c r="I17" s="17">
        <v>9.2928752941048506E-2</v>
      </c>
      <c r="J17" s="17">
        <v>0.118746743146819</v>
      </c>
      <c r="K17" s="17">
        <v>0.16549493056963999</v>
      </c>
      <c r="L17" s="17">
        <v>0.214095035988633</v>
      </c>
      <c r="M17" s="17"/>
      <c r="N17" s="17">
        <v>0.14217679385284701</v>
      </c>
      <c r="O17" s="17">
        <v>0.13420157472258001</v>
      </c>
      <c r="P17" s="17">
        <v>0.121979945378658</v>
      </c>
      <c r="Q17" s="17">
        <v>0.137988113075108</v>
      </c>
      <c r="R17" s="17"/>
      <c r="S17" s="17">
        <v>0.15037681700665301</v>
      </c>
      <c r="T17" s="17">
        <v>0.117469613134766</v>
      </c>
      <c r="U17" s="17">
        <v>0.15438309809280401</v>
      </c>
      <c r="V17" s="17">
        <v>0.13392099163010901</v>
      </c>
      <c r="W17" s="17">
        <v>0.146202159586418</v>
      </c>
      <c r="X17" s="17">
        <v>0.15085421062467699</v>
      </c>
      <c r="Y17" s="17">
        <v>0.109614828344152</v>
      </c>
      <c r="Z17" s="17">
        <v>0.14313633410235699</v>
      </c>
      <c r="AA17" s="17">
        <v>0.13148453837635701</v>
      </c>
      <c r="AB17" s="17">
        <v>0.13003049941647801</v>
      </c>
      <c r="AC17" s="17">
        <v>0.10926433575035401</v>
      </c>
      <c r="AD17" s="17"/>
      <c r="AE17" s="17">
        <v>0.18713925796605699</v>
      </c>
      <c r="AF17" s="17">
        <v>0.115045914244065</v>
      </c>
      <c r="AG17" s="17">
        <v>9.0909487076877293E-2</v>
      </c>
      <c r="AH17" s="17"/>
      <c r="AI17" s="17">
        <v>0.206681252014802</v>
      </c>
      <c r="AJ17" s="17">
        <v>9.4991693873406099E-2</v>
      </c>
      <c r="AK17" s="17">
        <v>0.10255753948254701</v>
      </c>
      <c r="AL17" s="17">
        <v>0.207001896338985</v>
      </c>
      <c r="AM17" s="17">
        <v>8.6189136848720593E-2</v>
      </c>
      <c r="AN17" s="17"/>
      <c r="AO17" s="17">
        <v>0.20311886504292501</v>
      </c>
      <c r="AP17" s="17">
        <v>0.10112551097441699</v>
      </c>
      <c r="AQ17" s="17">
        <v>0.105418539398279</v>
      </c>
      <c r="AR17" s="17"/>
      <c r="AS17" s="17">
        <v>0.15909259409851001</v>
      </c>
      <c r="AT17" s="17">
        <v>0.110654311832875</v>
      </c>
      <c r="AU17" s="17">
        <v>0.133349646610921</v>
      </c>
      <c r="AV17" s="17">
        <v>0.12619181639928101</v>
      </c>
      <c r="AW17" s="17">
        <v>0.18936220326116701</v>
      </c>
    </row>
    <row r="18" spans="2:49" ht="30" x14ac:dyDescent="0.25">
      <c r="B18" s="18" t="s">
        <v>374</v>
      </c>
      <c r="C18" s="17">
        <v>0.11661499292077999</v>
      </c>
      <c r="D18" s="17">
        <v>0.111709037652637</v>
      </c>
      <c r="E18" s="17">
        <v>0.11894448781236799</v>
      </c>
      <c r="F18" s="17"/>
      <c r="G18" s="17">
        <v>0.110993808071514</v>
      </c>
      <c r="H18" s="17">
        <v>0.113248090814249</v>
      </c>
      <c r="I18" s="17">
        <v>0.145479755042834</v>
      </c>
      <c r="J18" s="17">
        <v>0.15401202135762301</v>
      </c>
      <c r="K18" s="17">
        <v>9.3654770774469695E-2</v>
      </c>
      <c r="L18" s="17">
        <v>8.4620567699152702E-2</v>
      </c>
      <c r="M18" s="17"/>
      <c r="N18" s="17">
        <v>0.10852359587458001</v>
      </c>
      <c r="O18" s="17">
        <v>9.3444682880428398E-2</v>
      </c>
      <c r="P18" s="17">
        <v>0.103451948347502</v>
      </c>
      <c r="Q18" s="17">
        <v>0.16143167714752599</v>
      </c>
      <c r="R18" s="17"/>
      <c r="S18" s="17">
        <v>0.14923112089239701</v>
      </c>
      <c r="T18" s="17">
        <v>0.12552609309141</v>
      </c>
      <c r="U18" s="17">
        <v>8.4875355235137201E-2</v>
      </c>
      <c r="V18" s="17">
        <v>0.11406732811326099</v>
      </c>
      <c r="W18" s="17">
        <v>0.12597960455666601</v>
      </c>
      <c r="X18" s="17">
        <v>9.1600383104578298E-2</v>
      </c>
      <c r="Y18" s="17">
        <v>6.8706332741789305E-2</v>
      </c>
      <c r="Z18" s="17">
        <v>0.11222513586416</v>
      </c>
      <c r="AA18" s="17">
        <v>0.12694744732924801</v>
      </c>
      <c r="AB18" s="17">
        <v>0.136071102104519</v>
      </c>
      <c r="AC18" s="17">
        <v>0.111911957540189</v>
      </c>
      <c r="AD18" s="17"/>
      <c r="AE18" s="17">
        <v>7.3293809985200103E-2</v>
      </c>
      <c r="AF18" s="17">
        <v>0.151204628065404</v>
      </c>
      <c r="AG18" s="17">
        <v>0.13673767158509501</v>
      </c>
      <c r="AH18" s="17"/>
      <c r="AI18" s="17">
        <v>6.0021992006279098E-2</v>
      </c>
      <c r="AJ18" s="17">
        <v>0.178360130481417</v>
      </c>
      <c r="AK18" s="17">
        <v>0.137316764745016</v>
      </c>
      <c r="AL18" s="17">
        <v>0.106661176124941</v>
      </c>
      <c r="AM18" s="17">
        <v>0.10854045597371501</v>
      </c>
      <c r="AN18" s="17"/>
      <c r="AO18" s="17">
        <v>5.7319898336661797E-2</v>
      </c>
      <c r="AP18" s="17">
        <v>0.15514665025728</v>
      </c>
      <c r="AQ18" s="17">
        <v>0.113859429557732</v>
      </c>
      <c r="AR18" s="17"/>
      <c r="AS18" s="17">
        <v>0.118237379971925</v>
      </c>
      <c r="AT18" s="17">
        <v>0.112657762550044</v>
      </c>
      <c r="AU18" s="17">
        <v>0.115356471729753</v>
      </c>
      <c r="AV18" s="17">
        <v>0.14651450958815801</v>
      </c>
      <c r="AW18" s="17">
        <v>0.15154032458550701</v>
      </c>
    </row>
    <row r="19" spans="2:49" ht="60" x14ac:dyDescent="0.25">
      <c r="B19" s="18" t="s">
        <v>375</v>
      </c>
      <c r="C19" s="17">
        <v>0.10055123972244399</v>
      </c>
      <c r="D19" s="17">
        <v>9.9618186527166294E-2</v>
      </c>
      <c r="E19" s="17">
        <v>0.100967201294744</v>
      </c>
      <c r="F19" s="17"/>
      <c r="G19" s="17">
        <v>0.14423453821764301</v>
      </c>
      <c r="H19" s="17">
        <v>0.13566692171037001</v>
      </c>
      <c r="I19" s="17">
        <v>9.7653769001812205E-2</v>
      </c>
      <c r="J19" s="17">
        <v>8.2619252188094794E-2</v>
      </c>
      <c r="K19" s="17">
        <v>8.2763145209236402E-2</v>
      </c>
      <c r="L19" s="17">
        <v>7.1409569276208701E-2</v>
      </c>
      <c r="M19" s="17"/>
      <c r="N19" s="17">
        <v>0.11756097514085299</v>
      </c>
      <c r="O19" s="17">
        <v>0.10980532739738701</v>
      </c>
      <c r="P19" s="17">
        <v>8.31625055976878E-2</v>
      </c>
      <c r="Q19" s="17">
        <v>8.8741101848200998E-2</v>
      </c>
      <c r="R19" s="17"/>
      <c r="S19" s="17">
        <v>0.121835901993811</v>
      </c>
      <c r="T19" s="17">
        <v>9.7911493495094204E-2</v>
      </c>
      <c r="U19" s="17">
        <v>0.102225678612691</v>
      </c>
      <c r="V19" s="17">
        <v>9.9408097981601704E-2</v>
      </c>
      <c r="W19" s="17">
        <v>0.110177425127942</v>
      </c>
      <c r="X19" s="17">
        <v>0.10770974020523</v>
      </c>
      <c r="Y19" s="17">
        <v>8.8012103319749999E-2</v>
      </c>
      <c r="Z19" s="17">
        <v>4.5969369095097599E-2</v>
      </c>
      <c r="AA19" s="17">
        <v>9.6166948583593495E-2</v>
      </c>
      <c r="AB19" s="17">
        <v>0.103690454654623</v>
      </c>
      <c r="AC19" s="17">
        <v>8.8492101766465395E-2</v>
      </c>
      <c r="AD19" s="17"/>
      <c r="AE19" s="17">
        <v>7.0609458169796593E-2</v>
      </c>
      <c r="AF19" s="17">
        <v>0.116575630032032</v>
      </c>
      <c r="AG19" s="17">
        <v>0.10505400556174301</v>
      </c>
      <c r="AH19" s="17"/>
      <c r="AI19" s="17">
        <v>7.4239062638350797E-2</v>
      </c>
      <c r="AJ19" s="17">
        <v>0.115044317652536</v>
      </c>
      <c r="AK19" s="17">
        <v>0.13001884894353</v>
      </c>
      <c r="AL19" s="17">
        <v>0.105926491689448</v>
      </c>
      <c r="AM19" s="17">
        <v>0.106193071967865</v>
      </c>
      <c r="AN19" s="17"/>
      <c r="AO19" s="17">
        <v>8.4426470053873104E-2</v>
      </c>
      <c r="AP19" s="17">
        <v>0.116265659478033</v>
      </c>
      <c r="AQ19" s="17">
        <v>0.107998311784583</v>
      </c>
      <c r="AR19" s="17"/>
      <c r="AS19" s="17">
        <v>7.6582270263672897E-2</v>
      </c>
      <c r="AT19" s="17">
        <v>0.102562852779341</v>
      </c>
      <c r="AU19" s="17">
        <v>0.11894791184857401</v>
      </c>
      <c r="AV19" s="17">
        <v>0.13716977987739901</v>
      </c>
      <c r="AW19" s="17">
        <v>0.15372325295859099</v>
      </c>
    </row>
    <row r="20" spans="2:49" ht="30" x14ac:dyDescent="0.25">
      <c r="B20" s="18" t="s">
        <v>376</v>
      </c>
      <c r="C20" s="17">
        <v>9.4184108276752401E-2</v>
      </c>
      <c r="D20" s="17">
        <v>0.10515178238619401</v>
      </c>
      <c r="E20" s="17">
        <v>8.27206985350767E-2</v>
      </c>
      <c r="F20" s="17"/>
      <c r="G20" s="17">
        <v>0.112595830083731</v>
      </c>
      <c r="H20" s="17">
        <v>0.13837826360095501</v>
      </c>
      <c r="I20" s="17">
        <v>0.10598102152894701</v>
      </c>
      <c r="J20" s="17">
        <v>0.117800777021418</v>
      </c>
      <c r="K20" s="17">
        <v>7.5233581307266095E-2</v>
      </c>
      <c r="L20" s="17">
        <v>2.97408956942848E-2</v>
      </c>
      <c r="M20" s="17"/>
      <c r="N20" s="17">
        <v>9.8684867508550905E-2</v>
      </c>
      <c r="O20" s="17">
        <v>9.9698478698759002E-2</v>
      </c>
      <c r="P20" s="17">
        <v>9.8360796481062399E-2</v>
      </c>
      <c r="Q20" s="17">
        <v>7.8830024899623902E-2</v>
      </c>
      <c r="R20" s="17"/>
      <c r="S20" s="17">
        <v>0.1036665823236</v>
      </c>
      <c r="T20" s="17">
        <v>9.9674087988052107E-2</v>
      </c>
      <c r="U20" s="17">
        <v>8.2422168674410407E-2</v>
      </c>
      <c r="V20" s="17">
        <v>7.6279669871434405E-2</v>
      </c>
      <c r="W20" s="17">
        <v>0.10019782151131</v>
      </c>
      <c r="X20" s="17">
        <v>0.110459979165689</v>
      </c>
      <c r="Y20" s="17">
        <v>0.11009761382396401</v>
      </c>
      <c r="Z20" s="17">
        <v>0.104379293575886</v>
      </c>
      <c r="AA20" s="17">
        <v>9.5876222762736302E-2</v>
      </c>
      <c r="AB20" s="17">
        <v>7.1549082427382102E-2</v>
      </c>
      <c r="AC20" s="17">
        <v>7.0141158764141107E-2</v>
      </c>
      <c r="AD20" s="17"/>
      <c r="AE20" s="17">
        <v>8.7399880384630702E-2</v>
      </c>
      <c r="AF20" s="17">
        <v>9.9574433479517693E-2</v>
      </c>
      <c r="AG20" s="17">
        <v>9.5528725611555398E-2</v>
      </c>
      <c r="AH20" s="17"/>
      <c r="AI20" s="17">
        <v>8.4403948256949801E-2</v>
      </c>
      <c r="AJ20" s="17">
        <v>0.10587349659635301</v>
      </c>
      <c r="AK20" s="17">
        <v>8.6886378869476893E-2</v>
      </c>
      <c r="AL20" s="17">
        <v>0.13070567566447799</v>
      </c>
      <c r="AM20" s="17">
        <v>9.69722760230083E-2</v>
      </c>
      <c r="AN20" s="17"/>
      <c r="AO20" s="17">
        <v>8.5457736383250493E-2</v>
      </c>
      <c r="AP20" s="17">
        <v>0.111425228882003</v>
      </c>
      <c r="AQ20" s="17">
        <v>9.9787618405720493E-2</v>
      </c>
      <c r="AR20" s="17"/>
      <c r="AS20" s="17">
        <v>9.4682344017982797E-2</v>
      </c>
      <c r="AT20" s="17">
        <v>8.8772164218237207E-2</v>
      </c>
      <c r="AU20" s="17">
        <v>9.6610675931888504E-2</v>
      </c>
      <c r="AV20" s="17">
        <v>0.14821488306505401</v>
      </c>
      <c r="AW20" s="17">
        <v>7.1817534534632105E-2</v>
      </c>
    </row>
    <row r="21" spans="2:49" ht="60" x14ac:dyDescent="0.25">
      <c r="B21" s="18" t="s">
        <v>377</v>
      </c>
      <c r="C21" s="17">
        <v>8.0349945895898695E-2</v>
      </c>
      <c r="D21" s="17">
        <v>8.5230881390098601E-2</v>
      </c>
      <c r="E21" s="17">
        <v>7.3808071827918001E-2</v>
      </c>
      <c r="F21" s="17"/>
      <c r="G21" s="17">
        <v>0.122172028874731</v>
      </c>
      <c r="H21" s="17">
        <v>9.6610585415585801E-2</v>
      </c>
      <c r="I21" s="17">
        <v>8.5185366284241504E-2</v>
      </c>
      <c r="J21" s="17">
        <v>7.0560327664971501E-2</v>
      </c>
      <c r="K21" s="17">
        <v>8.3001184299184197E-2</v>
      </c>
      <c r="L21" s="17">
        <v>4.11594232141516E-2</v>
      </c>
      <c r="M21" s="17"/>
      <c r="N21" s="17">
        <v>9.0646466084122704E-2</v>
      </c>
      <c r="O21" s="17">
        <v>6.6417005838279197E-2</v>
      </c>
      <c r="P21" s="17">
        <v>7.6390219700759404E-2</v>
      </c>
      <c r="Q21" s="17">
        <v>8.5951284584509804E-2</v>
      </c>
      <c r="R21" s="17"/>
      <c r="S21" s="17">
        <v>9.4146469802712296E-2</v>
      </c>
      <c r="T21" s="17">
        <v>9.8293117947018199E-2</v>
      </c>
      <c r="U21" s="17">
        <v>5.7484192012198003E-2</v>
      </c>
      <c r="V21" s="17">
        <v>9.3625974149783298E-2</v>
      </c>
      <c r="W21" s="17">
        <v>5.9632333389067198E-2</v>
      </c>
      <c r="X21" s="17">
        <v>9.5616541701576394E-2</v>
      </c>
      <c r="Y21" s="17">
        <v>5.2281623407116402E-2</v>
      </c>
      <c r="Z21" s="17">
        <v>6.93409218564464E-2</v>
      </c>
      <c r="AA21" s="17">
        <v>7.0859254136178398E-2</v>
      </c>
      <c r="AB21" s="17">
        <v>8.1752916330878E-2</v>
      </c>
      <c r="AC21" s="17">
        <v>8.1405808829293394E-2</v>
      </c>
      <c r="AD21" s="17"/>
      <c r="AE21" s="17">
        <v>5.0406391893218397E-2</v>
      </c>
      <c r="AF21" s="17">
        <v>0.102532403900226</v>
      </c>
      <c r="AG21" s="17">
        <v>7.0870153822018805E-2</v>
      </c>
      <c r="AH21" s="17"/>
      <c r="AI21" s="17">
        <v>4.2094412772799898E-2</v>
      </c>
      <c r="AJ21" s="17">
        <v>0.115279940921365</v>
      </c>
      <c r="AK21" s="17">
        <v>0.10204668857096701</v>
      </c>
      <c r="AL21" s="17">
        <v>3.36827082183127E-2</v>
      </c>
      <c r="AM21" s="17">
        <v>8.6008365693074101E-2</v>
      </c>
      <c r="AN21" s="17"/>
      <c r="AO21" s="17">
        <v>4.8904705491725098E-2</v>
      </c>
      <c r="AP21" s="17">
        <v>0.109962747006267</v>
      </c>
      <c r="AQ21" s="17">
        <v>7.1098470421502094E-2</v>
      </c>
      <c r="AR21" s="17"/>
      <c r="AS21" s="17">
        <v>6.4464254209654306E-2</v>
      </c>
      <c r="AT21" s="17">
        <v>8.4222805393484798E-2</v>
      </c>
      <c r="AU21" s="17">
        <v>7.8938359342002606E-2</v>
      </c>
      <c r="AV21" s="17">
        <v>0.117494121976323</v>
      </c>
      <c r="AW21" s="17">
        <v>6.6023777145335999E-2</v>
      </c>
    </row>
    <row r="22" spans="2:49" ht="30" x14ac:dyDescent="0.25">
      <c r="B22" s="18" t="s">
        <v>378</v>
      </c>
      <c r="C22" s="17">
        <v>7.4649630566843803E-2</v>
      </c>
      <c r="D22" s="17">
        <v>6.2453438929394603E-2</v>
      </c>
      <c r="E22" s="17">
        <v>8.7178710757450095E-2</v>
      </c>
      <c r="F22" s="17"/>
      <c r="G22" s="17">
        <v>9.7387632613709904E-2</v>
      </c>
      <c r="H22" s="17">
        <v>9.7012935645843304E-2</v>
      </c>
      <c r="I22" s="17">
        <v>7.7406454748866094E-2</v>
      </c>
      <c r="J22" s="17">
        <v>6.5474372925841698E-2</v>
      </c>
      <c r="K22" s="17">
        <v>7.1848797979951695E-2</v>
      </c>
      <c r="L22" s="17">
        <v>4.8223071016288602E-2</v>
      </c>
      <c r="M22" s="17"/>
      <c r="N22" s="17">
        <v>5.8283681407178503E-2</v>
      </c>
      <c r="O22" s="17">
        <v>8.1687449898764794E-2</v>
      </c>
      <c r="P22" s="17">
        <v>6.57649632035575E-2</v>
      </c>
      <c r="Q22" s="17">
        <v>9.3265732155430603E-2</v>
      </c>
      <c r="R22" s="17"/>
      <c r="S22" s="17">
        <v>8.8973833568622901E-2</v>
      </c>
      <c r="T22" s="17">
        <v>6.2476195463484097E-2</v>
      </c>
      <c r="U22" s="17">
        <v>4.2157156496505199E-2</v>
      </c>
      <c r="V22" s="17">
        <v>5.7870620037238502E-2</v>
      </c>
      <c r="W22" s="17">
        <v>0.108895827656186</v>
      </c>
      <c r="X22" s="17">
        <v>8.1993229946550505E-2</v>
      </c>
      <c r="Y22" s="17">
        <v>8.2253515581693401E-2</v>
      </c>
      <c r="Z22" s="17">
        <v>7.4506598313637803E-2</v>
      </c>
      <c r="AA22" s="17">
        <v>8.4204771057386205E-2</v>
      </c>
      <c r="AB22" s="17">
        <v>5.9004164753758602E-2</v>
      </c>
      <c r="AC22" s="17">
        <v>8.2331130249585396E-2</v>
      </c>
      <c r="AD22" s="17"/>
      <c r="AE22" s="17">
        <v>5.8203652581285299E-2</v>
      </c>
      <c r="AF22" s="17">
        <v>7.7752966648986205E-2</v>
      </c>
      <c r="AG22" s="17">
        <v>8.3758506072914296E-2</v>
      </c>
      <c r="AH22" s="17"/>
      <c r="AI22" s="17">
        <v>4.68716730100769E-2</v>
      </c>
      <c r="AJ22" s="17">
        <v>9.4300942894433498E-2</v>
      </c>
      <c r="AK22" s="17">
        <v>7.5647505488173603E-2</v>
      </c>
      <c r="AL22" s="17">
        <v>6.8010830077798498E-2</v>
      </c>
      <c r="AM22" s="17">
        <v>8.3247678351698995E-2</v>
      </c>
      <c r="AN22" s="17"/>
      <c r="AO22" s="17">
        <v>5.3033848700185002E-2</v>
      </c>
      <c r="AP22" s="17">
        <v>9.5451548889481694E-2</v>
      </c>
      <c r="AQ22" s="17">
        <v>5.8682870669557297E-2</v>
      </c>
      <c r="AR22" s="17"/>
      <c r="AS22" s="17">
        <v>7.3347393763215196E-2</v>
      </c>
      <c r="AT22" s="17">
        <v>8.6045499986683899E-2</v>
      </c>
      <c r="AU22" s="17">
        <v>6.0270632811796399E-2</v>
      </c>
      <c r="AV22" s="17">
        <v>8.0007347438547899E-2</v>
      </c>
      <c r="AW22" s="17">
        <v>0</v>
      </c>
    </row>
    <row r="23" spans="2:49" ht="105" x14ac:dyDescent="0.25">
      <c r="B23" s="18" t="s">
        <v>379</v>
      </c>
      <c r="C23" s="17">
        <v>7.2004178073954497E-2</v>
      </c>
      <c r="D23" s="17">
        <v>7.7940082684903295E-2</v>
      </c>
      <c r="E23" s="17">
        <v>6.5845331744173605E-2</v>
      </c>
      <c r="F23" s="17"/>
      <c r="G23" s="17">
        <v>0.12555141147217799</v>
      </c>
      <c r="H23" s="17">
        <v>8.5043576371137894E-2</v>
      </c>
      <c r="I23" s="17">
        <v>6.6326004235121805E-2</v>
      </c>
      <c r="J23" s="17">
        <v>5.3695996974700198E-2</v>
      </c>
      <c r="K23" s="17">
        <v>7.16470496093847E-2</v>
      </c>
      <c r="L23" s="17">
        <v>4.50344797225284E-2</v>
      </c>
      <c r="M23" s="17"/>
      <c r="N23" s="17">
        <v>7.3961588060578801E-2</v>
      </c>
      <c r="O23" s="17">
        <v>6.34741246366088E-2</v>
      </c>
      <c r="P23" s="17">
        <v>8.2140584468751401E-2</v>
      </c>
      <c r="Q23" s="17">
        <v>7.1277895421791998E-2</v>
      </c>
      <c r="R23" s="17"/>
      <c r="S23" s="17">
        <v>9.5772970265541296E-2</v>
      </c>
      <c r="T23" s="17">
        <v>7.3259217217643793E-2</v>
      </c>
      <c r="U23" s="17">
        <v>5.8660592266830403E-2</v>
      </c>
      <c r="V23" s="17">
        <v>7.9682026698929598E-2</v>
      </c>
      <c r="W23" s="17">
        <v>7.6630672721499399E-2</v>
      </c>
      <c r="X23" s="17">
        <v>8.0677661788384994E-2</v>
      </c>
      <c r="Y23" s="17">
        <v>6.8933952892052203E-2</v>
      </c>
      <c r="Z23" s="17">
        <v>4.55148862812597E-2</v>
      </c>
      <c r="AA23" s="17">
        <v>5.9620679152061103E-2</v>
      </c>
      <c r="AB23" s="17">
        <v>5.73893997245912E-2</v>
      </c>
      <c r="AC23" s="17">
        <v>6.7266864916860403E-2</v>
      </c>
      <c r="AD23" s="17"/>
      <c r="AE23" s="17">
        <v>6.2413976344961299E-2</v>
      </c>
      <c r="AF23" s="17">
        <v>8.4244735984893002E-2</v>
      </c>
      <c r="AG23" s="17">
        <v>4.6823938866092298E-2</v>
      </c>
      <c r="AH23" s="17"/>
      <c r="AI23" s="17">
        <v>7.3830237793098705E-2</v>
      </c>
      <c r="AJ23" s="17">
        <v>7.4880944995584106E-2</v>
      </c>
      <c r="AK23" s="17">
        <v>8.5684181447795202E-2</v>
      </c>
      <c r="AL23" s="17">
        <v>0.11076374728013499</v>
      </c>
      <c r="AM23" s="17">
        <v>3.7297526304096301E-2</v>
      </c>
      <c r="AN23" s="17"/>
      <c r="AO23" s="17">
        <v>8.6331646072486903E-2</v>
      </c>
      <c r="AP23" s="17">
        <v>7.7062868780425994E-2</v>
      </c>
      <c r="AQ23" s="17">
        <v>6.94022357700044E-2</v>
      </c>
      <c r="AR23" s="17"/>
      <c r="AS23" s="17">
        <v>7.2715103432973605E-2</v>
      </c>
      <c r="AT23" s="17">
        <v>6.5686866685221598E-2</v>
      </c>
      <c r="AU23" s="17">
        <v>8.6671015360535494E-2</v>
      </c>
      <c r="AV23" s="17">
        <v>7.8991478000971393E-2</v>
      </c>
      <c r="AW23" s="17">
        <v>6.21915522979304E-2</v>
      </c>
    </row>
    <row r="24" spans="2:49" ht="75" x14ac:dyDescent="0.25">
      <c r="B24" s="18" t="s">
        <v>380</v>
      </c>
      <c r="C24" s="17">
        <v>6.5224370922329203E-2</v>
      </c>
      <c r="D24" s="17">
        <v>7.4178710224622996E-2</v>
      </c>
      <c r="E24" s="17">
        <v>5.65734414103084E-2</v>
      </c>
      <c r="F24" s="17"/>
      <c r="G24" s="17">
        <v>0.13855585846785201</v>
      </c>
      <c r="H24" s="17">
        <v>6.9788302297627294E-2</v>
      </c>
      <c r="I24" s="17">
        <v>7.4627586597584297E-2</v>
      </c>
      <c r="J24" s="17">
        <v>5.3152997429009197E-2</v>
      </c>
      <c r="K24" s="17">
        <v>3.09451742303373E-2</v>
      </c>
      <c r="L24" s="17">
        <v>3.7190667259149601E-2</v>
      </c>
      <c r="M24" s="17"/>
      <c r="N24" s="17">
        <v>7.26457749280041E-2</v>
      </c>
      <c r="O24" s="17">
        <v>5.3206815282265202E-2</v>
      </c>
      <c r="P24" s="17">
        <v>7.9591652744574401E-2</v>
      </c>
      <c r="Q24" s="17">
        <v>5.6537052679536397E-2</v>
      </c>
      <c r="R24" s="17"/>
      <c r="S24" s="17">
        <v>8.5978156510739506E-2</v>
      </c>
      <c r="T24" s="17">
        <v>7.7835660884645594E-2</v>
      </c>
      <c r="U24" s="17">
        <v>6.4239096474943094E-2</v>
      </c>
      <c r="V24" s="17">
        <v>5.5000902951716397E-2</v>
      </c>
      <c r="W24" s="17">
        <v>7.8305986430976804E-2</v>
      </c>
      <c r="X24" s="17">
        <v>6.1889992439847698E-2</v>
      </c>
      <c r="Y24" s="17">
        <v>5.5380440249498397E-2</v>
      </c>
      <c r="Z24" s="17">
        <v>6.7486454714759003E-2</v>
      </c>
      <c r="AA24" s="17">
        <v>6.1046527583996403E-2</v>
      </c>
      <c r="AB24" s="17">
        <v>4.4773108385842801E-2</v>
      </c>
      <c r="AC24" s="17">
        <v>4.2008001395725997E-2</v>
      </c>
      <c r="AD24" s="17"/>
      <c r="AE24" s="17">
        <v>5.2308277116610701E-2</v>
      </c>
      <c r="AF24" s="17">
        <v>6.8162449728938604E-2</v>
      </c>
      <c r="AG24" s="17">
        <v>5.8503129585627298E-2</v>
      </c>
      <c r="AH24" s="17"/>
      <c r="AI24" s="17">
        <v>6.0295497680311297E-2</v>
      </c>
      <c r="AJ24" s="17">
        <v>6.71466850649233E-2</v>
      </c>
      <c r="AK24" s="17">
        <v>8.1514411726398506E-2</v>
      </c>
      <c r="AL24" s="17">
        <v>2.9736221197593098E-2</v>
      </c>
      <c r="AM24" s="17">
        <v>4.6731359586469297E-2</v>
      </c>
      <c r="AN24" s="17"/>
      <c r="AO24" s="17">
        <v>6.7739510879656295E-2</v>
      </c>
      <c r="AP24" s="17">
        <v>7.7364422420124104E-2</v>
      </c>
      <c r="AQ24" s="17">
        <v>5.5651861425925798E-2</v>
      </c>
      <c r="AR24" s="17"/>
      <c r="AS24" s="17">
        <v>4.5213602092359403E-2</v>
      </c>
      <c r="AT24" s="17">
        <v>6.5899273494379906E-2</v>
      </c>
      <c r="AU24" s="17">
        <v>7.4695375072496795E-2</v>
      </c>
      <c r="AV24" s="17">
        <v>9.4012954195513296E-2</v>
      </c>
      <c r="AW24" s="17">
        <v>8.3215180906470093E-2</v>
      </c>
    </row>
    <row r="25" spans="2:49" ht="30" x14ac:dyDescent="0.25">
      <c r="B25" s="18" t="s">
        <v>381</v>
      </c>
      <c r="C25" s="17">
        <v>4.3762089606890098E-2</v>
      </c>
      <c r="D25" s="17">
        <v>4.9201658752217999E-2</v>
      </c>
      <c r="E25" s="17">
        <v>3.8257570864083199E-2</v>
      </c>
      <c r="F25" s="17"/>
      <c r="G25" s="17">
        <v>7.6868436264973597E-2</v>
      </c>
      <c r="H25" s="17">
        <v>3.7689351653646799E-2</v>
      </c>
      <c r="I25" s="17">
        <v>3.5039112502430698E-2</v>
      </c>
      <c r="J25" s="17">
        <v>3.8663196129323202E-2</v>
      </c>
      <c r="K25" s="17">
        <v>4.1949423409213898E-2</v>
      </c>
      <c r="L25" s="17">
        <v>3.8837576818068702E-2</v>
      </c>
      <c r="M25" s="17"/>
      <c r="N25" s="17">
        <v>4.30473894866822E-2</v>
      </c>
      <c r="O25" s="17">
        <v>4.4948161813441398E-2</v>
      </c>
      <c r="P25" s="17">
        <v>5.5235739736548599E-2</v>
      </c>
      <c r="Q25" s="17">
        <v>3.3180743883400997E-2</v>
      </c>
      <c r="R25" s="17"/>
      <c r="S25" s="17">
        <v>4.5627275085241101E-2</v>
      </c>
      <c r="T25" s="17">
        <v>4.8940063810258803E-2</v>
      </c>
      <c r="U25" s="17">
        <v>5.3165647027722598E-2</v>
      </c>
      <c r="V25" s="17">
        <v>3.1288078528769699E-2</v>
      </c>
      <c r="W25" s="17">
        <v>5.1615158305900001E-2</v>
      </c>
      <c r="X25" s="17">
        <v>3.5135002593373099E-2</v>
      </c>
      <c r="Y25" s="17">
        <v>5.0957040798173897E-2</v>
      </c>
      <c r="Z25" s="17">
        <v>4.1188966546258601E-2</v>
      </c>
      <c r="AA25" s="17">
        <v>4.0400219059436998E-2</v>
      </c>
      <c r="AB25" s="17">
        <v>4.3256711078265099E-2</v>
      </c>
      <c r="AC25" s="17">
        <v>3.5875597021776402E-2</v>
      </c>
      <c r="AD25" s="17"/>
      <c r="AE25" s="17">
        <v>5.12206895127649E-2</v>
      </c>
      <c r="AF25" s="17">
        <v>3.9232991722774203E-2</v>
      </c>
      <c r="AG25" s="17">
        <v>4.3677341895981998E-2</v>
      </c>
      <c r="AH25" s="17"/>
      <c r="AI25" s="17">
        <v>5.4081663078274902E-2</v>
      </c>
      <c r="AJ25" s="17">
        <v>4.1681109340085003E-2</v>
      </c>
      <c r="AK25" s="17">
        <v>3.9321563224944803E-2</v>
      </c>
      <c r="AL25" s="17">
        <v>7.8329126585107905E-2</v>
      </c>
      <c r="AM25" s="17">
        <v>3.8955184728151203E-2</v>
      </c>
      <c r="AN25" s="17"/>
      <c r="AO25" s="17">
        <v>6.2397224728193999E-2</v>
      </c>
      <c r="AP25" s="17">
        <v>4.1270298332581702E-2</v>
      </c>
      <c r="AQ25" s="17">
        <v>3.7779720922015703E-2</v>
      </c>
      <c r="AR25" s="17"/>
      <c r="AS25" s="17">
        <v>4.4442470657714603E-2</v>
      </c>
      <c r="AT25" s="17">
        <v>4.5918454527396201E-2</v>
      </c>
      <c r="AU25" s="17">
        <v>4.6391624642541297E-2</v>
      </c>
      <c r="AV25" s="17">
        <v>3.7983483199837499E-2</v>
      </c>
      <c r="AW25" s="17">
        <v>3.9223596249297797E-2</v>
      </c>
    </row>
    <row r="26" spans="2:49" ht="30" x14ac:dyDescent="0.25">
      <c r="B26" s="18" t="s">
        <v>382</v>
      </c>
      <c r="C26" s="17">
        <v>2.8854491131505702E-2</v>
      </c>
      <c r="D26" s="17">
        <v>2.8925605640835201E-2</v>
      </c>
      <c r="E26" s="17">
        <v>2.85606832583877E-2</v>
      </c>
      <c r="F26" s="17"/>
      <c r="G26" s="17">
        <v>2.26391205488773E-2</v>
      </c>
      <c r="H26" s="17">
        <v>3.6730859617178001E-2</v>
      </c>
      <c r="I26" s="17">
        <v>2.8308876157540901E-2</v>
      </c>
      <c r="J26" s="17">
        <v>2.1651341935914399E-2</v>
      </c>
      <c r="K26" s="17">
        <v>2.70586286009931E-2</v>
      </c>
      <c r="L26" s="17">
        <v>3.41484993207158E-2</v>
      </c>
      <c r="M26" s="17"/>
      <c r="N26" s="17">
        <v>2.5255287875007301E-2</v>
      </c>
      <c r="O26" s="17">
        <v>2.41511338435818E-2</v>
      </c>
      <c r="P26" s="17">
        <v>3.1545639814410803E-2</v>
      </c>
      <c r="Q26" s="17">
        <v>3.4938396910235703E-2</v>
      </c>
      <c r="R26" s="17"/>
      <c r="S26" s="17">
        <v>2.49177712189067E-2</v>
      </c>
      <c r="T26" s="17">
        <v>3.7420691041301003E-2</v>
      </c>
      <c r="U26" s="17">
        <v>4.2302396393759802E-2</v>
      </c>
      <c r="V26" s="17">
        <v>1.5521304362155E-2</v>
      </c>
      <c r="W26" s="17">
        <v>2.2330287429907E-2</v>
      </c>
      <c r="X26" s="17">
        <v>2.63934587446812E-2</v>
      </c>
      <c r="Y26" s="17">
        <v>2.8626567984756601E-2</v>
      </c>
      <c r="Z26" s="17">
        <v>1.72788005428922E-2</v>
      </c>
      <c r="AA26" s="17">
        <v>1.9938269610243E-2</v>
      </c>
      <c r="AB26" s="17">
        <v>3.7721003601620798E-2</v>
      </c>
      <c r="AC26" s="17">
        <v>4.6888425520414397E-2</v>
      </c>
      <c r="AD26" s="17"/>
      <c r="AE26" s="17">
        <v>2.6294322328058398E-2</v>
      </c>
      <c r="AF26" s="17">
        <v>2.7569122127052401E-2</v>
      </c>
      <c r="AG26" s="17">
        <v>4.0818342752398602E-2</v>
      </c>
      <c r="AH26" s="17"/>
      <c r="AI26" s="17">
        <v>2.6739668345331601E-2</v>
      </c>
      <c r="AJ26" s="17">
        <v>2.91023811275209E-2</v>
      </c>
      <c r="AK26" s="17">
        <v>2.6166691404902801E-2</v>
      </c>
      <c r="AL26" s="17">
        <v>2.4520920653347399E-2</v>
      </c>
      <c r="AM26" s="17">
        <v>2.9476671233385401E-2</v>
      </c>
      <c r="AN26" s="17"/>
      <c r="AO26" s="17">
        <v>2.5345225733083301E-2</v>
      </c>
      <c r="AP26" s="17">
        <v>2.3798666729116E-2</v>
      </c>
      <c r="AQ26" s="17">
        <v>3.3564101758569602E-2</v>
      </c>
      <c r="AR26" s="17"/>
      <c r="AS26" s="17">
        <v>3.1150233903192499E-2</v>
      </c>
      <c r="AT26" s="17">
        <v>3.07377698676044E-2</v>
      </c>
      <c r="AU26" s="17">
        <v>2.38043026293016E-2</v>
      </c>
      <c r="AV26" s="17">
        <v>2.6529428523179601E-2</v>
      </c>
      <c r="AW26" s="17">
        <v>2.5044604384686101E-2</v>
      </c>
    </row>
    <row r="27" spans="2:49" x14ac:dyDescent="0.25">
      <c r="B27" s="18" t="s">
        <v>150</v>
      </c>
      <c r="C27" s="19">
        <v>7.0208245346427597E-2</v>
      </c>
      <c r="D27" s="19">
        <v>5.6117287963108102E-2</v>
      </c>
      <c r="E27" s="19">
        <v>8.4096110511931499E-2</v>
      </c>
      <c r="F27" s="19"/>
      <c r="G27" s="19">
        <v>0.104940861981383</v>
      </c>
      <c r="H27" s="19">
        <v>8.20556736028904E-2</v>
      </c>
      <c r="I27" s="19">
        <v>6.8893310026407695E-2</v>
      </c>
      <c r="J27" s="19">
        <v>7.7819489552657897E-2</v>
      </c>
      <c r="K27" s="19">
        <v>5.9876958881899402E-2</v>
      </c>
      <c r="L27" s="19">
        <v>3.8964934487988399E-2</v>
      </c>
      <c r="M27" s="19"/>
      <c r="N27" s="19">
        <v>6.2662484302951599E-2</v>
      </c>
      <c r="O27" s="19">
        <v>6.9697906600692902E-2</v>
      </c>
      <c r="P27" s="19">
        <v>7.4352227743667093E-2</v>
      </c>
      <c r="Q27" s="19">
        <v>7.4545334712168898E-2</v>
      </c>
      <c r="R27" s="19"/>
      <c r="S27" s="19">
        <v>5.1779222584711702E-2</v>
      </c>
      <c r="T27" s="19">
        <v>7.8546176852691094E-2</v>
      </c>
      <c r="U27" s="19">
        <v>8.46486906102588E-2</v>
      </c>
      <c r="V27" s="19">
        <v>6.2765552162545396E-2</v>
      </c>
      <c r="W27" s="19">
        <v>7.2397873760570705E-2</v>
      </c>
      <c r="X27" s="19">
        <v>6.6872084555185896E-2</v>
      </c>
      <c r="Y27" s="19">
        <v>7.61830641998405E-2</v>
      </c>
      <c r="Z27" s="19">
        <v>8.0985794963052998E-2</v>
      </c>
      <c r="AA27" s="19">
        <v>7.6375312773371395E-2</v>
      </c>
      <c r="AB27" s="19">
        <v>6.0630791373428701E-2</v>
      </c>
      <c r="AC27" s="19">
        <v>7.8857239072745305E-2</v>
      </c>
      <c r="AD27" s="19"/>
      <c r="AE27" s="19">
        <v>5.3761884130984601E-2</v>
      </c>
      <c r="AF27" s="19">
        <v>5.1686589472191201E-2</v>
      </c>
      <c r="AG27" s="19">
        <v>0.118103218189907</v>
      </c>
      <c r="AH27" s="19"/>
      <c r="AI27" s="19">
        <v>4.1446863842835698E-2</v>
      </c>
      <c r="AJ27" s="19">
        <v>5.5816241920208502E-2</v>
      </c>
      <c r="AK27" s="19">
        <v>4.8652832240868499E-2</v>
      </c>
      <c r="AL27" s="19">
        <v>1.8799738522656501E-2</v>
      </c>
      <c r="AM27" s="19">
        <v>0.13883127969120099</v>
      </c>
      <c r="AN27" s="19"/>
      <c r="AO27" s="19">
        <v>4.26032284273581E-2</v>
      </c>
      <c r="AP27" s="19">
        <v>5.4309627720838097E-2</v>
      </c>
      <c r="AQ27" s="19">
        <v>4.8862998464471098E-2</v>
      </c>
      <c r="AR27" s="19"/>
      <c r="AS27" s="19">
        <v>7.9875604496455296E-2</v>
      </c>
      <c r="AT27" s="19">
        <v>7.9508274222585204E-2</v>
      </c>
      <c r="AU27" s="19">
        <v>6.3692541728761307E-2</v>
      </c>
      <c r="AV27" s="19">
        <v>4.8119651356119598E-2</v>
      </c>
      <c r="AW27" s="19">
        <v>4.1703481753109298E-2</v>
      </c>
    </row>
    <row r="28" spans="2:49" x14ac:dyDescent="0.25">
      <c r="B28" s="16"/>
    </row>
    <row r="29" spans="2:49" x14ac:dyDescent="0.25">
      <c r="B29" t="s">
        <v>77</v>
      </c>
    </row>
    <row r="30" spans="2:49" x14ac:dyDescent="0.25">
      <c r="B30" t="s">
        <v>78</v>
      </c>
    </row>
    <row r="32" spans="2:49" x14ac:dyDescent="0.25">
      <c r="B3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60" x14ac:dyDescent="0.25">
      <c r="B9" s="18" t="s">
        <v>384</v>
      </c>
      <c r="C9" s="17">
        <v>0.55115897700922201</v>
      </c>
      <c r="D9" s="17">
        <v>0.57270992416149702</v>
      </c>
      <c r="E9" s="17">
        <v>0.53029738815027205</v>
      </c>
      <c r="F9" s="17"/>
      <c r="G9" s="17">
        <v>0.45166270648796197</v>
      </c>
      <c r="H9" s="17">
        <v>0.45287530164366202</v>
      </c>
      <c r="I9" s="17">
        <v>0.50542521638327598</v>
      </c>
      <c r="J9" s="17">
        <v>0.56156110934901904</v>
      </c>
      <c r="K9" s="17">
        <v>0.61773498873978006</v>
      </c>
      <c r="L9" s="17">
        <v>0.682329486546845</v>
      </c>
      <c r="M9" s="17"/>
      <c r="N9" s="17">
        <v>0.63492265661168101</v>
      </c>
      <c r="O9" s="17">
        <v>0.57904559265347799</v>
      </c>
      <c r="P9" s="17">
        <v>0.473622648914726</v>
      </c>
      <c r="Q9" s="17">
        <v>0.50268161469211503</v>
      </c>
      <c r="R9" s="17"/>
      <c r="S9" s="17">
        <v>0.52620882835934202</v>
      </c>
      <c r="T9" s="17">
        <v>0.55315337808879805</v>
      </c>
      <c r="U9" s="17">
        <v>0.583656638410053</v>
      </c>
      <c r="V9" s="17">
        <v>0.61120365065882998</v>
      </c>
      <c r="W9" s="17">
        <v>0.52652238156855802</v>
      </c>
      <c r="X9" s="17">
        <v>0.54150154381984505</v>
      </c>
      <c r="Y9" s="17">
        <v>0.56558153438332304</v>
      </c>
      <c r="Z9" s="17">
        <v>0.49471562521746199</v>
      </c>
      <c r="AA9" s="17">
        <v>0.54062946420364799</v>
      </c>
      <c r="AB9" s="17">
        <v>0.58697662006469598</v>
      </c>
      <c r="AC9" s="17">
        <v>0.488360679678845</v>
      </c>
      <c r="AD9" s="17"/>
      <c r="AE9" s="17">
        <v>0.53104589963678095</v>
      </c>
      <c r="AF9" s="17">
        <v>0.62421903697115699</v>
      </c>
      <c r="AG9" s="17">
        <v>0.45715478957282002</v>
      </c>
      <c r="AH9" s="17"/>
      <c r="AI9" s="17">
        <v>0.56237120775285099</v>
      </c>
      <c r="AJ9" s="17">
        <v>0.55911499162998501</v>
      </c>
      <c r="AK9" s="17">
        <v>0.69684736914134604</v>
      </c>
      <c r="AL9" s="17">
        <v>0.31208698581089001</v>
      </c>
      <c r="AM9" s="17">
        <v>0.48174024644874203</v>
      </c>
      <c r="AN9" s="17"/>
      <c r="AO9" s="17">
        <v>0.56679731310487003</v>
      </c>
      <c r="AP9" s="17">
        <v>0.57895992715937195</v>
      </c>
      <c r="AQ9" s="17">
        <v>0.65523726650962399</v>
      </c>
      <c r="AR9" s="17"/>
      <c r="AS9" s="17">
        <v>0.47449235091828701</v>
      </c>
      <c r="AT9" s="17">
        <v>0.55765103118230197</v>
      </c>
      <c r="AU9" s="17">
        <v>0.60699307588130702</v>
      </c>
      <c r="AV9" s="17">
        <v>0.58032861082770204</v>
      </c>
      <c r="AW9" s="17">
        <v>0.58969808439559301</v>
      </c>
    </row>
    <row r="10" spans="2:49" ht="30" x14ac:dyDescent="0.25">
      <c r="B10" s="18" t="s">
        <v>385</v>
      </c>
      <c r="C10" s="17">
        <v>0.36375490194616</v>
      </c>
      <c r="D10" s="17">
        <v>0.47177198973022799</v>
      </c>
      <c r="E10" s="17">
        <v>0.259747588721849</v>
      </c>
      <c r="F10" s="17"/>
      <c r="G10" s="17">
        <v>0.25798337156014201</v>
      </c>
      <c r="H10" s="17">
        <v>0.273047332960975</v>
      </c>
      <c r="I10" s="17">
        <v>0.28945743551331499</v>
      </c>
      <c r="J10" s="17">
        <v>0.345770650525068</v>
      </c>
      <c r="K10" s="17">
        <v>0.43100994224452199</v>
      </c>
      <c r="L10" s="17">
        <v>0.53889883383039405</v>
      </c>
      <c r="M10" s="17"/>
      <c r="N10" s="17">
        <v>0.424332311143576</v>
      </c>
      <c r="O10" s="17">
        <v>0.37151561608111899</v>
      </c>
      <c r="P10" s="17">
        <v>0.34497296215967699</v>
      </c>
      <c r="Q10" s="17">
        <v>0.30399896436163798</v>
      </c>
      <c r="R10" s="17"/>
      <c r="S10" s="17">
        <v>0.36555121994843798</v>
      </c>
      <c r="T10" s="17">
        <v>0.36374955165126199</v>
      </c>
      <c r="U10" s="17">
        <v>0.39734420417940702</v>
      </c>
      <c r="V10" s="17">
        <v>0.35934509363155498</v>
      </c>
      <c r="W10" s="17">
        <v>0.36833790808771</v>
      </c>
      <c r="X10" s="17">
        <v>0.34607192986498297</v>
      </c>
      <c r="Y10" s="17">
        <v>0.38533750404427097</v>
      </c>
      <c r="Z10" s="17">
        <v>0.34678130400638302</v>
      </c>
      <c r="AA10" s="17">
        <v>0.36360101922388</v>
      </c>
      <c r="AB10" s="17">
        <v>0.35629844141839201</v>
      </c>
      <c r="AC10" s="17">
        <v>0.33109405702683598</v>
      </c>
      <c r="AD10" s="17"/>
      <c r="AE10" s="17">
        <v>0.45110881310353201</v>
      </c>
      <c r="AF10" s="17">
        <v>0.351355757322316</v>
      </c>
      <c r="AG10" s="17">
        <v>0.25282097600803899</v>
      </c>
      <c r="AH10" s="17"/>
      <c r="AI10" s="17">
        <v>0.50986633419086402</v>
      </c>
      <c r="AJ10" s="17">
        <v>0.27466507521231198</v>
      </c>
      <c r="AK10" s="17">
        <v>0.42357855169097403</v>
      </c>
      <c r="AL10" s="17">
        <v>0.35245374231370302</v>
      </c>
      <c r="AM10" s="17">
        <v>0.27984291688510898</v>
      </c>
      <c r="AN10" s="17"/>
      <c r="AO10" s="17">
        <v>0.49770411190372899</v>
      </c>
      <c r="AP10" s="17">
        <v>0.30628899808415799</v>
      </c>
      <c r="AQ10" s="17">
        <v>0.44915054890450001</v>
      </c>
      <c r="AR10" s="17"/>
      <c r="AS10" s="17">
        <v>0.34917221613960597</v>
      </c>
      <c r="AT10" s="17">
        <v>0.31266580818317902</v>
      </c>
      <c r="AU10" s="17">
        <v>0.39160088308942298</v>
      </c>
      <c r="AV10" s="17">
        <v>0.37108454142295799</v>
      </c>
      <c r="AW10" s="17">
        <v>0.51060307231730495</v>
      </c>
    </row>
    <row r="11" spans="2:49" ht="60" x14ac:dyDescent="0.25">
      <c r="B11" s="18" t="s">
        <v>386</v>
      </c>
      <c r="C11" s="17">
        <v>0.30124838997126202</v>
      </c>
      <c r="D11" s="17">
        <v>0.31376265649357898</v>
      </c>
      <c r="E11" s="17">
        <v>0.28905057129310002</v>
      </c>
      <c r="F11" s="17"/>
      <c r="G11" s="17">
        <v>0.30603603636516502</v>
      </c>
      <c r="H11" s="17">
        <v>0.27955948819038501</v>
      </c>
      <c r="I11" s="17">
        <v>0.25282264872414101</v>
      </c>
      <c r="J11" s="17">
        <v>0.274333820365949</v>
      </c>
      <c r="K11" s="17">
        <v>0.30575099450943399</v>
      </c>
      <c r="L11" s="17">
        <v>0.37397657747496299</v>
      </c>
      <c r="M11" s="17"/>
      <c r="N11" s="17">
        <v>0.33631277295863199</v>
      </c>
      <c r="O11" s="17">
        <v>0.29730451851014</v>
      </c>
      <c r="P11" s="17">
        <v>0.30752205477509498</v>
      </c>
      <c r="Q11" s="17">
        <v>0.263107268354214</v>
      </c>
      <c r="R11" s="17"/>
      <c r="S11" s="17">
        <v>0.295971365957438</v>
      </c>
      <c r="T11" s="17">
        <v>0.34042708056632898</v>
      </c>
      <c r="U11" s="17">
        <v>0.27551371273009101</v>
      </c>
      <c r="V11" s="17">
        <v>0.30900278252711699</v>
      </c>
      <c r="W11" s="17">
        <v>0.30510111269892398</v>
      </c>
      <c r="X11" s="17">
        <v>0.29883935219409402</v>
      </c>
      <c r="Y11" s="17">
        <v>0.28002435962640998</v>
      </c>
      <c r="Z11" s="17">
        <v>0.313363342462812</v>
      </c>
      <c r="AA11" s="17">
        <v>0.313688620361043</v>
      </c>
      <c r="AB11" s="17">
        <v>0.30804508568951799</v>
      </c>
      <c r="AC11" s="17">
        <v>0.225257958636598</v>
      </c>
      <c r="AD11" s="17"/>
      <c r="AE11" s="17">
        <v>0.32706271875746101</v>
      </c>
      <c r="AF11" s="17">
        <v>0.29755508863115698</v>
      </c>
      <c r="AG11" s="17">
        <v>0.25981310428141302</v>
      </c>
      <c r="AH11" s="17"/>
      <c r="AI11" s="17">
        <v>0.34655190045301798</v>
      </c>
      <c r="AJ11" s="17">
        <v>0.27964164298911598</v>
      </c>
      <c r="AK11" s="17">
        <v>0.34387463493050602</v>
      </c>
      <c r="AL11" s="17">
        <v>0.30630487400263201</v>
      </c>
      <c r="AM11" s="17">
        <v>0.268866397174442</v>
      </c>
      <c r="AN11" s="17"/>
      <c r="AO11" s="17">
        <v>0.37591791776702399</v>
      </c>
      <c r="AP11" s="17">
        <v>0.286820082110464</v>
      </c>
      <c r="AQ11" s="17">
        <v>0.313821202670794</v>
      </c>
      <c r="AR11" s="17"/>
      <c r="AS11" s="17">
        <v>0.26007732683124102</v>
      </c>
      <c r="AT11" s="17">
        <v>0.29969380262942402</v>
      </c>
      <c r="AU11" s="17">
        <v>0.32738057066571702</v>
      </c>
      <c r="AV11" s="17">
        <v>0.33491456658100299</v>
      </c>
      <c r="AW11" s="17">
        <v>0.23912678415930499</v>
      </c>
    </row>
    <row r="12" spans="2:49" ht="90" x14ac:dyDescent="0.25">
      <c r="B12" s="18" t="s">
        <v>387</v>
      </c>
      <c r="C12" s="17">
        <v>0.205056302448477</v>
      </c>
      <c r="D12" s="17">
        <v>0.26130452903492102</v>
      </c>
      <c r="E12" s="17">
        <v>0.15086181557408099</v>
      </c>
      <c r="F12" s="17"/>
      <c r="G12" s="17">
        <v>0.21191243166127699</v>
      </c>
      <c r="H12" s="17">
        <v>0.21384447679934199</v>
      </c>
      <c r="I12" s="17">
        <v>0.18620967163886401</v>
      </c>
      <c r="J12" s="17">
        <v>0.15126110252833699</v>
      </c>
      <c r="K12" s="17">
        <v>0.21076831388240599</v>
      </c>
      <c r="L12" s="17">
        <v>0.24854307722522401</v>
      </c>
      <c r="M12" s="17"/>
      <c r="N12" s="17">
        <v>0.23467005093267199</v>
      </c>
      <c r="O12" s="17">
        <v>0.18612383502907201</v>
      </c>
      <c r="P12" s="17">
        <v>0.21769273270126599</v>
      </c>
      <c r="Q12" s="17">
        <v>0.183044072234508</v>
      </c>
      <c r="R12" s="17"/>
      <c r="S12" s="17">
        <v>0.23920582230692</v>
      </c>
      <c r="T12" s="17">
        <v>0.20956870795489899</v>
      </c>
      <c r="U12" s="17">
        <v>0.163766823644765</v>
      </c>
      <c r="V12" s="17">
        <v>0.20198490392412899</v>
      </c>
      <c r="W12" s="17">
        <v>0.262805089581859</v>
      </c>
      <c r="X12" s="17">
        <v>0.19986250391397201</v>
      </c>
      <c r="Y12" s="17">
        <v>0.226709486585221</v>
      </c>
      <c r="Z12" s="17">
        <v>0.21377477330529601</v>
      </c>
      <c r="AA12" s="17">
        <v>0.18546414561712299</v>
      </c>
      <c r="AB12" s="17">
        <v>0.19974873654279701</v>
      </c>
      <c r="AC12" s="17">
        <v>0.10910971979648799</v>
      </c>
      <c r="AD12" s="17"/>
      <c r="AE12" s="17">
        <v>0.27685118440858703</v>
      </c>
      <c r="AF12" s="17">
        <v>0.17423234621233799</v>
      </c>
      <c r="AG12" s="17">
        <v>0.16093304217070101</v>
      </c>
      <c r="AH12" s="17"/>
      <c r="AI12" s="17">
        <v>0.30063317255561001</v>
      </c>
      <c r="AJ12" s="17">
        <v>0.17825407978486199</v>
      </c>
      <c r="AK12" s="17">
        <v>0.13180186179783501</v>
      </c>
      <c r="AL12" s="17">
        <v>0.38391766696614699</v>
      </c>
      <c r="AM12" s="17">
        <v>0.13006527627846701</v>
      </c>
      <c r="AN12" s="17"/>
      <c r="AO12" s="17">
        <v>0.31345838556373901</v>
      </c>
      <c r="AP12" s="17">
        <v>0.177780362462238</v>
      </c>
      <c r="AQ12" s="17">
        <v>0.149988965059695</v>
      </c>
      <c r="AR12" s="17"/>
      <c r="AS12" s="17">
        <v>0.194762518970298</v>
      </c>
      <c r="AT12" s="17">
        <v>0.17604777613556499</v>
      </c>
      <c r="AU12" s="17">
        <v>0.20810136780612601</v>
      </c>
      <c r="AV12" s="17">
        <v>0.246262043949982</v>
      </c>
      <c r="AW12" s="17">
        <v>0.25045524359400301</v>
      </c>
    </row>
    <row r="13" spans="2:49" ht="90" x14ac:dyDescent="0.25">
      <c r="B13" s="18" t="s">
        <v>388</v>
      </c>
      <c r="C13" s="17">
        <v>9.4817102084667898E-2</v>
      </c>
      <c r="D13" s="17">
        <v>0.107944347829954</v>
      </c>
      <c r="E13" s="17">
        <v>8.2804967737004104E-2</v>
      </c>
      <c r="F13" s="17"/>
      <c r="G13" s="17">
        <v>0.17793396418215601</v>
      </c>
      <c r="H13" s="17">
        <v>0.13503908969542699</v>
      </c>
      <c r="I13" s="17">
        <v>0.133568167147356</v>
      </c>
      <c r="J13" s="17">
        <v>8.1884330852947204E-2</v>
      </c>
      <c r="K13" s="17">
        <v>3.0380133473016002E-2</v>
      </c>
      <c r="L13" s="17">
        <v>2.82051513007683E-2</v>
      </c>
      <c r="M13" s="17"/>
      <c r="N13" s="17">
        <v>0.106328690026952</v>
      </c>
      <c r="O13" s="17">
        <v>7.4751934028291098E-2</v>
      </c>
      <c r="P13" s="17">
        <v>0.10741456401816001</v>
      </c>
      <c r="Q13" s="17">
        <v>9.4048654679218899E-2</v>
      </c>
      <c r="R13" s="17"/>
      <c r="S13" s="17">
        <v>0.172361997773396</v>
      </c>
      <c r="T13" s="17">
        <v>7.3200465818975199E-2</v>
      </c>
      <c r="U13" s="17">
        <v>6.4017074465839097E-2</v>
      </c>
      <c r="V13" s="17">
        <v>8.6692725625192604E-2</v>
      </c>
      <c r="W13" s="17">
        <v>0.12520523358553201</v>
      </c>
      <c r="X13" s="17">
        <v>9.9443347598898696E-2</v>
      </c>
      <c r="Y13" s="17">
        <v>7.37067584102786E-2</v>
      </c>
      <c r="Z13" s="17">
        <v>0.111407880324292</v>
      </c>
      <c r="AA13" s="17">
        <v>6.6107074563203999E-2</v>
      </c>
      <c r="AB13" s="17">
        <v>7.5411781548987103E-2</v>
      </c>
      <c r="AC13" s="17">
        <v>6.5621680713946806E-2</v>
      </c>
      <c r="AD13" s="17"/>
      <c r="AE13" s="17">
        <v>7.7308771754618102E-2</v>
      </c>
      <c r="AF13" s="17">
        <v>0.105584164535619</v>
      </c>
      <c r="AG13" s="17">
        <v>9.5360904639320801E-2</v>
      </c>
      <c r="AH13" s="17"/>
      <c r="AI13" s="17">
        <v>9.5918317358514693E-2</v>
      </c>
      <c r="AJ13" s="17">
        <v>0.11293560451510801</v>
      </c>
      <c r="AK13" s="17">
        <v>0.12942759797078901</v>
      </c>
      <c r="AL13" s="17">
        <v>8.4335236435240601E-2</v>
      </c>
      <c r="AM13" s="17">
        <v>6.9112041362858298E-2</v>
      </c>
      <c r="AN13" s="17"/>
      <c r="AO13" s="17">
        <v>0.126307774134679</v>
      </c>
      <c r="AP13" s="17">
        <v>0.10929259903682401</v>
      </c>
      <c r="AQ13" s="17">
        <v>8.3469379788338904E-2</v>
      </c>
      <c r="AR13" s="17"/>
      <c r="AS13" s="17">
        <v>7.9359823228336401E-2</v>
      </c>
      <c r="AT13" s="17">
        <v>8.1770583964742197E-2</v>
      </c>
      <c r="AU13" s="17">
        <v>0.112781487182776</v>
      </c>
      <c r="AV13" s="17">
        <v>0.13270261824671201</v>
      </c>
      <c r="AW13" s="17">
        <v>0.16193457062806699</v>
      </c>
    </row>
    <row r="14" spans="2:49" ht="30" x14ac:dyDescent="0.25">
      <c r="B14" s="18" t="s">
        <v>389</v>
      </c>
      <c r="C14" s="17">
        <v>8.0501818316525905E-2</v>
      </c>
      <c r="D14" s="17">
        <v>9.3444469050970702E-2</v>
      </c>
      <c r="E14" s="17">
        <v>6.7479433305515396E-2</v>
      </c>
      <c r="F14" s="17"/>
      <c r="G14" s="17">
        <v>0.138502114907781</v>
      </c>
      <c r="H14" s="17">
        <v>0.113457801246272</v>
      </c>
      <c r="I14" s="17">
        <v>9.6236392279564403E-2</v>
      </c>
      <c r="J14" s="17">
        <v>7.5154661358559693E-2</v>
      </c>
      <c r="K14" s="17">
        <v>4.5501375945275403E-2</v>
      </c>
      <c r="L14" s="17">
        <v>2.95880931283896E-2</v>
      </c>
      <c r="M14" s="17"/>
      <c r="N14" s="17">
        <v>7.9005002331159105E-2</v>
      </c>
      <c r="O14" s="17">
        <v>6.5890855508997898E-2</v>
      </c>
      <c r="P14" s="17">
        <v>9.5653829148292804E-2</v>
      </c>
      <c r="Q14" s="17">
        <v>8.4652671260849202E-2</v>
      </c>
      <c r="R14" s="17"/>
      <c r="S14" s="17">
        <v>0.11057357510863899</v>
      </c>
      <c r="T14" s="17">
        <v>8.6805037367631593E-2</v>
      </c>
      <c r="U14" s="17">
        <v>8.5223571262114495E-2</v>
      </c>
      <c r="V14" s="17">
        <v>4.0699873393162701E-2</v>
      </c>
      <c r="W14" s="17">
        <v>9.1084333691601405E-2</v>
      </c>
      <c r="X14" s="17">
        <v>6.7943809980132303E-2</v>
      </c>
      <c r="Y14" s="17">
        <v>8.3204885091958405E-2</v>
      </c>
      <c r="Z14" s="17">
        <v>4.5323138390939301E-2</v>
      </c>
      <c r="AA14" s="17">
        <v>8.6792551078021196E-2</v>
      </c>
      <c r="AB14" s="17">
        <v>7.3004008357228201E-2</v>
      </c>
      <c r="AC14" s="17">
        <v>7.5174054098736398E-2</v>
      </c>
      <c r="AD14" s="17"/>
      <c r="AE14" s="17">
        <v>5.9386849629517402E-2</v>
      </c>
      <c r="AF14" s="17">
        <v>8.3313987557503896E-2</v>
      </c>
      <c r="AG14" s="17">
        <v>0.109496409579233</v>
      </c>
      <c r="AH14" s="17"/>
      <c r="AI14" s="17">
        <v>7.1437939288109903E-2</v>
      </c>
      <c r="AJ14" s="17">
        <v>8.3463310518439304E-2</v>
      </c>
      <c r="AK14" s="17">
        <v>8.0523013221354495E-2</v>
      </c>
      <c r="AL14" s="17">
        <v>6.78803683577478E-2</v>
      </c>
      <c r="AM14" s="17">
        <v>8.9317444519364006E-2</v>
      </c>
      <c r="AN14" s="17"/>
      <c r="AO14" s="17">
        <v>8.0829688377367107E-2</v>
      </c>
      <c r="AP14" s="17">
        <v>7.6106195237800101E-2</v>
      </c>
      <c r="AQ14" s="17">
        <v>8.8848954677615902E-2</v>
      </c>
      <c r="AR14" s="17"/>
      <c r="AS14" s="17">
        <v>7.9275333045506297E-2</v>
      </c>
      <c r="AT14" s="17">
        <v>7.91589734545219E-2</v>
      </c>
      <c r="AU14" s="17">
        <v>8.4973259890444602E-2</v>
      </c>
      <c r="AV14" s="17">
        <v>0.121222274602608</v>
      </c>
      <c r="AW14" s="17">
        <v>0.109313591515217</v>
      </c>
    </row>
    <row r="15" spans="2:49" ht="60" x14ac:dyDescent="0.25">
      <c r="B15" s="18" t="s">
        <v>390</v>
      </c>
      <c r="C15" s="17">
        <v>7.26230911061259E-2</v>
      </c>
      <c r="D15" s="17">
        <v>5.94536674948207E-2</v>
      </c>
      <c r="E15" s="17">
        <v>8.60848141011685E-2</v>
      </c>
      <c r="F15" s="17"/>
      <c r="G15" s="17">
        <v>7.9741746074651204E-2</v>
      </c>
      <c r="H15" s="17">
        <v>7.1705205040300896E-2</v>
      </c>
      <c r="I15" s="17">
        <v>8.1232025607391303E-2</v>
      </c>
      <c r="J15" s="17">
        <v>6.9476660355081002E-2</v>
      </c>
      <c r="K15" s="17">
        <v>8.5563467839464502E-2</v>
      </c>
      <c r="L15" s="17">
        <v>5.5427983953167101E-2</v>
      </c>
      <c r="M15" s="17"/>
      <c r="N15" s="17">
        <v>3.93181659383431E-2</v>
      </c>
      <c r="O15" s="17">
        <v>6.6422391587119795E-2</v>
      </c>
      <c r="P15" s="17">
        <v>7.4352564285143002E-2</v>
      </c>
      <c r="Q15" s="17">
        <v>0.110934801157428</v>
      </c>
      <c r="R15" s="17"/>
      <c r="S15" s="17">
        <v>6.8181794935143605E-2</v>
      </c>
      <c r="T15" s="17">
        <v>6.0080598938046202E-2</v>
      </c>
      <c r="U15" s="17">
        <v>7.3056165585055302E-2</v>
      </c>
      <c r="V15" s="17">
        <v>7.1274395066497201E-2</v>
      </c>
      <c r="W15" s="17">
        <v>6.3039334197694294E-2</v>
      </c>
      <c r="X15" s="17">
        <v>8.7053218052829798E-2</v>
      </c>
      <c r="Y15" s="17">
        <v>8.4635399563919897E-2</v>
      </c>
      <c r="Z15" s="17">
        <v>8.0312897922704393E-2</v>
      </c>
      <c r="AA15" s="17">
        <v>7.2472791775674797E-2</v>
      </c>
      <c r="AB15" s="17">
        <v>5.15979255612279E-2</v>
      </c>
      <c r="AC15" s="17">
        <v>0.119539237801816</v>
      </c>
      <c r="AD15" s="17"/>
      <c r="AE15" s="17">
        <v>7.76244986588525E-2</v>
      </c>
      <c r="AF15" s="17">
        <v>6.5612235528992993E-2</v>
      </c>
      <c r="AG15" s="17">
        <v>7.3190078162735497E-2</v>
      </c>
      <c r="AH15" s="17"/>
      <c r="AI15" s="17">
        <v>6.0603184209034697E-2</v>
      </c>
      <c r="AJ15" s="17">
        <v>7.9599082807445598E-2</v>
      </c>
      <c r="AK15" s="17">
        <v>3.1282899737609997E-2</v>
      </c>
      <c r="AL15" s="17">
        <v>0.185947722244513</v>
      </c>
      <c r="AM15" s="17">
        <v>7.64400932013901E-2</v>
      </c>
      <c r="AN15" s="17"/>
      <c r="AO15" s="17">
        <v>4.9980645605087901E-2</v>
      </c>
      <c r="AP15" s="17">
        <v>7.7140195970709299E-2</v>
      </c>
      <c r="AQ15" s="17">
        <v>5.0580607294144597E-2</v>
      </c>
      <c r="AR15" s="17"/>
      <c r="AS15" s="17">
        <v>9.8206801833106497E-2</v>
      </c>
      <c r="AT15" s="17">
        <v>8.0004440281141606E-2</v>
      </c>
      <c r="AU15" s="17">
        <v>4.7077949525789801E-2</v>
      </c>
      <c r="AV15" s="17">
        <v>5.1256086128367101E-2</v>
      </c>
      <c r="AW15" s="17">
        <v>5.0003892835039802E-2</v>
      </c>
    </row>
    <row r="16" spans="2:49" x14ac:dyDescent="0.25">
      <c r="B16" s="18" t="s">
        <v>150</v>
      </c>
      <c r="C16" s="19">
        <v>0.133124381678487</v>
      </c>
      <c r="D16" s="19">
        <v>8.2476903757460807E-2</v>
      </c>
      <c r="E16" s="19">
        <v>0.18178138522842599</v>
      </c>
      <c r="F16" s="19"/>
      <c r="G16" s="19">
        <v>0.14266574307225399</v>
      </c>
      <c r="H16" s="19">
        <v>0.169747384710698</v>
      </c>
      <c r="I16" s="19">
        <v>0.15862081789709601</v>
      </c>
      <c r="J16" s="19">
        <v>0.148528225882335</v>
      </c>
      <c r="K16" s="19">
        <v>0.113243542406621</v>
      </c>
      <c r="L16" s="19">
        <v>7.6951873053579603E-2</v>
      </c>
      <c r="M16" s="19"/>
      <c r="N16" s="19">
        <v>8.4576287758803798E-2</v>
      </c>
      <c r="O16" s="19">
        <v>0.13071702183154399</v>
      </c>
      <c r="P16" s="19">
        <v>0.158699750014546</v>
      </c>
      <c r="Q16" s="19">
        <v>0.16614140317461901</v>
      </c>
      <c r="R16" s="19"/>
      <c r="S16" s="19">
        <v>0.10617640952182</v>
      </c>
      <c r="T16" s="19">
        <v>0.12557034432252001</v>
      </c>
      <c r="U16" s="19">
        <v>0.14670609904954199</v>
      </c>
      <c r="V16" s="19">
        <v>0.12145023037933</v>
      </c>
      <c r="W16" s="19">
        <v>0.13439185838761</v>
      </c>
      <c r="X16" s="19">
        <v>0.13474474922075899</v>
      </c>
      <c r="Y16" s="19">
        <v>0.11644702154526999</v>
      </c>
      <c r="Z16" s="19">
        <v>0.16206111010056801</v>
      </c>
      <c r="AA16" s="19">
        <v>0.154560595147158</v>
      </c>
      <c r="AB16" s="19">
        <v>0.14897894471626599</v>
      </c>
      <c r="AC16" s="19">
        <v>0.15066777645083701</v>
      </c>
      <c r="AD16" s="19"/>
      <c r="AE16" s="19">
        <v>0.110505364299644</v>
      </c>
      <c r="AF16" s="19">
        <v>0.101425883054214</v>
      </c>
      <c r="AG16" s="19">
        <v>0.22396769861585</v>
      </c>
      <c r="AH16" s="19"/>
      <c r="AI16" s="19">
        <v>8.1600144672084304E-2</v>
      </c>
      <c r="AJ16" s="19">
        <v>0.12590807279155</v>
      </c>
      <c r="AK16" s="19">
        <v>5.7869496543962097E-2</v>
      </c>
      <c r="AL16" s="19">
        <v>9.2325055169435094E-2</v>
      </c>
      <c r="AM16" s="19">
        <v>0.24273360110665801</v>
      </c>
      <c r="AN16" s="19"/>
      <c r="AO16" s="19">
        <v>7.3035864231506306E-2</v>
      </c>
      <c r="AP16" s="19">
        <v>0.12260771108648399</v>
      </c>
      <c r="AQ16" s="19">
        <v>7.1289515467403794E-2</v>
      </c>
      <c r="AR16" s="19"/>
      <c r="AS16" s="19">
        <v>0.18821951950181801</v>
      </c>
      <c r="AT16" s="19">
        <v>0.143832392252178</v>
      </c>
      <c r="AU16" s="19">
        <v>9.6858815824778705E-2</v>
      </c>
      <c r="AV16" s="19">
        <v>7.5620849416752706E-2</v>
      </c>
      <c r="AW16" s="19">
        <v>7.0441467779863196E-2</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J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0" t="s">
        <v>406</v>
      </c>
      <c r="E2" s="26"/>
      <c r="F2" s="26"/>
      <c r="G2" s="26"/>
      <c r="H2" s="26"/>
      <c r="I2" s="26"/>
      <c r="J2" s="26"/>
    </row>
    <row r="6" spans="2:10" ht="50.1" customHeight="1" x14ac:dyDescent="0.25">
      <c r="B6" s="20" t="s">
        <v>15</v>
      </c>
      <c r="C6" s="20" t="s">
        <v>392</v>
      </c>
      <c r="D6" s="20" t="s">
        <v>393</v>
      </c>
      <c r="E6" s="20" t="s">
        <v>394</v>
      </c>
      <c r="F6" s="20" t="s">
        <v>395</v>
      </c>
      <c r="G6" s="20" t="s">
        <v>396</v>
      </c>
      <c r="H6" s="20" t="s">
        <v>397</v>
      </c>
      <c r="I6" s="20" t="s">
        <v>398</v>
      </c>
    </row>
    <row r="7" spans="2:10" x14ac:dyDescent="0.25">
      <c r="B7" s="18" t="s">
        <v>399</v>
      </c>
      <c r="C7" s="17">
        <v>0.26663701003872398</v>
      </c>
      <c r="D7" s="17">
        <v>0.24923663877789501</v>
      </c>
      <c r="E7" s="17">
        <v>0.24891325558136901</v>
      </c>
      <c r="F7" s="17">
        <v>0.222169693778731</v>
      </c>
      <c r="G7" s="17">
        <v>0.25071507728151998</v>
      </c>
      <c r="H7" s="17">
        <v>0.11656154672821099</v>
      </c>
      <c r="I7" s="17">
        <v>0.15956508706935599</v>
      </c>
    </row>
    <row r="8" spans="2:10" x14ac:dyDescent="0.25">
      <c r="B8" s="18" t="s">
        <v>400</v>
      </c>
      <c r="C8" s="17">
        <v>0.432148799331453</v>
      </c>
      <c r="D8" s="17">
        <v>0.36666118810439502</v>
      </c>
      <c r="E8" s="17">
        <v>0.42425911346003098</v>
      </c>
      <c r="F8" s="17">
        <v>0.373710082468871</v>
      </c>
      <c r="G8" s="17">
        <v>0.38788862112261902</v>
      </c>
      <c r="H8" s="17">
        <v>0.28574928954797602</v>
      </c>
      <c r="I8" s="17">
        <v>0.20733246293787699</v>
      </c>
    </row>
    <row r="9" spans="2:10" ht="30" x14ac:dyDescent="0.25">
      <c r="B9" s="18" t="s">
        <v>401</v>
      </c>
      <c r="C9" s="17">
        <v>0.1854814849776</v>
      </c>
      <c r="D9" s="17">
        <v>0.25684250714813001</v>
      </c>
      <c r="E9" s="17">
        <v>0.190112289138304</v>
      </c>
      <c r="F9" s="17">
        <v>0.255018598296885</v>
      </c>
      <c r="G9" s="17">
        <v>0.216609404116966</v>
      </c>
      <c r="H9" s="17">
        <v>0.39206001403226098</v>
      </c>
      <c r="I9" s="17">
        <v>0.32845392987441202</v>
      </c>
    </row>
    <row r="10" spans="2:10" x14ac:dyDescent="0.25">
      <c r="B10" s="18" t="s">
        <v>402</v>
      </c>
      <c r="C10" s="17">
        <v>5.1692095775256901E-2</v>
      </c>
      <c r="D10" s="17">
        <v>5.0081571830598998E-2</v>
      </c>
      <c r="E10" s="17">
        <v>5.3225384476270302E-2</v>
      </c>
      <c r="F10" s="17">
        <v>6.8175593888309002E-2</v>
      </c>
      <c r="G10" s="17">
        <v>6.3429848675599101E-2</v>
      </c>
      <c r="H10" s="17">
        <v>8.1964211792821304E-2</v>
      </c>
      <c r="I10" s="17">
        <v>0.11649594068347099</v>
      </c>
    </row>
    <row r="11" spans="2:10" x14ac:dyDescent="0.25">
      <c r="B11" s="18" t="s">
        <v>403</v>
      </c>
      <c r="C11" s="17">
        <v>2.2093456990333198E-2</v>
      </c>
      <c r="D11" s="17">
        <v>2.4048382670267199E-2</v>
      </c>
      <c r="E11" s="17">
        <v>3.4249800777411098E-2</v>
      </c>
      <c r="F11" s="17">
        <v>2.9510003767824901E-2</v>
      </c>
      <c r="G11" s="17">
        <v>4.1042101533950298E-2</v>
      </c>
      <c r="H11" s="17">
        <v>3.3378537192258501E-2</v>
      </c>
      <c r="I11" s="17">
        <v>9.0971822016198897E-2</v>
      </c>
    </row>
    <row r="12" spans="2:10" x14ac:dyDescent="0.25">
      <c r="B12" s="18" t="s">
        <v>104</v>
      </c>
      <c r="C12" s="17">
        <v>4.1947152886633803E-2</v>
      </c>
      <c r="D12" s="17">
        <v>5.31297114687138E-2</v>
      </c>
      <c r="E12" s="17">
        <v>4.9240156566614103E-2</v>
      </c>
      <c r="F12" s="17">
        <v>5.1416027799378698E-2</v>
      </c>
      <c r="G12" s="17">
        <v>4.0314947269345501E-2</v>
      </c>
      <c r="H12" s="17">
        <v>9.02864007064718E-2</v>
      </c>
      <c r="I12" s="17">
        <v>9.7180757418684996E-2</v>
      </c>
    </row>
    <row r="13" spans="2:10" x14ac:dyDescent="0.25">
      <c r="B13" s="23" t="s">
        <v>404</v>
      </c>
      <c r="C13" s="21">
        <v>0.69878580937017598</v>
      </c>
      <c r="D13" s="21">
        <v>0.61589782688229</v>
      </c>
      <c r="E13" s="21">
        <v>0.67317236904139999</v>
      </c>
      <c r="F13" s="21">
        <v>0.59587977624760202</v>
      </c>
      <c r="G13" s="21">
        <v>0.638603698404139</v>
      </c>
      <c r="H13" s="21">
        <v>0.40231083627618702</v>
      </c>
      <c r="I13" s="21">
        <v>0.36689755000723301</v>
      </c>
    </row>
    <row r="14" spans="2:10" x14ac:dyDescent="0.25">
      <c r="B14" s="23" t="s">
        <v>405</v>
      </c>
      <c r="C14" s="21">
        <v>7.3785552765590096E-2</v>
      </c>
      <c r="D14" s="21">
        <v>7.4129954500866194E-2</v>
      </c>
      <c r="E14" s="21">
        <v>8.7475185253681406E-2</v>
      </c>
      <c r="F14" s="21">
        <v>9.7685597656133896E-2</v>
      </c>
      <c r="G14" s="21">
        <v>0.104471950209549</v>
      </c>
      <c r="H14" s="21">
        <v>0.11534274898508</v>
      </c>
      <c r="I14" s="21">
        <v>0.20746776269966999</v>
      </c>
    </row>
    <row r="15" spans="2:10" x14ac:dyDescent="0.25">
      <c r="B15" s="23" t="s">
        <v>179</v>
      </c>
      <c r="C15" s="22">
        <v>0.62500025660458602</v>
      </c>
      <c r="D15" s="22">
        <v>0.54176787238142399</v>
      </c>
      <c r="E15" s="22">
        <v>0.58569718378771896</v>
      </c>
      <c r="F15" s="22">
        <v>0.49819417859146797</v>
      </c>
      <c r="G15" s="22">
        <v>0.53413174819458997</v>
      </c>
      <c r="H15" s="22">
        <v>0.28696808729110701</v>
      </c>
      <c r="I15" s="22">
        <v>0.15942978730756299</v>
      </c>
    </row>
    <row r="16" spans="2:10" x14ac:dyDescent="0.25">
      <c r="B16" s="16" t="s">
        <v>407</v>
      </c>
      <c r="C16" s="16"/>
      <c r="D16" s="16"/>
      <c r="E16" s="16"/>
      <c r="F16" s="16"/>
      <c r="G16" s="16"/>
      <c r="H16" s="16"/>
      <c r="I16" s="16"/>
    </row>
    <row r="17" spans="2:2" x14ac:dyDescent="0.25">
      <c r="B17" t="s">
        <v>77</v>
      </c>
    </row>
    <row r="18" spans="2:2" x14ac:dyDescent="0.25">
      <c r="B18" t="s">
        <v>78</v>
      </c>
    </row>
    <row r="22" spans="2:2" x14ac:dyDescent="0.2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1318</v>
      </c>
      <c r="D7" s="10">
        <v>664</v>
      </c>
      <c r="E7" s="10">
        <v>648</v>
      </c>
      <c r="F7" s="10"/>
      <c r="G7" s="10">
        <v>203</v>
      </c>
      <c r="H7" s="10">
        <v>222</v>
      </c>
      <c r="I7" s="10">
        <v>210</v>
      </c>
      <c r="J7" s="10">
        <v>244</v>
      </c>
      <c r="K7" s="10">
        <v>195</v>
      </c>
      <c r="L7" s="10">
        <v>244</v>
      </c>
      <c r="M7" s="10"/>
      <c r="N7" s="10">
        <v>356</v>
      </c>
      <c r="O7" s="10">
        <v>391</v>
      </c>
      <c r="P7" s="10">
        <v>240</v>
      </c>
      <c r="Q7" s="10">
        <v>325</v>
      </c>
      <c r="R7" s="10"/>
      <c r="S7" s="10">
        <v>169</v>
      </c>
      <c r="T7" s="10">
        <v>196</v>
      </c>
      <c r="U7" s="10">
        <v>108</v>
      </c>
      <c r="V7" s="10">
        <v>111</v>
      </c>
      <c r="W7" s="10">
        <v>113</v>
      </c>
      <c r="X7" s="10">
        <v>101</v>
      </c>
      <c r="Y7" s="10">
        <v>101</v>
      </c>
      <c r="Z7" s="10">
        <v>57</v>
      </c>
      <c r="AA7" s="10">
        <v>173</v>
      </c>
      <c r="AB7" s="10">
        <v>115</v>
      </c>
      <c r="AC7" s="10">
        <v>74</v>
      </c>
      <c r="AD7" s="10"/>
      <c r="AE7" s="10">
        <v>461</v>
      </c>
      <c r="AF7" s="10">
        <v>540</v>
      </c>
      <c r="AG7" s="10">
        <v>198</v>
      </c>
      <c r="AH7" s="10"/>
      <c r="AI7" s="10">
        <v>438</v>
      </c>
      <c r="AJ7" s="10">
        <v>378</v>
      </c>
      <c r="AK7" s="10">
        <v>94</v>
      </c>
      <c r="AL7" s="10">
        <v>13</v>
      </c>
      <c r="AM7" s="10">
        <v>197</v>
      </c>
      <c r="AN7" s="10"/>
      <c r="AO7" s="10">
        <v>261</v>
      </c>
      <c r="AP7" s="10">
        <v>461</v>
      </c>
      <c r="AQ7" s="10">
        <v>100</v>
      </c>
      <c r="AR7" s="10"/>
      <c r="AS7" s="10">
        <v>336</v>
      </c>
      <c r="AT7" s="10">
        <v>331</v>
      </c>
      <c r="AU7" s="10">
        <v>316</v>
      </c>
      <c r="AV7" s="10">
        <v>124</v>
      </c>
      <c r="AW7" s="10">
        <v>16</v>
      </c>
    </row>
    <row r="8" spans="2:49" ht="30" customHeight="1" x14ac:dyDescent="0.25">
      <c r="B8" s="11" t="s">
        <v>20</v>
      </c>
      <c r="C8" s="11">
        <v>1317</v>
      </c>
      <c r="D8" s="11">
        <v>644</v>
      </c>
      <c r="E8" s="11">
        <v>668</v>
      </c>
      <c r="F8" s="11"/>
      <c r="G8" s="11">
        <v>197</v>
      </c>
      <c r="H8" s="11">
        <v>218</v>
      </c>
      <c r="I8" s="11">
        <v>210</v>
      </c>
      <c r="J8" s="11">
        <v>238</v>
      </c>
      <c r="K8" s="11">
        <v>189</v>
      </c>
      <c r="L8" s="11">
        <v>267</v>
      </c>
      <c r="M8" s="11"/>
      <c r="N8" s="11">
        <v>348</v>
      </c>
      <c r="O8" s="11">
        <v>369</v>
      </c>
      <c r="P8" s="11">
        <v>280</v>
      </c>
      <c r="Q8" s="11">
        <v>315</v>
      </c>
      <c r="R8" s="11"/>
      <c r="S8" s="11">
        <v>196</v>
      </c>
      <c r="T8" s="11">
        <v>189</v>
      </c>
      <c r="U8" s="11">
        <v>103</v>
      </c>
      <c r="V8" s="11">
        <v>114</v>
      </c>
      <c r="W8" s="11">
        <v>106</v>
      </c>
      <c r="X8" s="11">
        <v>110</v>
      </c>
      <c r="Y8" s="11">
        <v>95</v>
      </c>
      <c r="Z8" s="11">
        <v>51</v>
      </c>
      <c r="AA8" s="11">
        <v>159</v>
      </c>
      <c r="AB8" s="11">
        <v>124</v>
      </c>
      <c r="AC8" s="11">
        <v>70</v>
      </c>
      <c r="AD8" s="11"/>
      <c r="AE8" s="11">
        <v>468</v>
      </c>
      <c r="AF8" s="11">
        <v>538</v>
      </c>
      <c r="AG8" s="11">
        <v>193</v>
      </c>
      <c r="AH8" s="11"/>
      <c r="AI8" s="11">
        <v>448</v>
      </c>
      <c r="AJ8" s="11">
        <v>375</v>
      </c>
      <c r="AK8" s="11">
        <v>93</v>
      </c>
      <c r="AL8" s="11">
        <v>12</v>
      </c>
      <c r="AM8" s="11">
        <v>192</v>
      </c>
      <c r="AN8" s="11"/>
      <c r="AO8" s="11">
        <v>264</v>
      </c>
      <c r="AP8" s="11">
        <v>456</v>
      </c>
      <c r="AQ8" s="11">
        <v>100</v>
      </c>
      <c r="AR8" s="11"/>
      <c r="AS8" s="11">
        <v>340</v>
      </c>
      <c r="AT8" s="11">
        <v>336</v>
      </c>
      <c r="AU8" s="11">
        <v>313</v>
      </c>
      <c r="AV8" s="11">
        <v>120</v>
      </c>
      <c r="AW8" s="11">
        <v>15</v>
      </c>
    </row>
    <row r="9" spans="2:49" x14ac:dyDescent="0.25">
      <c r="B9" s="18" t="s">
        <v>399</v>
      </c>
      <c r="C9" s="17">
        <v>0.26663701003872398</v>
      </c>
      <c r="D9" s="17">
        <v>0.30282439097085401</v>
      </c>
      <c r="E9" s="17">
        <v>0.229679615148704</v>
      </c>
      <c r="F9" s="17"/>
      <c r="G9" s="17">
        <v>0.18919619309008201</v>
      </c>
      <c r="H9" s="17">
        <v>0.20768182641906299</v>
      </c>
      <c r="I9" s="17">
        <v>0.26338042934696199</v>
      </c>
      <c r="J9" s="17">
        <v>0.292185731905863</v>
      </c>
      <c r="K9" s="17">
        <v>0.29523192349308303</v>
      </c>
      <c r="L9" s="17">
        <v>0.33140629837782398</v>
      </c>
      <c r="M9" s="17"/>
      <c r="N9" s="17">
        <v>0.33700796684166201</v>
      </c>
      <c r="O9" s="17">
        <v>0.23097324662434701</v>
      </c>
      <c r="P9" s="17">
        <v>0.27789331559820701</v>
      </c>
      <c r="Q9" s="17">
        <v>0.22218727285036999</v>
      </c>
      <c r="R9" s="17"/>
      <c r="S9" s="17">
        <v>0.23491471483263901</v>
      </c>
      <c r="T9" s="17">
        <v>0.32621990258251599</v>
      </c>
      <c r="U9" s="17">
        <v>0.32903689916895201</v>
      </c>
      <c r="V9" s="17">
        <v>0.27542879019998401</v>
      </c>
      <c r="W9" s="17">
        <v>0.22948094524677701</v>
      </c>
      <c r="X9" s="17">
        <v>0.226723997226074</v>
      </c>
      <c r="Y9" s="17">
        <v>0.31630607313033399</v>
      </c>
      <c r="Z9" s="17">
        <v>0.15035723473912599</v>
      </c>
      <c r="AA9" s="17">
        <v>0.25141100107458902</v>
      </c>
      <c r="AB9" s="17">
        <v>0.27582745328143699</v>
      </c>
      <c r="AC9" s="17">
        <v>0.24217430568555401</v>
      </c>
      <c r="AD9" s="17"/>
      <c r="AE9" s="17">
        <v>0.25077314488702601</v>
      </c>
      <c r="AF9" s="17">
        <v>0.31872496627944502</v>
      </c>
      <c r="AG9" s="17">
        <v>0.17594860971199699</v>
      </c>
      <c r="AH9" s="17"/>
      <c r="AI9" s="17">
        <v>0.24740495664267201</v>
      </c>
      <c r="AJ9" s="17">
        <v>0.28915416720600101</v>
      </c>
      <c r="AK9" s="17">
        <v>0.37070644866970298</v>
      </c>
      <c r="AL9" s="17">
        <v>0.159477904185648</v>
      </c>
      <c r="AM9" s="17">
        <v>0.15666784627038699</v>
      </c>
      <c r="AN9" s="17"/>
      <c r="AO9" s="17">
        <v>0.217552766260773</v>
      </c>
      <c r="AP9" s="17">
        <v>0.30644379198041299</v>
      </c>
      <c r="AQ9" s="17">
        <v>0.33250148980245697</v>
      </c>
      <c r="AR9" s="17"/>
      <c r="AS9" s="17">
        <v>0.23098486777115301</v>
      </c>
      <c r="AT9" s="17">
        <v>0.26353867236852802</v>
      </c>
      <c r="AU9" s="17">
        <v>0.29623163100573302</v>
      </c>
      <c r="AV9" s="17">
        <v>0.32550036638820201</v>
      </c>
      <c r="AW9" s="17">
        <v>0.31411571376953301</v>
      </c>
    </row>
    <row r="10" spans="2:49" x14ac:dyDescent="0.25">
      <c r="B10" s="18" t="s">
        <v>400</v>
      </c>
      <c r="C10" s="17">
        <v>0.432148799331453</v>
      </c>
      <c r="D10" s="17">
        <v>0.41520489544565597</v>
      </c>
      <c r="E10" s="17">
        <v>0.44796628506608899</v>
      </c>
      <c r="F10" s="17"/>
      <c r="G10" s="17">
        <v>0.42981935375789898</v>
      </c>
      <c r="H10" s="17">
        <v>0.443524212258462</v>
      </c>
      <c r="I10" s="17">
        <v>0.39693376691599302</v>
      </c>
      <c r="J10" s="17">
        <v>0.42144601759915901</v>
      </c>
      <c r="K10" s="17">
        <v>0.42138310616967201</v>
      </c>
      <c r="L10" s="17">
        <v>0.46945758688606798</v>
      </c>
      <c r="M10" s="17"/>
      <c r="N10" s="17">
        <v>0.44023185672229997</v>
      </c>
      <c r="O10" s="17">
        <v>0.46251322065468098</v>
      </c>
      <c r="P10" s="17">
        <v>0.39184875807040198</v>
      </c>
      <c r="Q10" s="17">
        <v>0.42181007137663301</v>
      </c>
      <c r="R10" s="17"/>
      <c r="S10" s="17">
        <v>0.42025102051656499</v>
      </c>
      <c r="T10" s="17">
        <v>0.43152878114625698</v>
      </c>
      <c r="U10" s="17">
        <v>0.39548255913795199</v>
      </c>
      <c r="V10" s="17">
        <v>0.42310301983719301</v>
      </c>
      <c r="W10" s="17">
        <v>0.40079482355360302</v>
      </c>
      <c r="X10" s="17">
        <v>0.49564778167780199</v>
      </c>
      <c r="Y10" s="17">
        <v>0.378077759178165</v>
      </c>
      <c r="Z10" s="17">
        <v>0.58218202403616504</v>
      </c>
      <c r="AA10" s="17">
        <v>0.46302347680401601</v>
      </c>
      <c r="AB10" s="17">
        <v>0.40196727689237899</v>
      </c>
      <c r="AC10" s="17">
        <v>0.43212004713157098</v>
      </c>
      <c r="AD10" s="17"/>
      <c r="AE10" s="17">
        <v>0.42049412924598101</v>
      </c>
      <c r="AF10" s="17">
        <v>0.45362526182233798</v>
      </c>
      <c r="AG10" s="17">
        <v>0.43672202411666899</v>
      </c>
      <c r="AH10" s="17"/>
      <c r="AI10" s="17">
        <v>0.46027035514338499</v>
      </c>
      <c r="AJ10" s="17">
        <v>0.42957956382284401</v>
      </c>
      <c r="AK10" s="17">
        <v>0.44729927738404202</v>
      </c>
      <c r="AL10" s="17">
        <v>0.54321332324610205</v>
      </c>
      <c r="AM10" s="17">
        <v>0.44913909212347602</v>
      </c>
      <c r="AN10" s="17"/>
      <c r="AO10" s="17">
        <v>0.49772358721465898</v>
      </c>
      <c r="AP10" s="17">
        <v>0.454036031819536</v>
      </c>
      <c r="AQ10" s="17">
        <v>0.46444977859729503</v>
      </c>
      <c r="AR10" s="17"/>
      <c r="AS10" s="17">
        <v>0.42399794503967703</v>
      </c>
      <c r="AT10" s="17">
        <v>0.45946647647761601</v>
      </c>
      <c r="AU10" s="17">
        <v>0.44025885637823797</v>
      </c>
      <c r="AV10" s="17">
        <v>0.42236660351152899</v>
      </c>
      <c r="AW10" s="17">
        <v>0.344256123481542</v>
      </c>
    </row>
    <row r="11" spans="2:49" ht="30" x14ac:dyDescent="0.25">
      <c r="B11" s="18" t="s">
        <v>401</v>
      </c>
      <c r="C11" s="17">
        <v>0.1854814849776</v>
      </c>
      <c r="D11" s="17">
        <v>0.17777742837379501</v>
      </c>
      <c r="E11" s="17">
        <v>0.194504158221179</v>
      </c>
      <c r="F11" s="17"/>
      <c r="G11" s="17">
        <v>0.195557348449417</v>
      </c>
      <c r="H11" s="17">
        <v>0.22224364173038499</v>
      </c>
      <c r="I11" s="17">
        <v>0.215909966169609</v>
      </c>
      <c r="J11" s="17">
        <v>0.18055326066213301</v>
      </c>
      <c r="K11" s="17">
        <v>0.179533566089154</v>
      </c>
      <c r="L11" s="17">
        <v>0.13273709960525901</v>
      </c>
      <c r="M11" s="17"/>
      <c r="N11" s="17">
        <v>0.14206012670679699</v>
      </c>
      <c r="O11" s="17">
        <v>0.18279583689534101</v>
      </c>
      <c r="P11" s="17">
        <v>0.210884653894329</v>
      </c>
      <c r="Q11" s="17">
        <v>0.211958580158261</v>
      </c>
      <c r="R11" s="17"/>
      <c r="S11" s="17">
        <v>0.198316630711002</v>
      </c>
      <c r="T11" s="17">
        <v>0.15424992263227799</v>
      </c>
      <c r="U11" s="17">
        <v>0.14963147313792599</v>
      </c>
      <c r="V11" s="17">
        <v>0.19180928325736099</v>
      </c>
      <c r="W11" s="17">
        <v>0.21184544697919599</v>
      </c>
      <c r="X11" s="17">
        <v>0.16809196062335599</v>
      </c>
      <c r="Y11" s="17">
        <v>0.15773253689949099</v>
      </c>
      <c r="Z11" s="17">
        <v>0.19680691802337599</v>
      </c>
      <c r="AA11" s="17">
        <v>0.197832801526861</v>
      </c>
      <c r="AB11" s="17">
        <v>0.207418295961557</v>
      </c>
      <c r="AC11" s="17">
        <v>0.226687222335517</v>
      </c>
      <c r="AD11" s="17"/>
      <c r="AE11" s="17">
        <v>0.204835420862374</v>
      </c>
      <c r="AF11" s="17">
        <v>0.138559424366719</v>
      </c>
      <c r="AG11" s="17">
        <v>0.26436027142137802</v>
      </c>
      <c r="AH11" s="17"/>
      <c r="AI11" s="17">
        <v>0.18779265776828899</v>
      </c>
      <c r="AJ11" s="17">
        <v>0.16959487494671799</v>
      </c>
      <c r="AK11" s="17">
        <v>0.12507010701495899</v>
      </c>
      <c r="AL11" s="17">
        <v>8.3205394849693595E-2</v>
      </c>
      <c r="AM11" s="17">
        <v>0.262965743971035</v>
      </c>
      <c r="AN11" s="17"/>
      <c r="AO11" s="17">
        <v>0.163615230099635</v>
      </c>
      <c r="AP11" s="17">
        <v>0.154041546955485</v>
      </c>
      <c r="AQ11" s="17">
        <v>0.139577343195981</v>
      </c>
      <c r="AR11" s="17"/>
      <c r="AS11" s="17">
        <v>0.21835481240000401</v>
      </c>
      <c r="AT11" s="17">
        <v>0.17065660822833001</v>
      </c>
      <c r="AU11" s="17">
        <v>0.157254224224252</v>
      </c>
      <c r="AV11" s="17">
        <v>0.146846080541889</v>
      </c>
      <c r="AW11" s="17">
        <v>4.6789747322064097E-2</v>
      </c>
    </row>
    <row r="12" spans="2:49" x14ac:dyDescent="0.25">
      <c r="B12" s="18" t="s">
        <v>402</v>
      </c>
      <c r="C12" s="17">
        <v>5.1692095775256901E-2</v>
      </c>
      <c r="D12" s="17">
        <v>5.0228574747636499E-2</v>
      </c>
      <c r="E12" s="17">
        <v>5.3547973021220399E-2</v>
      </c>
      <c r="F12" s="17"/>
      <c r="G12" s="17">
        <v>0.102604855879681</v>
      </c>
      <c r="H12" s="17">
        <v>6.5009854579256898E-2</v>
      </c>
      <c r="I12" s="17">
        <v>4.7991183533459401E-2</v>
      </c>
      <c r="J12" s="17">
        <v>2.3931405250329201E-2</v>
      </c>
      <c r="K12" s="17">
        <v>4.35556717594901E-2</v>
      </c>
      <c r="L12" s="17">
        <v>3.6726222525649797E-2</v>
      </c>
      <c r="M12" s="17"/>
      <c r="N12" s="17">
        <v>4.61266310179375E-2</v>
      </c>
      <c r="O12" s="17">
        <v>4.8388381204722802E-2</v>
      </c>
      <c r="P12" s="17">
        <v>4.9811261401733399E-2</v>
      </c>
      <c r="Q12" s="17">
        <v>6.43478810343244E-2</v>
      </c>
      <c r="R12" s="17"/>
      <c r="S12" s="17">
        <v>8.4824398604498794E-2</v>
      </c>
      <c r="T12" s="17">
        <v>4.3010647235084902E-2</v>
      </c>
      <c r="U12" s="17">
        <v>4.2055939498203999E-2</v>
      </c>
      <c r="V12" s="17">
        <v>2.5884336523052099E-2</v>
      </c>
      <c r="W12" s="17">
        <v>7.55333320268987E-2</v>
      </c>
      <c r="X12" s="17">
        <v>3.6421951128647302E-2</v>
      </c>
      <c r="Y12" s="17">
        <v>4.0311010369429801E-2</v>
      </c>
      <c r="Z12" s="17">
        <v>5.1218414132201802E-2</v>
      </c>
      <c r="AA12" s="17">
        <v>3.1205486065073999E-2</v>
      </c>
      <c r="AB12" s="17">
        <v>7.0166832911371796E-2</v>
      </c>
      <c r="AC12" s="17">
        <v>5.60443860361391E-2</v>
      </c>
      <c r="AD12" s="17"/>
      <c r="AE12" s="17">
        <v>5.8680903361587801E-2</v>
      </c>
      <c r="AF12" s="17">
        <v>4.7789386022965702E-2</v>
      </c>
      <c r="AG12" s="17">
        <v>3.8656277840699797E-2</v>
      </c>
      <c r="AH12" s="17"/>
      <c r="AI12" s="17">
        <v>5.4790579860655698E-2</v>
      </c>
      <c r="AJ12" s="17">
        <v>6.72644876289515E-2</v>
      </c>
      <c r="AK12" s="17">
        <v>4.2731346621739601E-2</v>
      </c>
      <c r="AL12" s="17">
        <v>7.6797419694039498E-2</v>
      </c>
      <c r="AM12" s="17">
        <v>2.65504273656995E-2</v>
      </c>
      <c r="AN12" s="17"/>
      <c r="AO12" s="17">
        <v>6.6114937101546103E-2</v>
      </c>
      <c r="AP12" s="17">
        <v>4.7286622126972697E-2</v>
      </c>
      <c r="AQ12" s="17">
        <v>3.8083847909384003E-2</v>
      </c>
      <c r="AR12" s="17"/>
      <c r="AS12" s="17">
        <v>4.1741567298014801E-2</v>
      </c>
      <c r="AT12" s="17">
        <v>4.2069396718236403E-2</v>
      </c>
      <c r="AU12" s="17">
        <v>6.0955235106889799E-2</v>
      </c>
      <c r="AV12" s="17">
        <v>7.1307646823759896E-2</v>
      </c>
      <c r="AW12" s="17">
        <v>0.166683053232065</v>
      </c>
    </row>
    <row r="13" spans="2:49" x14ac:dyDescent="0.25">
      <c r="B13" s="18" t="s">
        <v>403</v>
      </c>
      <c r="C13" s="17">
        <v>2.2093456990333198E-2</v>
      </c>
      <c r="D13" s="17">
        <v>2.55343853636202E-2</v>
      </c>
      <c r="E13" s="17">
        <v>1.8968173647325198E-2</v>
      </c>
      <c r="F13" s="17"/>
      <c r="G13" s="17">
        <v>1.77606738803479E-2</v>
      </c>
      <c r="H13" s="17">
        <v>1.8466649713521799E-2</v>
      </c>
      <c r="I13" s="17">
        <v>2.14671179762271E-2</v>
      </c>
      <c r="J13" s="17">
        <v>3.40008229108879E-2</v>
      </c>
      <c r="K13" s="17">
        <v>3.2630577780562997E-2</v>
      </c>
      <c r="L13" s="17">
        <v>1.06381310845657E-2</v>
      </c>
      <c r="M13" s="17"/>
      <c r="N13" s="17">
        <v>1.77283439231373E-2</v>
      </c>
      <c r="O13" s="17">
        <v>1.7504546822306798E-2</v>
      </c>
      <c r="P13" s="17">
        <v>3.4196359754216497E-2</v>
      </c>
      <c r="Q13" s="17">
        <v>2.1955716475318601E-2</v>
      </c>
      <c r="R13" s="17"/>
      <c r="S13" s="17">
        <v>3.8982083791926303E-2</v>
      </c>
      <c r="T13" s="17">
        <v>2.0195511876411502E-2</v>
      </c>
      <c r="U13" s="17">
        <v>2.9624282994359E-2</v>
      </c>
      <c r="V13" s="17">
        <v>2.5956480013227898E-2</v>
      </c>
      <c r="W13" s="17">
        <v>1.03036332907025E-2</v>
      </c>
      <c r="X13" s="17">
        <v>2.5760986440638799E-2</v>
      </c>
      <c r="Y13" s="17">
        <v>3.4237610819670798E-2</v>
      </c>
      <c r="Z13" s="17">
        <v>1.9435409069131E-2</v>
      </c>
      <c r="AA13" s="17">
        <v>1.6188035262658901E-2</v>
      </c>
      <c r="AB13" s="17">
        <v>0</v>
      </c>
      <c r="AC13" s="17">
        <v>1.2392974371051999E-2</v>
      </c>
      <c r="AD13" s="17"/>
      <c r="AE13" s="17">
        <v>4.5682853391982803E-2</v>
      </c>
      <c r="AF13" s="17">
        <v>6.9419475056136997E-3</v>
      </c>
      <c r="AG13" s="17">
        <v>1.47624053592929E-2</v>
      </c>
      <c r="AH13" s="17"/>
      <c r="AI13" s="17">
        <v>2.6518170610935501E-2</v>
      </c>
      <c r="AJ13" s="17">
        <v>2.1042368203690699E-2</v>
      </c>
      <c r="AK13" s="17">
        <v>0</v>
      </c>
      <c r="AL13" s="17">
        <v>7.0580877487542298E-2</v>
      </c>
      <c r="AM13" s="17">
        <v>1.2332573805101299E-2</v>
      </c>
      <c r="AN13" s="17"/>
      <c r="AO13" s="17">
        <v>3.4922529526041399E-2</v>
      </c>
      <c r="AP13" s="17">
        <v>1.30784606882112E-2</v>
      </c>
      <c r="AQ13" s="17">
        <v>1.3558272685735499E-2</v>
      </c>
      <c r="AR13" s="17"/>
      <c r="AS13" s="17">
        <v>2.1222505213641399E-2</v>
      </c>
      <c r="AT13" s="17">
        <v>2.9368757586148899E-2</v>
      </c>
      <c r="AU13" s="17">
        <v>1.8566159316708599E-2</v>
      </c>
      <c r="AV13" s="17">
        <v>3.3979302734619597E-2</v>
      </c>
      <c r="AW13" s="17">
        <v>7.0466491512985396E-2</v>
      </c>
    </row>
    <row r="14" spans="2:49" x14ac:dyDescent="0.25">
      <c r="B14" s="18" t="s">
        <v>104</v>
      </c>
      <c r="C14" s="17">
        <v>4.1947152886633803E-2</v>
      </c>
      <c r="D14" s="17">
        <v>2.8430325098438701E-2</v>
      </c>
      <c r="E14" s="17">
        <v>5.53337948954815E-2</v>
      </c>
      <c r="F14" s="17"/>
      <c r="G14" s="17">
        <v>6.5061574942573502E-2</v>
      </c>
      <c r="H14" s="17">
        <v>4.3073815299311202E-2</v>
      </c>
      <c r="I14" s="17">
        <v>5.4317536057749402E-2</v>
      </c>
      <c r="J14" s="17">
        <v>4.7882761671628297E-2</v>
      </c>
      <c r="K14" s="17">
        <v>2.7665154708037699E-2</v>
      </c>
      <c r="L14" s="17">
        <v>1.9034661520632299E-2</v>
      </c>
      <c r="M14" s="17"/>
      <c r="N14" s="17">
        <v>1.6845074788165399E-2</v>
      </c>
      <c r="O14" s="17">
        <v>5.7824767798601497E-2</v>
      </c>
      <c r="P14" s="17">
        <v>3.5365651281112902E-2</v>
      </c>
      <c r="Q14" s="17">
        <v>5.7740478105093002E-2</v>
      </c>
      <c r="R14" s="17"/>
      <c r="S14" s="17">
        <v>2.2711151543368599E-2</v>
      </c>
      <c r="T14" s="17">
        <v>2.4795234527453199E-2</v>
      </c>
      <c r="U14" s="17">
        <v>5.4168846062607197E-2</v>
      </c>
      <c r="V14" s="17">
        <v>5.7818090169181803E-2</v>
      </c>
      <c r="W14" s="17">
        <v>7.2041818902822505E-2</v>
      </c>
      <c r="X14" s="17">
        <v>4.7353322903481203E-2</v>
      </c>
      <c r="Y14" s="17">
        <v>7.3335009602908993E-2</v>
      </c>
      <c r="Z14" s="17">
        <v>0</v>
      </c>
      <c r="AA14" s="17">
        <v>4.0339199266801802E-2</v>
      </c>
      <c r="AB14" s="17">
        <v>4.4620140953255401E-2</v>
      </c>
      <c r="AC14" s="17">
        <v>3.0581064440167598E-2</v>
      </c>
      <c r="AD14" s="17"/>
      <c r="AE14" s="17">
        <v>1.95335482510492E-2</v>
      </c>
      <c r="AF14" s="17">
        <v>3.4359014002918201E-2</v>
      </c>
      <c r="AG14" s="17">
        <v>6.9550411549962998E-2</v>
      </c>
      <c r="AH14" s="17"/>
      <c r="AI14" s="17">
        <v>2.3223279974063201E-2</v>
      </c>
      <c r="AJ14" s="17">
        <v>2.3364538191794099E-2</v>
      </c>
      <c r="AK14" s="17">
        <v>1.41928203095567E-2</v>
      </c>
      <c r="AL14" s="17">
        <v>6.6725080536973805E-2</v>
      </c>
      <c r="AM14" s="17">
        <v>9.2344316464301204E-2</v>
      </c>
      <c r="AN14" s="17"/>
      <c r="AO14" s="17">
        <v>2.0070949797345999E-2</v>
      </c>
      <c r="AP14" s="17">
        <v>2.51135464293816E-2</v>
      </c>
      <c r="AQ14" s="17">
        <v>1.18292678091472E-2</v>
      </c>
      <c r="AR14" s="17"/>
      <c r="AS14" s="17">
        <v>6.3698302277509999E-2</v>
      </c>
      <c r="AT14" s="17">
        <v>3.4900088621140697E-2</v>
      </c>
      <c r="AU14" s="17">
        <v>2.67338939681784E-2</v>
      </c>
      <c r="AV14" s="17">
        <v>0</v>
      </c>
      <c r="AW14" s="17">
        <v>5.7688870681810098E-2</v>
      </c>
    </row>
    <row r="15" spans="2:49" x14ac:dyDescent="0.25">
      <c r="B15" s="18" t="s">
        <v>404</v>
      </c>
      <c r="C15" s="21">
        <v>0.69878580937017598</v>
      </c>
      <c r="D15" s="21">
        <v>0.71802928641650998</v>
      </c>
      <c r="E15" s="21">
        <v>0.67764590021479398</v>
      </c>
      <c r="F15" s="21"/>
      <c r="G15" s="21">
        <v>0.61901554684798099</v>
      </c>
      <c r="H15" s="21">
        <v>0.65120603867752502</v>
      </c>
      <c r="I15" s="21">
        <v>0.66031419626295496</v>
      </c>
      <c r="J15" s="21">
        <v>0.71363174950502195</v>
      </c>
      <c r="K15" s="21">
        <v>0.71661502966275503</v>
      </c>
      <c r="L15" s="21">
        <v>0.80086388526389296</v>
      </c>
      <c r="M15" s="21"/>
      <c r="N15" s="21">
        <v>0.77723982356396204</v>
      </c>
      <c r="O15" s="21">
        <v>0.69348646727902796</v>
      </c>
      <c r="P15" s="21">
        <v>0.66974207366860905</v>
      </c>
      <c r="Q15" s="21">
        <v>0.64399734422700305</v>
      </c>
      <c r="R15" s="21"/>
      <c r="S15" s="21">
        <v>0.65516573534920397</v>
      </c>
      <c r="T15" s="21">
        <v>0.75774868372877302</v>
      </c>
      <c r="U15" s="21">
        <v>0.72451945830690401</v>
      </c>
      <c r="V15" s="21">
        <v>0.69853181003717701</v>
      </c>
      <c r="W15" s="21">
        <v>0.63027576880038005</v>
      </c>
      <c r="X15" s="21">
        <v>0.72237177890387705</v>
      </c>
      <c r="Y15" s="21">
        <v>0.69438383230849898</v>
      </c>
      <c r="Z15" s="21">
        <v>0.73253925877529102</v>
      </c>
      <c r="AA15" s="21">
        <v>0.71443447787860404</v>
      </c>
      <c r="AB15" s="21">
        <v>0.67779473017381597</v>
      </c>
      <c r="AC15" s="21">
        <v>0.67429435281712502</v>
      </c>
      <c r="AD15" s="21"/>
      <c r="AE15" s="21">
        <v>0.67126727413300602</v>
      </c>
      <c r="AF15" s="21">
        <v>0.772350228101783</v>
      </c>
      <c r="AG15" s="21">
        <v>0.61267063382866604</v>
      </c>
      <c r="AH15" s="21"/>
      <c r="AI15" s="21">
        <v>0.70767531178605703</v>
      </c>
      <c r="AJ15" s="21">
        <v>0.71873373102884597</v>
      </c>
      <c r="AK15" s="21">
        <v>0.818005726053744</v>
      </c>
      <c r="AL15" s="21">
        <v>0.70269122743175105</v>
      </c>
      <c r="AM15" s="21">
        <v>0.60580693839386401</v>
      </c>
      <c r="AN15" s="21"/>
      <c r="AO15" s="21">
        <v>0.71527635347543195</v>
      </c>
      <c r="AP15" s="21">
        <v>0.76047982379994905</v>
      </c>
      <c r="AQ15" s="21">
        <v>0.79695126839975206</v>
      </c>
      <c r="AR15" s="21"/>
      <c r="AS15" s="21">
        <v>0.65498281281083004</v>
      </c>
      <c r="AT15" s="21">
        <v>0.72300514884614397</v>
      </c>
      <c r="AU15" s="21">
        <v>0.73649048738397105</v>
      </c>
      <c r="AV15" s="21">
        <v>0.747866969899731</v>
      </c>
      <c r="AW15" s="21">
        <v>0.65837183725107495</v>
      </c>
    </row>
    <row r="16" spans="2:49" x14ac:dyDescent="0.25">
      <c r="B16" s="18" t="s">
        <v>405</v>
      </c>
      <c r="C16" s="21">
        <v>7.3785552765590096E-2</v>
      </c>
      <c r="D16" s="21">
        <v>7.5762960111256605E-2</v>
      </c>
      <c r="E16" s="21">
        <v>7.2516146668545597E-2</v>
      </c>
      <c r="F16" s="21"/>
      <c r="G16" s="21">
        <v>0.120365529760029</v>
      </c>
      <c r="H16" s="21">
        <v>8.3476504292778697E-2</v>
      </c>
      <c r="I16" s="21">
        <v>6.9458301509686599E-2</v>
      </c>
      <c r="J16" s="21">
        <v>5.7932228161217098E-2</v>
      </c>
      <c r="K16" s="21">
        <v>7.6186249540053097E-2</v>
      </c>
      <c r="L16" s="21">
        <v>4.7364353610215501E-2</v>
      </c>
      <c r="M16" s="21"/>
      <c r="N16" s="21">
        <v>6.3854974941074893E-2</v>
      </c>
      <c r="O16" s="21">
        <v>6.5892928027029604E-2</v>
      </c>
      <c r="P16" s="21">
        <v>8.4007621155949799E-2</v>
      </c>
      <c r="Q16" s="21">
        <v>8.6303597509643004E-2</v>
      </c>
      <c r="R16" s="21"/>
      <c r="S16" s="21">
        <v>0.123806482396425</v>
      </c>
      <c r="T16" s="21">
        <v>6.3206159111496393E-2</v>
      </c>
      <c r="U16" s="21">
        <v>7.1680222492563006E-2</v>
      </c>
      <c r="V16" s="21">
        <v>5.1840816536280102E-2</v>
      </c>
      <c r="W16" s="21">
        <v>8.5836965317601197E-2</v>
      </c>
      <c r="X16" s="21">
        <v>6.2182937569286202E-2</v>
      </c>
      <c r="Y16" s="21">
        <v>7.4548621189100606E-2</v>
      </c>
      <c r="Z16" s="21">
        <v>7.0653823201332705E-2</v>
      </c>
      <c r="AA16" s="21">
        <v>4.7393521327732897E-2</v>
      </c>
      <c r="AB16" s="21">
        <v>7.0166832911371796E-2</v>
      </c>
      <c r="AC16" s="21">
        <v>6.8437360407191103E-2</v>
      </c>
      <c r="AD16" s="21"/>
      <c r="AE16" s="21">
        <v>0.104363756753571</v>
      </c>
      <c r="AF16" s="21">
        <v>5.4731333528579403E-2</v>
      </c>
      <c r="AG16" s="21">
        <v>5.3418683199992698E-2</v>
      </c>
      <c r="AH16" s="21"/>
      <c r="AI16" s="21">
        <v>8.1308750471591196E-2</v>
      </c>
      <c r="AJ16" s="21">
        <v>8.8306855832642195E-2</v>
      </c>
      <c r="AK16" s="21">
        <v>4.2731346621739601E-2</v>
      </c>
      <c r="AL16" s="21">
        <v>0.14737829718158199</v>
      </c>
      <c r="AM16" s="21">
        <v>3.8883001170800797E-2</v>
      </c>
      <c r="AN16" s="21"/>
      <c r="AO16" s="21">
        <v>0.101037466627587</v>
      </c>
      <c r="AP16" s="21">
        <v>6.03650828151839E-2</v>
      </c>
      <c r="AQ16" s="21">
        <v>5.1642120595119502E-2</v>
      </c>
      <c r="AR16" s="21"/>
      <c r="AS16" s="21">
        <v>6.2964072511656199E-2</v>
      </c>
      <c r="AT16" s="21">
        <v>7.1438154304385298E-2</v>
      </c>
      <c r="AU16" s="21">
        <v>7.9521394423598304E-2</v>
      </c>
      <c r="AV16" s="21">
        <v>0.10528694955838</v>
      </c>
      <c r="AW16" s="21">
        <v>0.23714954474505101</v>
      </c>
    </row>
    <row r="17" spans="2:49" x14ac:dyDescent="0.25">
      <c r="B17" s="18" t="s">
        <v>179</v>
      </c>
      <c r="C17" s="22">
        <v>0.62500025660458602</v>
      </c>
      <c r="D17" s="22">
        <v>0.64226632630525304</v>
      </c>
      <c r="E17" s="22">
        <v>0.60512975354624798</v>
      </c>
      <c r="F17" s="22"/>
      <c r="G17" s="22">
        <v>0.49865001708795198</v>
      </c>
      <c r="H17" s="22">
        <v>0.56772953438474605</v>
      </c>
      <c r="I17" s="22">
        <v>0.59085589475326905</v>
      </c>
      <c r="J17" s="22">
        <v>0.65569952134380505</v>
      </c>
      <c r="K17" s="22">
        <v>0.64042878012270199</v>
      </c>
      <c r="L17" s="22">
        <v>0.753499531653677</v>
      </c>
      <c r="M17" s="22"/>
      <c r="N17" s="22">
        <v>0.71338484862288798</v>
      </c>
      <c r="O17" s="22">
        <v>0.62759353925199801</v>
      </c>
      <c r="P17" s="22">
        <v>0.58573445251265899</v>
      </c>
      <c r="Q17" s="22">
        <v>0.55769374671736005</v>
      </c>
      <c r="R17" s="22"/>
      <c r="S17" s="22">
        <v>0.53135925295277897</v>
      </c>
      <c r="T17" s="22">
        <v>0.69454252461727695</v>
      </c>
      <c r="U17" s="22">
        <v>0.652839235814341</v>
      </c>
      <c r="V17" s="22">
        <v>0.64669099350089698</v>
      </c>
      <c r="W17" s="22">
        <v>0.54443880348277895</v>
      </c>
      <c r="X17" s="22">
        <v>0.66018884133458999</v>
      </c>
      <c r="Y17" s="22">
        <v>0.61983521111939799</v>
      </c>
      <c r="Z17" s="22">
        <v>0.66188543557395796</v>
      </c>
      <c r="AA17" s="22">
        <v>0.66704095655087203</v>
      </c>
      <c r="AB17" s="22">
        <v>0.60762789726244404</v>
      </c>
      <c r="AC17" s="22">
        <v>0.60585699240993396</v>
      </c>
      <c r="AD17" s="22"/>
      <c r="AE17" s="22">
        <v>0.56690351737943601</v>
      </c>
      <c r="AF17" s="22">
        <v>0.71761889457320305</v>
      </c>
      <c r="AG17" s="22">
        <v>0.55925195062867405</v>
      </c>
      <c r="AH17" s="22"/>
      <c r="AI17" s="22">
        <v>0.626366561314466</v>
      </c>
      <c r="AJ17" s="22">
        <v>0.630426875196203</v>
      </c>
      <c r="AK17" s="22">
        <v>0.77527437943200495</v>
      </c>
      <c r="AL17" s="22">
        <v>0.55531293025016903</v>
      </c>
      <c r="AM17" s="22">
        <v>0.566923937223063</v>
      </c>
      <c r="AN17" s="22"/>
      <c r="AO17" s="22">
        <v>0.614238886847845</v>
      </c>
      <c r="AP17" s="22">
        <v>0.700114740984765</v>
      </c>
      <c r="AQ17" s="22">
        <v>0.74530914780463298</v>
      </c>
      <c r="AR17" s="22"/>
      <c r="AS17" s="22">
        <v>0.59201874029917401</v>
      </c>
      <c r="AT17" s="22">
        <v>0.65156699454175904</v>
      </c>
      <c r="AU17" s="22">
        <v>0.65696909296037298</v>
      </c>
      <c r="AV17" s="22">
        <v>0.64258002034135198</v>
      </c>
      <c r="AW17" s="22">
        <v>0.421222292506024</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1318</v>
      </c>
      <c r="D7" s="10">
        <v>664</v>
      </c>
      <c r="E7" s="10">
        <v>648</v>
      </c>
      <c r="F7" s="10"/>
      <c r="G7" s="10">
        <v>203</v>
      </c>
      <c r="H7" s="10">
        <v>222</v>
      </c>
      <c r="I7" s="10">
        <v>210</v>
      </c>
      <c r="J7" s="10">
        <v>244</v>
      </c>
      <c r="K7" s="10">
        <v>195</v>
      </c>
      <c r="L7" s="10">
        <v>244</v>
      </c>
      <c r="M7" s="10"/>
      <c r="N7" s="10">
        <v>356</v>
      </c>
      <c r="O7" s="10">
        <v>391</v>
      </c>
      <c r="P7" s="10">
        <v>240</v>
      </c>
      <c r="Q7" s="10">
        <v>325</v>
      </c>
      <c r="R7" s="10"/>
      <c r="S7" s="10">
        <v>169</v>
      </c>
      <c r="T7" s="10">
        <v>196</v>
      </c>
      <c r="U7" s="10">
        <v>108</v>
      </c>
      <c r="V7" s="10">
        <v>111</v>
      </c>
      <c r="W7" s="10">
        <v>113</v>
      </c>
      <c r="X7" s="10">
        <v>101</v>
      </c>
      <c r="Y7" s="10">
        <v>101</v>
      </c>
      <c r="Z7" s="10">
        <v>57</v>
      </c>
      <c r="AA7" s="10">
        <v>173</v>
      </c>
      <c r="AB7" s="10">
        <v>115</v>
      </c>
      <c r="AC7" s="10">
        <v>74</v>
      </c>
      <c r="AD7" s="10"/>
      <c r="AE7" s="10">
        <v>461</v>
      </c>
      <c r="AF7" s="10">
        <v>540</v>
      </c>
      <c r="AG7" s="10">
        <v>198</v>
      </c>
      <c r="AH7" s="10"/>
      <c r="AI7" s="10">
        <v>438</v>
      </c>
      <c r="AJ7" s="10">
        <v>378</v>
      </c>
      <c r="AK7" s="10">
        <v>94</v>
      </c>
      <c r="AL7" s="10">
        <v>13</v>
      </c>
      <c r="AM7" s="10">
        <v>197</v>
      </c>
      <c r="AN7" s="10"/>
      <c r="AO7" s="10">
        <v>261</v>
      </c>
      <c r="AP7" s="10">
        <v>461</v>
      </c>
      <c r="AQ7" s="10">
        <v>100</v>
      </c>
      <c r="AR7" s="10"/>
      <c r="AS7" s="10">
        <v>336</v>
      </c>
      <c r="AT7" s="10">
        <v>331</v>
      </c>
      <c r="AU7" s="10">
        <v>316</v>
      </c>
      <c r="AV7" s="10">
        <v>124</v>
      </c>
      <c r="AW7" s="10">
        <v>16</v>
      </c>
    </row>
    <row r="8" spans="2:49" ht="30" customHeight="1" x14ac:dyDescent="0.25">
      <c r="B8" s="11" t="s">
        <v>20</v>
      </c>
      <c r="C8" s="11">
        <v>1317</v>
      </c>
      <c r="D8" s="11">
        <v>644</v>
      </c>
      <c r="E8" s="11">
        <v>668</v>
      </c>
      <c r="F8" s="11"/>
      <c r="G8" s="11">
        <v>197</v>
      </c>
      <c r="H8" s="11">
        <v>218</v>
      </c>
      <c r="I8" s="11">
        <v>210</v>
      </c>
      <c r="J8" s="11">
        <v>238</v>
      </c>
      <c r="K8" s="11">
        <v>189</v>
      </c>
      <c r="L8" s="11">
        <v>267</v>
      </c>
      <c r="M8" s="11"/>
      <c r="N8" s="11">
        <v>348</v>
      </c>
      <c r="O8" s="11">
        <v>369</v>
      </c>
      <c r="P8" s="11">
        <v>280</v>
      </c>
      <c r="Q8" s="11">
        <v>315</v>
      </c>
      <c r="R8" s="11"/>
      <c r="S8" s="11">
        <v>196</v>
      </c>
      <c r="T8" s="11">
        <v>189</v>
      </c>
      <c r="U8" s="11">
        <v>103</v>
      </c>
      <c r="V8" s="11">
        <v>114</v>
      </c>
      <c r="W8" s="11">
        <v>106</v>
      </c>
      <c r="X8" s="11">
        <v>110</v>
      </c>
      <c r="Y8" s="11">
        <v>95</v>
      </c>
      <c r="Z8" s="11">
        <v>51</v>
      </c>
      <c r="AA8" s="11">
        <v>159</v>
      </c>
      <c r="AB8" s="11">
        <v>124</v>
      </c>
      <c r="AC8" s="11">
        <v>70</v>
      </c>
      <c r="AD8" s="11"/>
      <c r="AE8" s="11">
        <v>468</v>
      </c>
      <c r="AF8" s="11">
        <v>538</v>
      </c>
      <c r="AG8" s="11">
        <v>193</v>
      </c>
      <c r="AH8" s="11"/>
      <c r="AI8" s="11">
        <v>448</v>
      </c>
      <c r="AJ8" s="11">
        <v>375</v>
      </c>
      <c r="AK8" s="11">
        <v>93</v>
      </c>
      <c r="AL8" s="11">
        <v>12</v>
      </c>
      <c r="AM8" s="11">
        <v>192</v>
      </c>
      <c r="AN8" s="11"/>
      <c r="AO8" s="11">
        <v>264</v>
      </c>
      <c r="AP8" s="11">
        <v>456</v>
      </c>
      <c r="AQ8" s="11">
        <v>100</v>
      </c>
      <c r="AR8" s="11"/>
      <c r="AS8" s="11">
        <v>340</v>
      </c>
      <c r="AT8" s="11">
        <v>336</v>
      </c>
      <c r="AU8" s="11">
        <v>313</v>
      </c>
      <c r="AV8" s="11">
        <v>120</v>
      </c>
      <c r="AW8" s="11">
        <v>15</v>
      </c>
    </row>
    <row r="9" spans="2:49" x14ac:dyDescent="0.25">
      <c r="B9" s="18" t="s">
        <v>399</v>
      </c>
      <c r="C9" s="17">
        <v>0.25071507728151998</v>
      </c>
      <c r="D9" s="17">
        <v>0.27671697805029499</v>
      </c>
      <c r="E9" s="17">
        <v>0.22478879351717401</v>
      </c>
      <c r="F9" s="17"/>
      <c r="G9" s="17">
        <v>0.16070711564497001</v>
      </c>
      <c r="H9" s="17">
        <v>0.23498227765820301</v>
      </c>
      <c r="I9" s="17">
        <v>0.23520611330699701</v>
      </c>
      <c r="J9" s="17">
        <v>0.29811395028909898</v>
      </c>
      <c r="K9" s="17">
        <v>0.28641535810288898</v>
      </c>
      <c r="L9" s="17">
        <v>0.27454862796574397</v>
      </c>
      <c r="M9" s="17"/>
      <c r="N9" s="17">
        <v>0.31772852278726899</v>
      </c>
      <c r="O9" s="17">
        <v>0.22893872310167199</v>
      </c>
      <c r="P9" s="17">
        <v>0.22490842205193201</v>
      </c>
      <c r="Q9" s="17">
        <v>0.226334032558415</v>
      </c>
      <c r="R9" s="17"/>
      <c r="S9" s="17">
        <v>0.27441308269513298</v>
      </c>
      <c r="T9" s="17">
        <v>0.27232881544855803</v>
      </c>
      <c r="U9" s="17">
        <v>0.29432577179062802</v>
      </c>
      <c r="V9" s="17">
        <v>0.246229147420473</v>
      </c>
      <c r="W9" s="17">
        <v>0.20074606175220899</v>
      </c>
      <c r="X9" s="17">
        <v>0.21335662305234299</v>
      </c>
      <c r="Y9" s="17">
        <v>0.31203204281049302</v>
      </c>
      <c r="Z9" s="17">
        <v>0.15482149643513099</v>
      </c>
      <c r="AA9" s="17">
        <v>0.245993243196342</v>
      </c>
      <c r="AB9" s="17">
        <v>0.24277791295332701</v>
      </c>
      <c r="AC9" s="17">
        <v>0.21413802328737</v>
      </c>
      <c r="AD9" s="17"/>
      <c r="AE9" s="17">
        <v>0.20191814155013199</v>
      </c>
      <c r="AF9" s="17">
        <v>0.32701553715746901</v>
      </c>
      <c r="AG9" s="17">
        <v>0.19717609697840299</v>
      </c>
      <c r="AH9" s="17"/>
      <c r="AI9" s="17">
        <v>0.19680270533382499</v>
      </c>
      <c r="AJ9" s="17">
        <v>0.302264662544449</v>
      </c>
      <c r="AK9" s="17">
        <v>0.36320493667595</v>
      </c>
      <c r="AL9" s="17">
        <v>0.159477904185648</v>
      </c>
      <c r="AM9" s="17">
        <v>0.176005072139543</v>
      </c>
      <c r="AN9" s="17"/>
      <c r="AO9" s="17">
        <v>0.16968749416478701</v>
      </c>
      <c r="AP9" s="17">
        <v>0.30266161628432298</v>
      </c>
      <c r="AQ9" s="17">
        <v>0.33971780100958698</v>
      </c>
      <c r="AR9" s="17"/>
      <c r="AS9" s="17">
        <v>0.208327231155996</v>
      </c>
      <c r="AT9" s="17">
        <v>0.23226576382292299</v>
      </c>
      <c r="AU9" s="17">
        <v>0.29640325667025202</v>
      </c>
      <c r="AV9" s="17">
        <v>0.34619744335104402</v>
      </c>
      <c r="AW9" s="17">
        <v>0.41594520026589099</v>
      </c>
    </row>
    <row r="10" spans="2:49" x14ac:dyDescent="0.25">
      <c r="B10" s="18" t="s">
        <v>400</v>
      </c>
      <c r="C10" s="17">
        <v>0.38788862112261902</v>
      </c>
      <c r="D10" s="17">
        <v>0.384374776248394</v>
      </c>
      <c r="E10" s="17">
        <v>0.39033870201850202</v>
      </c>
      <c r="F10" s="17"/>
      <c r="G10" s="17">
        <v>0.38895622496607002</v>
      </c>
      <c r="H10" s="17">
        <v>0.37812497056848698</v>
      </c>
      <c r="I10" s="17">
        <v>0.379373876997805</v>
      </c>
      <c r="J10" s="17">
        <v>0.39315751051927</v>
      </c>
      <c r="K10" s="17">
        <v>0.34396121870087698</v>
      </c>
      <c r="L10" s="17">
        <v>0.42813596762398598</v>
      </c>
      <c r="M10" s="17"/>
      <c r="N10" s="17">
        <v>0.396105049244656</v>
      </c>
      <c r="O10" s="17">
        <v>0.40698481560230299</v>
      </c>
      <c r="P10" s="17">
        <v>0.37809481487854701</v>
      </c>
      <c r="Q10" s="17">
        <v>0.36267153944112501</v>
      </c>
      <c r="R10" s="17"/>
      <c r="S10" s="17">
        <v>0.33399004508309199</v>
      </c>
      <c r="T10" s="17">
        <v>0.40955124645374802</v>
      </c>
      <c r="U10" s="17">
        <v>0.40222471037470803</v>
      </c>
      <c r="V10" s="17">
        <v>0.34708581749925899</v>
      </c>
      <c r="W10" s="17">
        <v>0.42317352474481101</v>
      </c>
      <c r="X10" s="17">
        <v>0.373951684952607</v>
      </c>
      <c r="Y10" s="17">
        <v>0.34049535868887298</v>
      </c>
      <c r="Z10" s="17">
        <v>0.50815181616798299</v>
      </c>
      <c r="AA10" s="17">
        <v>0.39684072087349798</v>
      </c>
      <c r="AB10" s="17">
        <v>0.40710473974880801</v>
      </c>
      <c r="AC10" s="17">
        <v>0.417758683989784</v>
      </c>
      <c r="AD10" s="17"/>
      <c r="AE10" s="17">
        <v>0.38454922995712698</v>
      </c>
      <c r="AF10" s="17">
        <v>0.40425608889317399</v>
      </c>
      <c r="AG10" s="17">
        <v>0.35800845019031502</v>
      </c>
      <c r="AH10" s="17"/>
      <c r="AI10" s="17">
        <v>0.39017237197164401</v>
      </c>
      <c r="AJ10" s="17">
        <v>0.39216893400569097</v>
      </c>
      <c r="AK10" s="17">
        <v>0.456273986651477</v>
      </c>
      <c r="AL10" s="17">
        <v>0.48183528816882498</v>
      </c>
      <c r="AM10" s="17">
        <v>0.38358651542807298</v>
      </c>
      <c r="AN10" s="17"/>
      <c r="AO10" s="17">
        <v>0.45017253706036198</v>
      </c>
      <c r="AP10" s="17">
        <v>0.39791093514168602</v>
      </c>
      <c r="AQ10" s="17">
        <v>0.45219511314085098</v>
      </c>
      <c r="AR10" s="17"/>
      <c r="AS10" s="17">
        <v>0.36604286725514701</v>
      </c>
      <c r="AT10" s="17">
        <v>0.414636707473024</v>
      </c>
      <c r="AU10" s="17">
        <v>0.41234287834081501</v>
      </c>
      <c r="AV10" s="17">
        <v>0.41272230739388099</v>
      </c>
      <c r="AW10" s="17">
        <v>0.289216384307248</v>
      </c>
    </row>
    <row r="11" spans="2:49" ht="30" x14ac:dyDescent="0.25">
      <c r="B11" s="18" t="s">
        <v>401</v>
      </c>
      <c r="C11" s="17">
        <v>0.216609404116966</v>
      </c>
      <c r="D11" s="17">
        <v>0.20417461004182599</v>
      </c>
      <c r="E11" s="17">
        <v>0.229150001402186</v>
      </c>
      <c r="F11" s="17"/>
      <c r="G11" s="17">
        <v>0.25117315671905599</v>
      </c>
      <c r="H11" s="17">
        <v>0.242013220167936</v>
      </c>
      <c r="I11" s="17">
        <v>0.26801663172290802</v>
      </c>
      <c r="J11" s="17">
        <v>0.17130730998757299</v>
      </c>
      <c r="K11" s="17">
        <v>0.24428585005904199</v>
      </c>
      <c r="L11" s="17">
        <v>0.15087790474264801</v>
      </c>
      <c r="M11" s="17"/>
      <c r="N11" s="17">
        <v>0.156049518453379</v>
      </c>
      <c r="O11" s="17">
        <v>0.21376749868146999</v>
      </c>
      <c r="P11" s="17">
        <v>0.26288555597642199</v>
      </c>
      <c r="Q11" s="17">
        <v>0.244261379080738</v>
      </c>
      <c r="R11" s="17"/>
      <c r="S11" s="17">
        <v>0.215633990453933</v>
      </c>
      <c r="T11" s="17">
        <v>0.20113941547106601</v>
      </c>
      <c r="U11" s="17">
        <v>0.16536742992050299</v>
      </c>
      <c r="V11" s="17">
        <v>0.26646687065284802</v>
      </c>
      <c r="W11" s="17">
        <v>0.23655876723504099</v>
      </c>
      <c r="X11" s="17">
        <v>0.19839283476202299</v>
      </c>
      <c r="Y11" s="17">
        <v>0.19458091914019399</v>
      </c>
      <c r="Z11" s="17">
        <v>0.229924448506</v>
      </c>
      <c r="AA11" s="17">
        <v>0.23544977541502299</v>
      </c>
      <c r="AB11" s="17">
        <v>0.20988216006795701</v>
      </c>
      <c r="AC11" s="17">
        <v>0.243470088807024</v>
      </c>
      <c r="AD11" s="17"/>
      <c r="AE11" s="17">
        <v>0.21907167736299499</v>
      </c>
      <c r="AF11" s="17">
        <v>0.18424176863532499</v>
      </c>
      <c r="AG11" s="17">
        <v>0.307660464705173</v>
      </c>
      <c r="AH11" s="17"/>
      <c r="AI11" s="17">
        <v>0.24218449516552801</v>
      </c>
      <c r="AJ11" s="17">
        <v>0.17346046623946501</v>
      </c>
      <c r="AK11" s="17">
        <v>0.124349903559633</v>
      </c>
      <c r="AL11" s="17">
        <v>0.14196496751001</v>
      </c>
      <c r="AM11" s="17">
        <v>0.29946824819004703</v>
      </c>
      <c r="AN11" s="17"/>
      <c r="AO11" s="17">
        <v>0.22923972958681099</v>
      </c>
      <c r="AP11" s="17">
        <v>0.188970360858361</v>
      </c>
      <c r="AQ11" s="17">
        <v>0.121442794068771</v>
      </c>
      <c r="AR11" s="17"/>
      <c r="AS11" s="17">
        <v>0.245877169556971</v>
      </c>
      <c r="AT11" s="17">
        <v>0.20674249943645101</v>
      </c>
      <c r="AU11" s="17">
        <v>0.16845153453064299</v>
      </c>
      <c r="AV11" s="17">
        <v>0.121844594970818</v>
      </c>
      <c r="AW11" s="17">
        <v>9.4228694862833695E-2</v>
      </c>
    </row>
    <row r="12" spans="2:49" x14ac:dyDescent="0.25">
      <c r="B12" s="18" t="s">
        <v>402</v>
      </c>
      <c r="C12" s="17">
        <v>6.3429848675599101E-2</v>
      </c>
      <c r="D12" s="17">
        <v>6.1719523761090897E-2</v>
      </c>
      <c r="E12" s="17">
        <v>6.5624733790294904E-2</v>
      </c>
      <c r="F12" s="17"/>
      <c r="G12" s="17">
        <v>0.101083640936988</v>
      </c>
      <c r="H12" s="17">
        <v>5.76931372382238E-2</v>
      </c>
      <c r="I12" s="17">
        <v>5.7424065858988502E-2</v>
      </c>
      <c r="J12" s="17">
        <v>3.7652847867564301E-2</v>
      </c>
      <c r="K12" s="17">
        <v>4.7769332423031101E-2</v>
      </c>
      <c r="L12" s="17">
        <v>7.9167368431814003E-2</v>
      </c>
      <c r="M12" s="17"/>
      <c r="N12" s="17">
        <v>6.3892857121666702E-2</v>
      </c>
      <c r="O12" s="17">
        <v>7.5811809484994094E-2</v>
      </c>
      <c r="P12" s="17">
        <v>5.5025250637222599E-2</v>
      </c>
      <c r="Q12" s="17">
        <v>5.7083135142478897E-2</v>
      </c>
      <c r="R12" s="17"/>
      <c r="S12" s="17">
        <v>7.1588263805221403E-2</v>
      </c>
      <c r="T12" s="17">
        <v>6.5372229741095203E-2</v>
      </c>
      <c r="U12" s="17">
        <v>5.3100735395522597E-2</v>
      </c>
      <c r="V12" s="17">
        <v>3.5066235868221503E-2</v>
      </c>
      <c r="W12" s="17">
        <v>8.1300889918755795E-2</v>
      </c>
      <c r="X12" s="17">
        <v>0.104444156372885</v>
      </c>
      <c r="Y12" s="17">
        <v>4.9313937166539999E-2</v>
      </c>
      <c r="Z12" s="17">
        <v>3.4893878042496197E-2</v>
      </c>
      <c r="AA12" s="17">
        <v>4.1024519274671302E-2</v>
      </c>
      <c r="AB12" s="17">
        <v>9.5072714234075401E-2</v>
      </c>
      <c r="AC12" s="17">
        <v>3.9591674850126497E-2</v>
      </c>
      <c r="AD12" s="17"/>
      <c r="AE12" s="17">
        <v>9.67260259671473E-2</v>
      </c>
      <c r="AF12" s="17">
        <v>3.9707034739672603E-2</v>
      </c>
      <c r="AG12" s="17">
        <v>3.5286913465403698E-2</v>
      </c>
      <c r="AH12" s="17"/>
      <c r="AI12" s="17">
        <v>8.7666329977917096E-2</v>
      </c>
      <c r="AJ12" s="17">
        <v>5.4100913703558899E-2</v>
      </c>
      <c r="AK12" s="17">
        <v>3.2250854851784597E-2</v>
      </c>
      <c r="AL12" s="17">
        <v>7.9415882111000702E-2</v>
      </c>
      <c r="AM12" s="17">
        <v>4.0955079216645797E-2</v>
      </c>
      <c r="AN12" s="17"/>
      <c r="AO12" s="17">
        <v>7.5402165266746299E-2</v>
      </c>
      <c r="AP12" s="17">
        <v>5.1293093229361597E-2</v>
      </c>
      <c r="AQ12" s="17">
        <v>4.2884439816492398E-2</v>
      </c>
      <c r="AR12" s="17"/>
      <c r="AS12" s="17">
        <v>6.3241836066453505E-2</v>
      </c>
      <c r="AT12" s="17">
        <v>4.3868465924944998E-2</v>
      </c>
      <c r="AU12" s="17">
        <v>7.5693588586673105E-2</v>
      </c>
      <c r="AV12" s="17">
        <v>8.9191082454973494E-2</v>
      </c>
      <c r="AW12" s="17">
        <v>7.2454358369231697E-2</v>
      </c>
    </row>
    <row r="13" spans="2:49" x14ac:dyDescent="0.25">
      <c r="B13" s="18" t="s">
        <v>403</v>
      </c>
      <c r="C13" s="17">
        <v>4.1042101533950298E-2</v>
      </c>
      <c r="D13" s="17">
        <v>4.54230269093766E-2</v>
      </c>
      <c r="E13" s="17">
        <v>3.7174365097481503E-2</v>
      </c>
      <c r="F13" s="17"/>
      <c r="G13" s="17">
        <v>3.2261442791833399E-2</v>
      </c>
      <c r="H13" s="17">
        <v>3.92035054323365E-2</v>
      </c>
      <c r="I13" s="17">
        <v>2.5942614963484E-2</v>
      </c>
      <c r="J13" s="17">
        <v>4.89891273913255E-2</v>
      </c>
      <c r="K13" s="17">
        <v>4.4902266606269697E-2</v>
      </c>
      <c r="L13" s="17">
        <v>5.1055737262732402E-2</v>
      </c>
      <c r="M13" s="17"/>
      <c r="N13" s="17">
        <v>5.02337132990541E-2</v>
      </c>
      <c r="O13" s="17">
        <v>1.9300168058649099E-2</v>
      </c>
      <c r="P13" s="17">
        <v>4.76506744077973E-2</v>
      </c>
      <c r="Q13" s="17">
        <v>5.12261956325165E-2</v>
      </c>
      <c r="R13" s="17"/>
      <c r="S13" s="17">
        <v>7.4279948890956196E-2</v>
      </c>
      <c r="T13" s="17">
        <v>2.6813058358078901E-2</v>
      </c>
      <c r="U13" s="17">
        <v>4.7986162562958803E-2</v>
      </c>
      <c r="V13" s="17">
        <v>5.7348467358499099E-2</v>
      </c>
      <c r="W13" s="17">
        <v>8.0328943094987205E-3</v>
      </c>
      <c r="X13" s="17">
        <v>6.2501377956661802E-2</v>
      </c>
      <c r="Y13" s="17">
        <v>2.96050825768003E-2</v>
      </c>
      <c r="Z13" s="17">
        <v>3.81042488323926E-2</v>
      </c>
      <c r="AA13" s="17">
        <v>2.7098747363112099E-2</v>
      </c>
      <c r="AB13" s="17">
        <v>1.8691819267274101E-2</v>
      </c>
      <c r="AC13" s="17">
        <v>5.4460464625528199E-2</v>
      </c>
      <c r="AD13" s="17"/>
      <c r="AE13" s="17">
        <v>7.5298973986743303E-2</v>
      </c>
      <c r="AF13" s="17">
        <v>1.4992107331052299E-2</v>
      </c>
      <c r="AG13" s="17">
        <v>3.3337944437530603E-2</v>
      </c>
      <c r="AH13" s="17"/>
      <c r="AI13" s="17">
        <v>5.67488501888622E-2</v>
      </c>
      <c r="AJ13" s="17">
        <v>4.3155111879890302E-2</v>
      </c>
      <c r="AK13" s="17">
        <v>0</v>
      </c>
      <c r="AL13" s="17">
        <v>7.0580877487542298E-2</v>
      </c>
      <c r="AM13" s="17">
        <v>1.8008541561369398E-2</v>
      </c>
      <c r="AN13" s="17"/>
      <c r="AO13" s="17">
        <v>5.8718158199203299E-2</v>
      </c>
      <c r="AP13" s="17">
        <v>2.3251356772975199E-2</v>
      </c>
      <c r="AQ13" s="17">
        <v>2.2510522671645598E-2</v>
      </c>
      <c r="AR13" s="17"/>
      <c r="AS13" s="17">
        <v>5.2770596458484802E-2</v>
      </c>
      <c r="AT13" s="17">
        <v>5.9630632202502198E-2</v>
      </c>
      <c r="AU13" s="17">
        <v>2.6135851772556999E-2</v>
      </c>
      <c r="AV13" s="17">
        <v>3.00445718292826E-2</v>
      </c>
      <c r="AW13" s="17">
        <v>7.0466491512985396E-2</v>
      </c>
    </row>
    <row r="14" spans="2:49" x14ac:dyDescent="0.25">
      <c r="B14" s="18" t="s">
        <v>104</v>
      </c>
      <c r="C14" s="17">
        <v>4.0314947269345501E-2</v>
      </c>
      <c r="D14" s="17">
        <v>2.7591084989017099E-2</v>
      </c>
      <c r="E14" s="17">
        <v>5.2923404174361997E-2</v>
      </c>
      <c r="F14" s="17"/>
      <c r="G14" s="17">
        <v>6.5818418941082701E-2</v>
      </c>
      <c r="H14" s="17">
        <v>4.7982888934813603E-2</v>
      </c>
      <c r="I14" s="17">
        <v>3.4036697149817198E-2</v>
      </c>
      <c r="J14" s="17">
        <v>5.0779253945168502E-2</v>
      </c>
      <c r="K14" s="17">
        <v>3.2665974107891203E-2</v>
      </c>
      <c r="L14" s="17">
        <v>1.6214393973076099E-2</v>
      </c>
      <c r="M14" s="17"/>
      <c r="N14" s="17">
        <v>1.5990339093975601E-2</v>
      </c>
      <c r="O14" s="17">
        <v>5.5196985070912002E-2</v>
      </c>
      <c r="P14" s="17">
        <v>3.1435282048078599E-2</v>
      </c>
      <c r="Q14" s="17">
        <v>5.8423718144727001E-2</v>
      </c>
      <c r="R14" s="17"/>
      <c r="S14" s="17">
        <v>3.0094669071663801E-2</v>
      </c>
      <c r="T14" s="17">
        <v>2.4795234527453199E-2</v>
      </c>
      <c r="U14" s="17">
        <v>3.6995189955678499E-2</v>
      </c>
      <c r="V14" s="17">
        <v>4.7803461200699102E-2</v>
      </c>
      <c r="W14" s="17">
        <v>5.0187862039683902E-2</v>
      </c>
      <c r="X14" s="17">
        <v>4.7353322903481203E-2</v>
      </c>
      <c r="Y14" s="17">
        <v>7.3972659617100103E-2</v>
      </c>
      <c r="Z14" s="17">
        <v>3.4104112015996099E-2</v>
      </c>
      <c r="AA14" s="17">
        <v>5.3592993877353501E-2</v>
      </c>
      <c r="AB14" s="17">
        <v>2.6470653728559401E-2</v>
      </c>
      <c r="AC14" s="17">
        <v>3.0581064440167598E-2</v>
      </c>
      <c r="AD14" s="17"/>
      <c r="AE14" s="17">
        <v>2.2435951175854101E-2</v>
      </c>
      <c r="AF14" s="17">
        <v>2.9787463243307201E-2</v>
      </c>
      <c r="AG14" s="17">
        <v>6.8530130223174196E-2</v>
      </c>
      <c r="AH14" s="17"/>
      <c r="AI14" s="17">
        <v>2.6425247362224E-2</v>
      </c>
      <c r="AJ14" s="17">
        <v>3.4849911626945299E-2</v>
      </c>
      <c r="AK14" s="17">
        <v>2.3920318261155201E-2</v>
      </c>
      <c r="AL14" s="17">
        <v>6.6725080536973805E-2</v>
      </c>
      <c r="AM14" s="17">
        <v>8.1976543464321594E-2</v>
      </c>
      <c r="AN14" s="17"/>
      <c r="AO14" s="17">
        <v>1.67799157220902E-2</v>
      </c>
      <c r="AP14" s="17">
        <v>3.59126377132927E-2</v>
      </c>
      <c r="AQ14" s="17">
        <v>2.1249329292653701E-2</v>
      </c>
      <c r="AR14" s="17"/>
      <c r="AS14" s="17">
        <v>6.3740299506947998E-2</v>
      </c>
      <c r="AT14" s="17">
        <v>4.2855931140155401E-2</v>
      </c>
      <c r="AU14" s="17">
        <v>2.0972890099059199E-2</v>
      </c>
      <c r="AV14" s="17">
        <v>0</v>
      </c>
      <c r="AW14" s="17">
        <v>5.7688870681810098E-2</v>
      </c>
    </row>
    <row r="15" spans="2:49" x14ac:dyDescent="0.25">
      <c r="B15" s="18" t="s">
        <v>404</v>
      </c>
      <c r="C15" s="21">
        <v>0.638603698404139</v>
      </c>
      <c r="D15" s="21">
        <v>0.66109175429868905</v>
      </c>
      <c r="E15" s="21">
        <v>0.61512749553567603</v>
      </c>
      <c r="F15" s="21"/>
      <c r="G15" s="21">
        <v>0.54966334061104005</v>
      </c>
      <c r="H15" s="21">
        <v>0.61310724822669005</v>
      </c>
      <c r="I15" s="21">
        <v>0.61457999030480204</v>
      </c>
      <c r="J15" s="21">
        <v>0.69127146080836799</v>
      </c>
      <c r="K15" s="21">
        <v>0.63037657680376602</v>
      </c>
      <c r="L15" s="21">
        <v>0.70268459558972995</v>
      </c>
      <c r="M15" s="21"/>
      <c r="N15" s="21">
        <v>0.71383357203192499</v>
      </c>
      <c r="O15" s="21">
        <v>0.635923538703975</v>
      </c>
      <c r="P15" s="21">
        <v>0.60300323693047897</v>
      </c>
      <c r="Q15" s="21">
        <v>0.58900557199953996</v>
      </c>
      <c r="R15" s="21"/>
      <c r="S15" s="21">
        <v>0.60840312777822503</v>
      </c>
      <c r="T15" s="21">
        <v>0.68188006190230599</v>
      </c>
      <c r="U15" s="21">
        <v>0.69655048216533699</v>
      </c>
      <c r="V15" s="21">
        <v>0.59331496491973201</v>
      </c>
      <c r="W15" s="21">
        <v>0.62391958649701995</v>
      </c>
      <c r="X15" s="21">
        <v>0.58730830800495004</v>
      </c>
      <c r="Y15" s="21">
        <v>0.65252740149936495</v>
      </c>
      <c r="Z15" s="21">
        <v>0.66297331260311498</v>
      </c>
      <c r="AA15" s="21">
        <v>0.64283396406983995</v>
      </c>
      <c r="AB15" s="21">
        <v>0.64988265270213397</v>
      </c>
      <c r="AC15" s="21">
        <v>0.63189670727715397</v>
      </c>
      <c r="AD15" s="21"/>
      <c r="AE15" s="21">
        <v>0.58646737150726003</v>
      </c>
      <c r="AF15" s="21">
        <v>0.731271626050643</v>
      </c>
      <c r="AG15" s="21">
        <v>0.55518454716871801</v>
      </c>
      <c r="AH15" s="21"/>
      <c r="AI15" s="21">
        <v>0.58697507730546905</v>
      </c>
      <c r="AJ15" s="21">
        <v>0.69443359655014003</v>
      </c>
      <c r="AK15" s="21">
        <v>0.819478923327427</v>
      </c>
      <c r="AL15" s="21">
        <v>0.64131319235447304</v>
      </c>
      <c r="AM15" s="21">
        <v>0.55959158756761596</v>
      </c>
      <c r="AN15" s="21"/>
      <c r="AO15" s="21">
        <v>0.61986003122514899</v>
      </c>
      <c r="AP15" s="21">
        <v>0.70057255142600905</v>
      </c>
      <c r="AQ15" s="21">
        <v>0.79191291415043796</v>
      </c>
      <c r="AR15" s="21"/>
      <c r="AS15" s="21">
        <v>0.57437009841114295</v>
      </c>
      <c r="AT15" s="21">
        <v>0.64690247129594602</v>
      </c>
      <c r="AU15" s="21">
        <v>0.70874613501106698</v>
      </c>
      <c r="AV15" s="21">
        <v>0.75891975074492601</v>
      </c>
      <c r="AW15" s="21">
        <v>0.70516158457313904</v>
      </c>
    </row>
    <row r="16" spans="2:49" x14ac:dyDescent="0.25">
      <c r="B16" s="18" t="s">
        <v>405</v>
      </c>
      <c r="C16" s="21">
        <v>0.104471950209549</v>
      </c>
      <c r="D16" s="21">
        <v>0.107142550670468</v>
      </c>
      <c r="E16" s="21">
        <v>0.102799098887776</v>
      </c>
      <c r="F16" s="21"/>
      <c r="G16" s="21">
        <v>0.13334508372882101</v>
      </c>
      <c r="H16" s="21">
        <v>9.6896642670560196E-2</v>
      </c>
      <c r="I16" s="21">
        <v>8.3366680822472505E-2</v>
      </c>
      <c r="J16" s="21">
        <v>8.6641975258889795E-2</v>
      </c>
      <c r="K16" s="21">
        <v>9.2671599029300902E-2</v>
      </c>
      <c r="L16" s="21">
        <v>0.13022310569454601</v>
      </c>
      <c r="M16" s="21"/>
      <c r="N16" s="21">
        <v>0.114126570420721</v>
      </c>
      <c r="O16" s="21">
        <v>9.5111977543643103E-2</v>
      </c>
      <c r="P16" s="21">
        <v>0.10267592504502</v>
      </c>
      <c r="Q16" s="21">
        <v>0.10830933077499499</v>
      </c>
      <c r="R16" s="21"/>
      <c r="S16" s="21">
        <v>0.145868212696178</v>
      </c>
      <c r="T16" s="21">
        <v>9.2185288099174104E-2</v>
      </c>
      <c r="U16" s="21">
        <v>0.101086897958481</v>
      </c>
      <c r="V16" s="21">
        <v>9.2414703226720601E-2</v>
      </c>
      <c r="W16" s="21">
        <v>8.9333784228254498E-2</v>
      </c>
      <c r="X16" s="21">
        <v>0.16694553432954701</v>
      </c>
      <c r="Y16" s="21">
        <v>7.8919019743340299E-2</v>
      </c>
      <c r="Z16" s="21">
        <v>7.2998126874888797E-2</v>
      </c>
      <c r="AA16" s="21">
        <v>6.8123266637783397E-2</v>
      </c>
      <c r="AB16" s="21">
        <v>0.11376453350135</v>
      </c>
      <c r="AC16" s="21">
        <v>9.40521394756548E-2</v>
      </c>
      <c r="AD16" s="21"/>
      <c r="AE16" s="21">
        <v>0.17202499995389101</v>
      </c>
      <c r="AF16" s="21">
        <v>5.4699142070724897E-2</v>
      </c>
      <c r="AG16" s="21">
        <v>6.8624857902934197E-2</v>
      </c>
      <c r="AH16" s="21"/>
      <c r="AI16" s="21">
        <v>0.14441518016677901</v>
      </c>
      <c r="AJ16" s="21">
        <v>9.7256025583449202E-2</v>
      </c>
      <c r="AK16" s="21">
        <v>3.2250854851784597E-2</v>
      </c>
      <c r="AL16" s="21">
        <v>0.149996759598543</v>
      </c>
      <c r="AM16" s="21">
        <v>5.8963620778015098E-2</v>
      </c>
      <c r="AN16" s="21"/>
      <c r="AO16" s="21">
        <v>0.13412032346594999</v>
      </c>
      <c r="AP16" s="21">
        <v>7.4544450002336796E-2</v>
      </c>
      <c r="AQ16" s="21">
        <v>6.5394962488137906E-2</v>
      </c>
      <c r="AR16" s="21"/>
      <c r="AS16" s="21">
        <v>0.11601243252493799</v>
      </c>
      <c r="AT16" s="21">
        <v>0.103499098127447</v>
      </c>
      <c r="AU16" s="21">
        <v>0.10182944035923</v>
      </c>
      <c r="AV16" s="21">
        <v>0.119235654284256</v>
      </c>
      <c r="AW16" s="21">
        <v>0.14292084988221701</v>
      </c>
    </row>
    <row r="17" spans="2:49" x14ac:dyDescent="0.25">
      <c r="B17" s="18" t="s">
        <v>179</v>
      </c>
      <c r="C17" s="22">
        <v>0.53413174819458997</v>
      </c>
      <c r="D17" s="22">
        <v>0.55394920362822198</v>
      </c>
      <c r="E17" s="22">
        <v>0.51232839664789898</v>
      </c>
      <c r="F17" s="22"/>
      <c r="G17" s="22">
        <v>0.41631825688221902</v>
      </c>
      <c r="H17" s="22">
        <v>0.51621060555612996</v>
      </c>
      <c r="I17" s="22">
        <v>0.53121330948233003</v>
      </c>
      <c r="J17" s="22">
        <v>0.60462948554947804</v>
      </c>
      <c r="K17" s="22">
        <v>0.53770497777446502</v>
      </c>
      <c r="L17" s="22">
        <v>0.57246148989518397</v>
      </c>
      <c r="M17" s="22"/>
      <c r="N17" s="22">
        <v>0.59970700161120405</v>
      </c>
      <c r="O17" s="22">
        <v>0.54081156116033202</v>
      </c>
      <c r="P17" s="22">
        <v>0.50032731188545898</v>
      </c>
      <c r="Q17" s="22">
        <v>0.48069624122454502</v>
      </c>
      <c r="R17" s="22"/>
      <c r="S17" s="22">
        <v>0.46253491508204803</v>
      </c>
      <c r="T17" s="22">
        <v>0.58969477380313196</v>
      </c>
      <c r="U17" s="22">
        <v>0.59546358420685497</v>
      </c>
      <c r="V17" s="22">
        <v>0.50090026169301105</v>
      </c>
      <c r="W17" s="22">
        <v>0.53458580226876595</v>
      </c>
      <c r="X17" s="22">
        <v>0.42036277367540298</v>
      </c>
      <c r="Y17" s="22">
        <v>0.57360838175602502</v>
      </c>
      <c r="Z17" s="22">
        <v>0.58997518572822605</v>
      </c>
      <c r="AA17" s="22">
        <v>0.57471069743205705</v>
      </c>
      <c r="AB17" s="22">
        <v>0.536118119200785</v>
      </c>
      <c r="AC17" s="22">
        <v>0.53784456780149903</v>
      </c>
      <c r="AD17" s="22"/>
      <c r="AE17" s="22">
        <v>0.41444237155336899</v>
      </c>
      <c r="AF17" s="22">
        <v>0.67657248397991798</v>
      </c>
      <c r="AG17" s="22">
        <v>0.48655968926578402</v>
      </c>
      <c r="AH17" s="22"/>
      <c r="AI17" s="22">
        <v>0.44255989713868898</v>
      </c>
      <c r="AJ17" s="22">
        <v>0.597177570966691</v>
      </c>
      <c r="AK17" s="22">
        <v>0.78722806847564297</v>
      </c>
      <c r="AL17" s="22">
        <v>0.49131643275593001</v>
      </c>
      <c r="AM17" s="22">
        <v>0.50062796678960098</v>
      </c>
      <c r="AN17" s="22"/>
      <c r="AO17" s="22">
        <v>0.4857397077592</v>
      </c>
      <c r="AP17" s="22">
        <v>0.62602810142367205</v>
      </c>
      <c r="AQ17" s="22">
        <v>0.72651795166230004</v>
      </c>
      <c r="AR17" s="22"/>
      <c r="AS17" s="22">
        <v>0.45835766588620502</v>
      </c>
      <c r="AT17" s="22">
        <v>0.54340337316849896</v>
      </c>
      <c r="AU17" s="22">
        <v>0.60691669465183695</v>
      </c>
      <c r="AV17" s="22">
        <v>0.63968409646067004</v>
      </c>
      <c r="AW17" s="22">
        <v>0.56224073469092195</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1318</v>
      </c>
      <c r="D7" s="10">
        <v>664</v>
      </c>
      <c r="E7" s="10">
        <v>648</v>
      </c>
      <c r="F7" s="10"/>
      <c r="G7" s="10">
        <v>203</v>
      </c>
      <c r="H7" s="10">
        <v>222</v>
      </c>
      <c r="I7" s="10">
        <v>210</v>
      </c>
      <c r="J7" s="10">
        <v>244</v>
      </c>
      <c r="K7" s="10">
        <v>195</v>
      </c>
      <c r="L7" s="10">
        <v>244</v>
      </c>
      <c r="M7" s="10"/>
      <c r="N7" s="10">
        <v>356</v>
      </c>
      <c r="O7" s="10">
        <v>391</v>
      </c>
      <c r="P7" s="10">
        <v>240</v>
      </c>
      <c r="Q7" s="10">
        <v>325</v>
      </c>
      <c r="R7" s="10"/>
      <c r="S7" s="10">
        <v>169</v>
      </c>
      <c r="T7" s="10">
        <v>196</v>
      </c>
      <c r="U7" s="10">
        <v>108</v>
      </c>
      <c r="V7" s="10">
        <v>111</v>
      </c>
      <c r="W7" s="10">
        <v>113</v>
      </c>
      <c r="X7" s="10">
        <v>101</v>
      </c>
      <c r="Y7" s="10">
        <v>101</v>
      </c>
      <c r="Z7" s="10">
        <v>57</v>
      </c>
      <c r="AA7" s="10">
        <v>173</v>
      </c>
      <c r="AB7" s="10">
        <v>115</v>
      </c>
      <c r="AC7" s="10">
        <v>74</v>
      </c>
      <c r="AD7" s="10"/>
      <c r="AE7" s="10">
        <v>461</v>
      </c>
      <c r="AF7" s="10">
        <v>540</v>
      </c>
      <c r="AG7" s="10">
        <v>198</v>
      </c>
      <c r="AH7" s="10"/>
      <c r="AI7" s="10">
        <v>438</v>
      </c>
      <c r="AJ7" s="10">
        <v>378</v>
      </c>
      <c r="AK7" s="10">
        <v>94</v>
      </c>
      <c r="AL7" s="10">
        <v>13</v>
      </c>
      <c r="AM7" s="10">
        <v>197</v>
      </c>
      <c r="AN7" s="10"/>
      <c r="AO7" s="10">
        <v>261</v>
      </c>
      <c r="AP7" s="10">
        <v>461</v>
      </c>
      <c r="AQ7" s="10">
        <v>100</v>
      </c>
      <c r="AR7" s="10"/>
      <c r="AS7" s="10">
        <v>336</v>
      </c>
      <c r="AT7" s="10">
        <v>331</v>
      </c>
      <c r="AU7" s="10">
        <v>316</v>
      </c>
      <c r="AV7" s="10">
        <v>124</v>
      </c>
      <c r="AW7" s="10">
        <v>16</v>
      </c>
    </row>
    <row r="8" spans="2:49" ht="30" customHeight="1" x14ac:dyDescent="0.25">
      <c r="B8" s="11" t="s">
        <v>20</v>
      </c>
      <c r="C8" s="11">
        <v>1317</v>
      </c>
      <c r="D8" s="11">
        <v>644</v>
      </c>
      <c r="E8" s="11">
        <v>668</v>
      </c>
      <c r="F8" s="11"/>
      <c r="G8" s="11">
        <v>197</v>
      </c>
      <c r="H8" s="11">
        <v>218</v>
      </c>
      <c r="I8" s="11">
        <v>210</v>
      </c>
      <c r="J8" s="11">
        <v>238</v>
      </c>
      <c r="K8" s="11">
        <v>189</v>
      </c>
      <c r="L8" s="11">
        <v>267</v>
      </c>
      <c r="M8" s="11"/>
      <c r="N8" s="11">
        <v>348</v>
      </c>
      <c r="O8" s="11">
        <v>369</v>
      </c>
      <c r="P8" s="11">
        <v>280</v>
      </c>
      <c r="Q8" s="11">
        <v>315</v>
      </c>
      <c r="R8" s="11"/>
      <c r="S8" s="11">
        <v>196</v>
      </c>
      <c r="T8" s="11">
        <v>189</v>
      </c>
      <c r="U8" s="11">
        <v>103</v>
      </c>
      <c r="V8" s="11">
        <v>114</v>
      </c>
      <c r="W8" s="11">
        <v>106</v>
      </c>
      <c r="X8" s="11">
        <v>110</v>
      </c>
      <c r="Y8" s="11">
        <v>95</v>
      </c>
      <c r="Z8" s="11">
        <v>51</v>
      </c>
      <c r="AA8" s="11">
        <v>159</v>
      </c>
      <c r="AB8" s="11">
        <v>124</v>
      </c>
      <c r="AC8" s="11">
        <v>70</v>
      </c>
      <c r="AD8" s="11"/>
      <c r="AE8" s="11">
        <v>468</v>
      </c>
      <c r="AF8" s="11">
        <v>538</v>
      </c>
      <c r="AG8" s="11">
        <v>193</v>
      </c>
      <c r="AH8" s="11"/>
      <c r="AI8" s="11">
        <v>448</v>
      </c>
      <c r="AJ8" s="11">
        <v>375</v>
      </c>
      <c r="AK8" s="11">
        <v>93</v>
      </c>
      <c r="AL8" s="11">
        <v>12</v>
      </c>
      <c r="AM8" s="11">
        <v>192</v>
      </c>
      <c r="AN8" s="11"/>
      <c r="AO8" s="11">
        <v>264</v>
      </c>
      <c r="AP8" s="11">
        <v>456</v>
      </c>
      <c r="AQ8" s="11">
        <v>100</v>
      </c>
      <c r="AR8" s="11"/>
      <c r="AS8" s="11">
        <v>340</v>
      </c>
      <c r="AT8" s="11">
        <v>336</v>
      </c>
      <c r="AU8" s="11">
        <v>313</v>
      </c>
      <c r="AV8" s="11">
        <v>120</v>
      </c>
      <c r="AW8" s="11">
        <v>15</v>
      </c>
    </row>
    <row r="9" spans="2:49" x14ac:dyDescent="0.25">
      <c r="B9" s="18" t="s">
        <v>399</v>
      </c>
      <c r="C9" s="17">
        <v>0.24891325558136901</v>
      </c>
      <c r="D9" s="17">
        <v>0.27475429638952398</v>
      </c>
      <c r="E9" s="17">
        <v>0.22172913953979201</v>
      </c>
      <c r="F9" s="17"/>
      <c r="G9" s="17">
        <v>0.223076616277011</v>
      </c>
      <c r="H9" s="17">
        <v>0.25557198426691602</v>
      </c>
      <c r="I9" s="17">
        <v>0.24879149466138201</v>
      </c>
      <c r="J9" s="17">
        <v>0.27686666589987102</v>
      </c>
      <c r="K9" s="17">
        <v>0.25905384957790401</v>
      </c>
      <c r="L9" s="17">
        <v>0.230474061732863</v>
      </c>
      <c r="M9" s="17"/>
      <c r="N9" s="17">
        <v>0.32077047071420101</v>
      </c>
      <c r="O9" s="17">
        <v>0.229833226400391</v>
      </c>
      <c r="P9" s="17">
        <v>0.21967009555724901</v>
      </c>
      <c r="Q9" s="17">
        <v>0.21252374253897899</v>
      </c>
      <c r="R9" s="17"/>
      <c r="S9" s="17">
        <v>0.24056446196378301</v>
      </c>
      <c r="T9" s="17">
        <v>0.29990520466314202</v>
      </c>
      <c r="U9" s="17">
        <v>0.28985258381041601</v>
      </c>
      <c r="V9" s="17">
        <v>0.20707464998616301</v>
      </c>
      <c r="W9" s="17">
        <v>0.21591334314448299</v>
      </c>
      <c r="X9" s="17">
        <v>0.25918051235061002</v>
      </c>
      <c r="Y9" s="17">
        <v>0.30677604766656602</v>
      </c>
      <c r="Z9" s="17">
        <v>0.17287227277804701</v>
      </c>
      <c r="AA9" s="17">
        <v>0.228979009496351</v>
      </c>
      <c r="AB9" s="17">
        <v>0.234969805681018</v>
      </c>
      <c r="AC9" s="17">
        <v>0.22228621838038901</v>
      </c>
      <c r="AD9" s="17"/>
      <c r="AE9" s="17">
        <v>0.208660312015856</v>
      </c>
      <c r="AF9" s="17">
        <v>0.28708715741792901</v>
      </c>
      <c r="AG9" s="17">
        <v>0.22741229414910799</v>
      </c>
      <c r="AH9" s="17"/>
      <c r="AI9" s="17">
        <v>0.198436739011742</v>
      </c>
      <c r="AJ9" s="17">
        <v>0.25614108072020703</v>
      </c>
      <c r="AK9" s="17">
        <v>0.434484961770919</v>
      </c>
      <c r="AL9" s="17">
        <v>0.159477904185648</v>
      </c>
      <c r="AM9" s="17">
        <v>0.20193695895885599</v>
      </c>
      <c r="AN9" s="17"/>
      <c r="AO9" s="17">
        <v>0.21063816918337999</v>
      </c>
      <c r="AP9" s="17">
        <v>0.281224017040411</v>
      </c>
      <c r="AQ9" s="17">
        <v>0.34380284078023199</v>
      </c>
      <c r="AR9" s="17"/>
      <c r="AS9" s="17">
        <v>0.220163485148859</v>
      </c>
      <c r="AT9" s="17">
        <v>0.252645937157425</v>
      </c>
      <c r="AU9" s="17">
        <v>0.28249330422131602</v>
      </c>
      <c r="AV9" s="17">
        <v>0.29244750282868998</v>
      </c>
      <c r="AW9" s="17">
        <v>0.20456017133981699</v>
      </c>
    </row>
    <row r="10" spans="2:49" x14ac:dyDescent="0.25">
      <c r="B10" s="18" t="s">
        <v>400</v>
      </c>
      <c r="C10" s="17">
        <v>0.42425911346003098</v>
      </c>
      <c r="D10" s="17">
        <v>0.41236033800854899</v>
      </c>
      <c r="E10" s="17">
        <v>0.43649988830245201</v>
      </c>
      <c r="F10" s="17"/>
      <c r="G10" s="17">
        <v>0.438545728093789</v>
      </c>
      <c r="H10" s="17">
        <v>0.37885801201685698</v>
      </c>
      <c r="I10" s="17">
        <v>0.398350258758288</v>
      </c>
      <c r="J10" s="17">
        <v>0.44423618443517299</v>
      </c>
      <c r="K10" s="17">
        <v>0.39087685957382801</v>
      </c>
      <c r="L10" s="17">
        <v>0.47688591482943898</v>
      </c>
      <c r="M10" s="17"/>
      <c r="N10" s="17">
        <v>0.43157972037868703</v>
      </c>
      <c r="O10" s="17">
        <v>0.460570673413842</v>
      </c>
      <c r="P10" s="17">
        <v>0.39831575706394801</v>
      </c>
      <c r="Q10" s="17">
        <v>0.40142824058756399</v>
      </c>
      <c r="R10" s="17"/>
      <c r="S10" s="17">
        <v>0.41208407813895598</v>
      </c>
      <c r="T10" s="17">
        <v>0.42081993318525301</v>
      </c>
      <c r="U10" s="17">
        <v>0.32737263006259998</v>
      </c>
      <c r="V10" s="17">
        <v>0.39706414938457202</v>
      </c>
      <c r="W10" s="17">
        <v>0.45849893056713797</v>
      </c>
      <c r="X10" s="17">
        <v>0.43505846455408298</v>
      </c>
      <c r="Y10" s="17">
        <v>0.344438718856655</v>
      </c>
      <c r="Z10" s="17">
        <v>0.46963540530410303</v>
      </c>
      <c r="AA10" s="17">
        <v>0.48856548492574198</v>
      </c>
      <c r="AB10" s="17">
        <v>0.46537359929389099</v>
      </c>
      <c r="AC10" s="17">
        <v>0.44349256088556499</v>
      </c>
      <c r="AD10" s="17"/>
      <c r="AE10" s="17">
        <v>0.39143724567756299</v>
      </c>
      <c r="AF10" s="17">
        <v>0.46426393867353699</v>
      </c>
      <c r="AG10" s="17">
        <v>0.38260786914205003</v>
      </c>
      <c r="AH10" s="17"/>
      <c r="AI10" s="17">
        <v>0.42135648372816298</v>
      </c>
      <c r="AJ10" s="17">
        <v>0.47604836918749799</v>
      </c>
      <c r="AK10" s="17">
        <v>0.39014217044452398</v>
      </c>
      <c r="AL10" s="17">
        <v>0.45985873183040599</v>
      </c>
      <c r="AM10" s="17">
        <v>0.39805365147168598</v>
      </c>
      <c r="AN10" s="17"/>
      <c r="AO10" s="17">
        <v>0.47503820586569501</v>
      </c>
      <c r="AP10" s="17">
        <v>0.470045098385592</v>
      </c>
      <c r="AQ10" s="17">
        <v>0.406649799765539</v>
      </c>
      <c r="AR10" s="17"/>
      <c r="AS10" s="17">
        <v>0.394404118688572</v>
      </c>
      <c r="AT10" s="17">
        <v>0.44804203530203601</v>
      </c>
      <c r="AU10" s="17">
        <v>0.48061178478972999</v>
      </c>
      <c r="AV10" s="17">
        <v>0.41441317515858</v>
      </c>
      <c r="AW10" s="17">
        <v>0.26059602164481899</v>
      </c>
    </row>
    <row r="11" spans="2:49" ht="30" x14ac:dyDescent="0.25">
      <c r="B11" s="18" t="s">
        <v>401</v>
      </c>
      <c r="C11" s="17">
        <v>0.190112289138304</v>
      </c>
      <c r="D11" s="17">
        <v>0.17937366650292</v>
      </c>
      <c r="E11" s="17">
        <v>0.20209904048445901</v>
      </c>
      <c r="F11" s="17"/>
      <c r="G11" s="17">
        <v>0.180693990750939</v>
      </c>
      <c r="H11" s="17">
        <v>0.20236037125949199</v>
      </c>
      <c r="I11" s="17">
        <v>0.23321593115383901</v>
      </c>
      <c r="J11" s="17">
        <v>0.15255019883375001</v>
      </c>
      <c r="K11" s="17">
        <v>0.21010485631633999</v>
      </c>
      <c r="L11" s="17">
        <v>0.17263548446607899</v>
      </c>
      <c r="M11" s="17"/>
      <c r="N11" s="17">
        <v>0.16510867625020401</v>
      </c>
      <c r="O11" s="17">
        <v>0.16693492925372699</v>
      </c>
      <c r="P11" s="17">
        <v>0.20319921584726999</v>
      </c>
      <c r="Q11" s="17">
        <v>0.23123376113275601</v>
      </c>
      <c r="R11" s="17"/>
      <c r="S11" s="17">
        <v>0.19132037623277501</v>
      </c>
      <c r="T11" s="17">
        <v>0.18267136146610699</v>
      </c>
      <c r="U11" s="17">
        <v>0.24129259863661801</v>
      </c>
      <c r="V11" s="17">
        <v>0.226249951391753</v>
      </c>
      <c r="W11" s="17">
        <v>0.19878917372131899</v>
      </c>
      <c r="X11" s="17">
        <v>0.13569120678278099</v>
      </c>
      <c r="Y11" s="17">
        <v>0.17884727212757101</v>
      </c>
      <c r="Z11" s="17">
        <v>0.233457111321282</v>
      </c>
      <c r="AA11" s="17">
        <v>0.17393547400270101</v>
      </c>
      <c r="AB11" s="17">
        <v>0.14896508912349199</v>
      </c>
      <c r="AC11" s="17">
        <v>0.23849267706871199</v>
      </c>
      <c r="AD11" s="17"/>
      <c r="AE11" s="17">
        <v>0.225915340318148</v>
      </c>
      <c r="AF11" s="17">
        <v>0.148130748410367</v>
      </c>
      <c r="AG11" s="17">
        <v>0.24347120825736299</v>
      </c>
      <c r="AH11" s="17"/>
      <c r="AI11" s="17">
        <v>0.21769290508993799</v>
      </c>
      <c r="AJ11" s="17">
        <v>0.15543906354123799</v>
      </c>
      <c r="AK11" s="17">
        <v>0.108613338422963</v>
      </c>
      <c r="AL11" s="17">
        <v>8.7144104154389002E-2</v>
      </c>
      <c r="AM11" s="17">
        <v>0.23649458387337499</v>
      </c>
      <c r="AN11" s="17"/>
      <c r="AO11" s="17">
        <v>0.18079578278466699</v>
      </c>
      <c r="AP11" s="17">
        <v>0.15210549436918899</v>
      </c>
      <c r="AQ11" s="17">
        <v>0.14506135545291199</v>
      </c>
      <c r="AR11" s="17"/>
      <c r="AS11" s="17">
        <v>0.237429557368626</v>
      </c>
      <c r="AT11" s="17">
        <v>0.152385521106497</v>
      </c>
      <c r="AU11" s="17">
        <v>0.15250779646193099</v>
      </c>
      <c r="AV11" s="17">
        <v>0.14849070380082199</v>
      </c>
      <c r="AW11" s="17">
        <v>0.24000539158850301</v>
      </c>
    </row>
    <row r="12" spans="2:49" x14ac:dyDescent="0.25">
      <c r="B12" s="18" t="s">
        <v>402</v>
      </c>
      <c r="C12" s="17">
        <v>5.3225384476270302E-2</v>
      </c>
      <c r="D12" s="17">
        <v>6.4256280284747197E-2</v>
      </c>
      <c r="E12" s="17">
        <v>4.3054648561179E-2</v>
      </c>
      <c r="F12" s="17"/>
      <c r="G12" s="17">
        <v>7.3040095925666904E-2</v>
      </c>
      <c r="H12" s="17">
        <v>6.3556060545493398E-2</v>
      </c>
      <c r="I12" s="17">
        <v>5.2036050039831701E-2</v>
      </c>
      <c r="J12" s="17">
        <v>3.4035422354890398E-2</v>
      </c>
      <c r="K12" s="17">
        <v>5.6357661896472899E-2</v>
      </c>
      <c r="L12" s="17">
        <v>4.6045093116177098E-2</v>
      </c>
      <c r="M12" s="17"/>
      <c r="N12" s="17">
        <v>2.82215837403751E-2</v>
      </c>
      <c r="O12" s="17">
        <v>5.7410392962845898E-2</v>
      </c>
      <c r="P12" s="17">
        <v>8.2024482642595403E-2</v>
      </c>
      <c r="Q12" s="17">
        <v>5.1390300820399901E-2</v>
      </c>
      <c r="R12" s="17"/>
      <c r="S12" s="17">
        <v>7.5358984760586195E-2</v>
      </c>
      <c r="T12" s="17">
        <v>4.7247518335672603E-2</v>
      </c>
      <c r="U12" s="17">
        <v>3.4694849434671202E-2</v>
      </c>
      <c r="V12" s="17">
        <v>5.5639833971286599E-2</v>
      </c>
      <c r="W12" s="17">
        <v>4.6622763908981103E-2</v>
      </c>
      <c r="X12" s="17">
        <v>5.8782900138535099E-2</v>
      </c>
      <c r="Y12" s="17">
        <v>7.9899272715190997E-2</v>
      </c>
      <c r="Z12" s="17">
        <v>5.7381524211631299E-2</v>
      </c>
      <c r="AA12" s="17">
        <v>3.1174841389629102E-2</v>
      </c>
      <c r="AB12" s="17">
        <v>6.3545790364632204E-2</v>
      </c>
      <c r="AC12" s="17">
        <v>2.43775104813162E-2</v>
      </c>
      <c r="AD12" s="17"/>
      <c r="AE12" s="17">
        <v>8.1843342299452296E-2</v>
      </c>
      <c r="AF12" s="17">
        <v>4.1973518275898999E-2</v>
      </c>
      <c r="AG12" s="17">
        <v>2.7117940671545299E-2</v>
      </c>
      <c r="AH12" s="17"/>
      <c r="AI12" s="17">
        <v>7.5080747096842398E-2</v>
      </c>
      <c r="AJ12" s="17">
        <v>5.2954977009837402E-2</v>
      </c>
      <c r="AK12" s="17">
        <v>3.01776883057749E-2</v>
      </c>
      <c r="AL12" s="17">
        <v>7.6797419694039498E-2</v>
      </c>
      <c r="AM12" s="17">
        <v>3.0592441584942499E-2</v>
      </c>
      <c r="AN12" s="17"/>
      <c r="AO12" s="17">
        <v>6.8396779113645903E-2</v>
      </c>
      <c r="AP12" s="17">
        <v>4.7149308512900397E-2</v>
      </c>
      <c r="AQ12" s="17">
        <v>6.0726152037017998E-2</v>
      </c>
      <c r="AR12" s="17"/>
      <c r="AS12" s="17">
        <v>5.1024611586148599E-2</v>
      </c>
      <c r="AT12" s="17">
        <v>5.6066443578345802E-2</v>
      </c>
      <c r="AU12" s="17">
        <v>4.5652532091697E-2</v>
      </c>
      <c r="AV12" s="17">
        <v>6.3576084545450606E-2</v>
      </c>
      <c r="AW12" s="17">
        <v>0.166683053232065</v>
      </c>
    </row>
    <row r="13" spans="2:49" x14ac:dyDescent="0.25">
      <c r="B13" s="18" t="s">
        <v>403</v>
      </c>
      <c r="C13" s="17">
        <v>3.4249800777411098E-2</v>
      </c>
      <c r="D13" s="17">
        <v>3.6133272488881998E-2</v>
      </c>
      <c r="E13" s="17">
        <v>3.2730100804287003E-2</v>
      </c>
      <c r="F13" s="17"/>
      <c r="G13" s="17">
        <v>1.3590688785551801E-2</v>
      </c>
      <c r="H13" s="17">
        <v>4.68688908044778E-2</v>
      </c>
      <c r="I13" s="17">
        <v>1.48004115827101E-2</v>
      </c>
      <c r="J13" s="17">
        <v>4.1359909923344602E-2</v>
      </c>
      <c r="K13" s="17">
        <v>4.8987768616154399E-2</v>
      </c>
      <c r="L13" s="17">
        <v>3.77047604814107E-2</v>
      </c>
      <c r="M13" s="17"/>
      <c r="N13" s="17">
        <v>3.2262254584580902E-2</v>
      </c>
      <c r="O13" s="17">
        <v>2.3797085710218401E-2</v>
      </c>
      <c r="P13" s="17">
        <v>4.5171448909313197E-2</v>
      </c>
      <c r="Q13" s="17">
        <v>3.9622372420906299E-2</v>
      </c>
      <c r="R13" s="17"/>
      <c r="S13" s="17">
        <v>3.2752550947970999E-2</v>
      </c>
      <c r="T13" s="17">
        <v>1.5609833868165E-2</v>
      </c>
      <c r="U13" s="17">
        <v>5.9045770352542E-2</v>
      </c>
      <c r="V13" s="17">
        <v>5.6447877865766299E-2</v>
      </c>
      <c r="W13" s="17">
        <v>8.0328943094987205E-3</v>
      </c>
      <c r="X13" s="17">
        <v>5.1597990156752399E-2</v>
      </c>
      <c r="Y13" s="17">
        <v>3.5932487782648702E-2</v>
      </c>
      <c r="Z13" s="17">
        <v>5.1218414132201802E-2</v>
      </c>
      <c r="AA13" s="17">
        <v>2.1556854681546E-2</v>
      </c>
      <c r="AB13" s="17">
        <v>4.2525574583710903E-2</v>
      </c>
      <c r="AC13" s="17">
        <v>2.79824835565552E-2</v>
      </c>
      <c r="AD13" s="17"/>
      <c r="AE13" s="17">
        <v>6.0911954139974502E-2</v>
      </c>
      <c r="AF13" s="17">
        <v>1.9663597208859501E-2</v>
      </c>
      <c r="AG13" s="17">
        <v>3.12268092584152E-2</v>
      </c>
      <c r="AH13" s="17"/>
      <c r="AI13" s="17">
        <v>5.4672747354706702E-2</v>
      </c>
      <c r="AJ13" s="17">
        <v>1.85960215855813E-2</v>
      </c>
      <c r="AK13" s="17">
        <v>1.1036701901053599E-2</v>
      </c>
      <c r="AL13" s="17">
        <v>0.149996759598543</v>
      </c>
      <c r="AM13" s="17">
        <v>2.3593223544672099E-2</v>
      </c>
      <c r="AN13" s="17"/>
      <c r="AO13" s="17">
        <v>4.3501123018260798E-2</v>
      </c>
      <c r="AP13" s="17">
        <v>1.43925630363039E-2</v>
      </c>
      <c r="AQ13" s="17">
        <v>2.2978334169241901E-2</v>
      </c>
      <c r="AR13" s="17"/>
      <c r="AS13" s="17">
        <v>2.7738595134046699E-2</v>
      </c>
      <c r="AT13" s="17">
        <v>4.3373988733841802E-2</v>
      </c>
      <c r="AU13" s="17">
        <v>1.47577558484421E-2</v>
      </c>
      <c r="AV13" s="17">
        <v>6.1301208542863098E-2</v>
      </c>
      <c r="AW13" s="17">
        <v>7.0466491512985396E-2</v>
      </c>
    </row>
    <row r="14" spans="2:49" x14ac:dyDescent="0.25">
      <c r="B14" s="18" t="s">
        <v>104</v>
      </c>
      <c r="C14" s="17">
        <v>4.9240156566614103E-2</v>
      </c>
      <c r="D14" s="17">
        <v>3.3122146325377702E-2</v>
      </c>
      <c r="E14" s="17">
        <v>6.3887182307830706E-2</v>
      </c>
      <c r="F14" s="17"/>
      <c r="G14" s="17">
        <v>7.1052880167041699E-2</v>
      </c>
      <c r="H14" s="17">
        <v>5.27846811067633E-2</v>
      </c>
      <c r="I14" s="17">
        <v>5.2805853803949102E-2</v>
      </c>
      <c r="J14" s="17">
        <v>5.0951618552970902E-2</v>
      </c>
      <c r="K14" s="17">
        <v>3.46190040193015E-2</v>
      </c>
      <c r="L14" s="17">
        <v>3.62546853740318E-2</v>
      </c>
      <c r="M14" s="17"/>
      <c r="N14" s="17">
        <v>2.2057294331952599E-2</v>
      </c>
      <c r="O14" s="17">
        <v>6.1453692258976199E-2</v>
      </c>
      <c r="P14" s="17">
        <v>5.1618999979625602E-2</v>
      </c>
      <c r="Q14" s="17">
        <v>6.3801582499394396E-2</v>
      </c>
      <c r="R14" s="17"/>
      <c r="S14" s="17">
        <v>4.79195479559281E-2</v>
      </c>
      <c r="T14" s="17">
        <v>3.3746148481659799E-2</v>
      </c>
      <c r="U14" s="17">
        <v>4.7741567703153402E-2</v>
      </c>
      <c r="V14" s="17">
        <v>5.7523537400458701E-2</v>
      </c>
      <c r="W14" s="17">
        <v>7.2142894348580497E-2</v>
      </c>
      <c r="X14" s="17">
        <v>5.9688926017238998E-2</v>
      </c>
      <c r="Y14" s="17">
        <v>5.4106200851368302E-2</v>
      </c>
      <c r="Z14" s="17">
        <v>1.54352722527345E-2</v>
      </c>
      <c r="AA14" s="17">
        <v>5.5788335504029903E-2</v>
      </c>
      <c r="AB14" s="17">
        <v>4.4620140953255401E-2</v>
      </c>
      <c r="AC14" s="17">
        <v>4.3368549627462297E-2</v>
      </c>
      <c r="AD14" s="17"/>
      <c r="AE14" s="17">
        <v>3.12318055490057E-2</v>
      </c>
      <c r="AF14" s="17">
        <v>3.8881040013409002E-2</v>
      </c>
      <c r="AG14" s="17">
        <v>8.8163878521518399E-2</v>
      </c>
      <c r="AH14" s="17"/>
      <c r="AI14" s="17">
        <v>3.2760377718607299E-2</v>
      </c>
      <c r="AJ14" s="17">
        <v>4.0820487955638203E-2</v>
      </c>
      <c r="AK14" s="17">
        <v>2.5545139154765299E-2</v>
      </c>
      <c r="AL14" s="17">
        <v>6.6725080536973805E-2</v>
      </c>
      <c r="AM14" s="17">
        <v>0.109329140566468</v>
      </c>
      <c r="AN14" s="17"/>
      <c r="AO14" s="17">
        <v>2.16299400343513E-2</v>
      </c>
      <c r="AP14" s="17">
        <v>3.5083518655604398E-2</v>
      </c>
      <c r="AQ14" s="17">
        <v>2.0781517795057301E-2</v>
      </c>
      <c r="AR14" s="17"/>
      <c r="AS14" s="17">
        <v>6.9239632073747504E-2</v>
      </c>
      <c r="AT14" s="17">
        <v>4.7486074121854099E-2</v>
      </c>
      <c r="AU14" s="17">
        <v>2.3976826586883399E-2</v>
      </c>
      <c r="AV14" s="17">
        <v>1.97713251235936E-2</v>
      </c>
      <c r="AW14" s="17">
        <v>5.7688870681810098E-2</v>
      </c>
    </row>
    <row r="15" spans="2:49" x14ac:dyDescent="0.25">
      <c r="B15" s="18" t="s">
        <v>404</v>
      </c>
      <c r="C15" s="21">
        <v>0.67317236904139999</v>
      </c>
      <c r="D15" s="21">
        <v>0.68711463439807297</v>
      </c>
      <c r="E15" s="21">
        <v>0.65822902784224402</v>
      </c>
      <c r="F15" s="21"/>
      <c r="G15" s="21">
        <v>0.66162234437080003</v>
      </c>
      <c r="H15" s="21">
        <v>0.63442999628377394</v>
      </c>
      <c r="I15" s="21">
        <v>0.64714175341966995</v>
      </c>
      <c r="J15" s="21">
        <v>0.72110285033504495</v>
      </c>
      <c r="K15" s="21">
        <v>0.64993070915173201</v>
      </c>
      <c r="L15" s="21">
        <v>0.70735997656230198</v>
      </c>
      <c r="M15" s="21"/>
      <c r="N15" s="21">
        <v>0.75235019109288703</v>
      </c>
      <c r="O15" s="21">
        <v>0.690403899814233</v>
      </c>
      <c r="P15" s="21">
        <v>0.61798585262119599</v>
      </c>
      <c r="Q15" s="21">
        <v>0.61395198312654298</v>
      </c>
      <c r="R15" s="21"/>
      <c r="S15" s="21">
        <v>0.65264854010273998</v>
      </c>
      <c r="T15" s="21">
        <v>0.72072513784839498</v>
      </c>
      <c r="U15" s="21">
        <v>0.61722521387301599</v>
      </c>
      <c r="V15" s="21">
        <v>0.604138799370735</v>
      </c>
      <c r="W15" s="21">
        <v>0.67441227371162105</v>
      </c>
      <c r="X15" s="21">
        <v>0.69423897690469305</v>
      </c>
      <c r="Y15" s="21">
        <v>0.65121476652322097</v>
      </c>
      <c r="Z15" s="21">
        <v>0.64250767808215004</v>
      </c>
      <c r="AA15" s="21">
        <v>0.717544494422094</v>
      </c>
      <c r="AB15" s="21">
        <v>0.70034340497490999</v>
      </c>
      <c r="AC15" s="21">
        <v>0.66577877926595397</v>
      </c>
      <c r="AD15" s="21"/>
      <c r="AE15" s="21">
        <v>0.60009755769341999</v>
      </c>
      <c r="AF15" s="21">
        <v>0.751351096091466</v>
      </c>
      <c r="AG15" s="21">
        <v>0.61002016329115805</v>
      </c>
      <c r="AH15" s="21"/>
      <c r="AI15" s="21">
        <v>0.619793222739906</v>
      </c>
      <c r="AJ15" s="21">
        <v>0.73218944990770596</v>
      </c>
      <c r="AK15" s="21">
        <v>0.82462713221544304</v>
      </c>
      <c r="AL15" s="21">
        <v>0.61933663601605504</v>
      </c>
      <c r="AM15" s="21">
        <v>0.59999061043054203</v>
      </c>
      <c r="AN15" s="21"/>
      <c r="AO15" s="21">
        <v>0.68567637504907497</v>
      </c>
      <c r="AP15" s="21">
        <v>0.75126911542600205</v>
      </c>
      <c r="AQ15" s="21">
        <v>0.75045264054577099</v>
      </c>
      <c r="AR15" s="21"/>
      <c r="AS15" s="21">
        <v>0.61456760383743103</v>
      </c>
      <c r="AT15" s="21">
        <v>0.70068797245946102</v>
      </c>
      <c r="AU15" s="21">
        <v>0.76310508901104701</v>
      </c>
      <c r="AV15" s="21">
        <v>0.70686067798727104</v>
      </c>
      <c r="AW15" s="21">
        <v>0.46515619298463601</v>
      </c>
    </row>
    <row r="16" spans="2:49" x14ac:dyDescent="0.25">
      <c r="B16" s="18" t="s">
        <v>405</v>
      </c>
      <c r="C16" s="21">
        <v>8.7475185253681406E-2</v>
      </c>
      <c r="D16" s="21">
        <v>0.100389552773629</v>
      </c>
      <c r="E16" s="21">
        <v>7.5784749365466003E-2</v>
      </c>
      <c r="F16" s="21"/>
      <c r="G16" s="21">
        <v>8.6630784711218795E-2</v>
      </c>
      <c r="H16" s="21">
        <v>0.110424951349971</v>
      </c>
      <c r="I16" s="21">
        <v>6.6836461622541796E-2</v>
      </c>
      <c r="J16" s="21">
        <v>7.5395332278235E-2</v>
      </c>
      <c r="K16" s="21">
        <v>0.105345430512627</v>
      </c>
      <c r="L16" s="21">
        <v>8.3749853597587798E-2</v>
      </c>
      <c r="M16" s="21"/>
      <c r="N16" s="21">
        <v>6.0483838324955998E-2</v>
      </c>
      <c r="O16" s="21">
        <v>8.1207478673064298E-2</v>
      </c>
      <c r="P16" s="21">
        <v>0.127195931551909</v>
      </c>
      <c r="Q16" s="21">
        <v>9.10126732413062E-2</v>
      </c>
      <c r="R16" s="21"/>
      <c r="S16" s="21">
        <v>0.108111535708557</v>
      </c>
      <c r="T16" s="21">
        <v>6.2857352203837605E-2</v>
      </c>
      <c r="U16" s="21">
        <v>9.3740619787213195E-2</v>
      </c>
      <c r="V16" s="21">
        <v>0.112087711837053</v>
      </c>
      <c r="W16" s="21">
        <v>5.46556582184798E-2</v>
      </c>
      <c r="X16" s="21">
        <v>0.110380890295287</v>
      </c>
      <c r="Y16" s="21">
        <v>0.11583176049784</v>
      </c>
      <c r="Z16" s="21">
        <v>0.108599938343833</v>
      </c>
      <c r="AA16" s="21">
        <v>5.2731696071175102E-2</v>
      </c>
      <c r="AB16" s="21">
        <v>0.106071364948343</v>
      </c>
      <c r="AC16" s="21">
        <v>5.23599940378714E-2</v>
      </c>
      <c r="AD16" s="21"/>
      <c r="AE16" s="21">
        <v>0.142755296439427</v>
      </c>
      <c r="AF16" s="21">
        <v>6.1637115484758503E-2</v>
      </c>
      <c r="AG16" s="21">
        <v>5.8344749929960499E-2</v>
      </c>
      <c r="AH16" s="21"/>
      <c r="AI16" s="21">
        <v>0.12975349445154899</v>
      </c>
      <c r="AJ16" s="21">
        <v>7.1550998595418705E-2</v>
      </c>
      <c r="AK16" s="21">
        <v>4.1214390206828398E-2</v>
      </c>
      <c r="AL16" s="21">
        <v>0.226794179292582</v>
      </c>
      <c r="AM16" s="21">
        <v>5.4185665129614598E-2</v>
      </c>
      <c r="AN16" s="21"/>
      <c r="AO16" s="21">
        <v>0.11189790213190701</v>
      </c>
      <c r="AP16" s="21">
        <v>6.1541871549204201E-2</v>
      </c>
      <c r="AQ16" s="21">
        <v>8.3704486206260004E-2</v>
      </c>
      <c r="AR16" s="21"/>
      <c r="AS16" s="21">
        <v>7.8763206720195406E-2</v>
      </c>
      <c r="AT16" s="21">
        <v>9.9440432312187604E-2</v>
      </c>
      <c r="AU16" s="21">
        <v>6.0410287940139001E-2</v>
      </c>
      <c r="AV16" s="21">
        <v>0.124877293088314</v>
      </c>
      <c r="AW16" s="21">
        <v>0.23714954474505101</v>
      </c>
    </row>
    <row r="17" spans="2:49" x14ac:dyDescent="0.25">
      <c r="B17" s="18" t="s">
        <v>179</v>
      </c>
      <c r="C17" s="22">
        <v>0.58569718378771896</v>
      </c>
      <c r="D17" s="22">
        <v>0.58672508162444403</v>
      </c>
      <c r="E17" s="22">
        <v>0.58244427847677804</v>
      </c>
      <c r="F17" s="22"/>
      <c r="G17" s="22">
        <v>0.57499155965958204</v>
      </c>
      <c r="H17" s="22">
        <v>0.52400504493380196</v>
      </c>
      <c r="I17" s="22">
        <v>0.58030529179712798</v>
      </c>
      <c r="J17" s="22">
        <v>0.64570751805680904</v>
      </c>
      <c r="K17" s="22">
        <v>0.544585278639104</v>
      </c>
      <c r="L17" s="22">
        <v>0.62361012296471396</v>
      </c>
      <c r="M17" s="22"/>
      <c r="N17" s="22">
        <v>0.69186635276793096</v>
      </c>
      <c r="O17" s="22">
        <v>0.60919642114116801</v>
      </c>
      <c r="P17" s="22">
        <v>0.49078992106928698</v>
      </c>
      <c r="Q17" s="22">
        <v>0.52293930988523696</v>
      </c>
      <c r="R17" s="22"/>
      <c r="S17" s="22">
        <v>0.54453700439418196</v>
      </c>
      <c r="T17" s="22">
        <v>0.65786778564455795</v>
      </c>
      <c r="U17" s="22">
        <v>0.52348459408580195</v>
      </c>
      <c r="V17" s="22">
        <v>0.49205108753368298</v>
      </c>
      <c r="W17" s="22">
        <v>0.61975661549314098</v>
      </c>
      <c r="X17" s="22">
        <v>0.58385808660940497</v>
      </c>
      <c r="Y17" s="22">
        <v>0.53538300602538103</v>
      </c>
      <c r="Z17" s="22">
        <v>0.53390773973831696</v>
      </c>
      <c r="AA17" s="22">
        <v>0.664812798350918</v>
      </c>
      <c r="AB17" s="22">
        <v>0.59427204002656697</v>
      </c>
      <c r="AC17" s="22">
        <v>0.61341878522808202</v>
      </c>
      <c r="AD17" s="22"/>
      <c r="AE17" s="22">
        <v>0.45734226125399302</v>
      </c>
      <c r="AF17" s="22">
        <v>0.68971398060670697</v>
      </c>
      <c r="AG17" s="22">
        <v>0.55167541336119796</v>
      </c>
      <c r="AH17" s="22"/>
      <c r="AI17" s="22">
        <v>0.49003972828835601</v>
      </c>
      <c r="AJ17" s="22">
        <v>0.66063845131228704</v>
      </c>
      <c r="AK17" s="22">
        <v>0.78341274200861499</v>
      </c>
      <c r="AL17" s="22">
        <v>0.39254245672347199</v>
      </c>
      <c r="AM17" s="22">
        <v>0.54580494530092705</v>
      </c>
      <c r="AN17" s="22"/>
      <c r="AO17" s="22">
        <v>0.57377847291716799</v>
      </c>
      <c r="AP17" s="22">
        <v>0.68972724387679796</v>
      </c>
      <c r="AQ17" s="22">
        <v>0.66674815433951096</v>
      </c>
      <c r="AR17" s="22"/>
      <c r="AS17" s="22">
        <v>0.53580439711723504</v>
      </c>
      <c r="AT17" s="22">
        <v>0.601247540147273</v>
      </c>
      <c r="AU17" s="22">
        <v>0.70269480107090798</v>
      </c>
      <c r="AV17" s="22">
        <v>0.58198338489895696</v>
      </c>
      <c r="AW17" s="22">
        <v>0.228006648239585</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1318</v>
      </c>
      <c r="D7" s="10">
        <v>664</v>
      </c>
      <c r="E7" s="10">
        <v>648</v>
      </c>
      <c r="F7" s="10"/>
      <c r="G7" s="10">
        <v>203</v>
      </c>
      <c r="H7" s="10">
        <v>222</v>
      </c>
      <c r="I7" s="10">
        <v>210</v>
      </c>
      <c r="J7" s="10">
        <v>244</v>
      </c>
      <c r="K7" s="10">
        <v>195</v>
      </c>
      <c r="L7" s="10">
        <v>244</v>
      </c>
      <c r="M7" s="10"/>
      <c r="N7" s="10">
        <v>356</v>
      </c>
      <c r="O7" s="10">
        <v>391</v>
      </c>
      <c r="P7" s="10">
        <v>240</v>
      </c>
      <c r="Q7" s="10">
        <v>325</v>
      </c>
      <c r="R7" s="10"/>
      <c r="S7" s="10">
        <v>169</v>
      </c>
      <c r="T7" s="10">
        <v>196</v>
      </c>
      <c r="U7" s="10">
        <v>108</v>
      </c>
      <c r="V7" s="10">
        <v>111</v>
      </c>
      <c r="W7" s="10">
        <v>113</v>
      </c>
      <c r="X7" s="10">
        <v>101</v>
      </c>
      <c r="Y7" s="10">
        <v>101</v>
      </c>
      <c r="Z7" s="10">
        <v>57</v>
      </c>
      <c r="AA7" s="10">
        <v>173</v>
      </c>
      <c r="AB7" s="10">
        <v>115</v>
      </c>
      <c r="AC7" s="10">
        <v>74</v>
      </c>
      <c r="AD7" s="10"/>
      <c r="AE7" s="10">
        <v>461</v>
      </c>
      <c r="AF7" s="10">
        <v>540</v>
      </c>
      <c r="AG7" s="10">
        <v>198</v>
      </c>
      <c r="AH7" s="10"/>
      <c r="AI7" s="10">
        <v>438</v>
      </c>
      <c r="AJ7" s="10">
        <v>378</v>
      </c>
      <c r="AK7" s="10">
        <v>94</v>
      </c>
      <c r="AL7" s="10">
        <v>13</v>
      </c>
      <c r="AM7" s="10">
        <v>197</v>
      </c>
      <c r="AN7" s="10"/>
      <c r="AO7" s="10">
        <v>261</v>
      </c>
      <c r="AP7" s="10">
        <v>461</v>
      </c>
      <c r="AQ7" s="10">
        <v>100</v>
      </c>
      <c r="AR7" s="10"/>
      <c r="AS7" s="10">
        <v>336</v>
      </c>
      <c r="AT7" s="10">
        <v>331</v>
      </c>
      <c r="AU7" s="10">
        <v>316</v>
      </c>
      <c r="AV7" s="10">
        <v>124</v>
      </c>
      <c r="AW7" s="10">
        <v>16</v>
      </c>
    </row>
    <row r="8" spans="2:49" ht="30" customHeight="1" x14ac:dyDescent="0.25">
      <c r="B8" s="11" t="s">
        <v>20</v>
      </c>
      <c r="C8" s="11">
        <v>1317</v>
      </c>
      <c r="D8" s="11">
        <v>644</v>
      </c>
      <c r="E8" s="11">
        <v>668</v>
      </c>
      <c r="F8" s="11"/>
      <c r="G8" s="11">
        <v>197</v>
      </c>
      <c r="H8" s="11">
        <v>218</v>
      </c>
      <c r="I8" s="11">
        <v>210</v>
      </c>
      <c r="J8" s="11">
        <v>238</v>
      </c>
      <c r="K8" s="11">
        <v>189</v>
      </c>
      <c r="L8" s="11">
        <v>267</v>
      </c>
      <c r="M8" s="11"/>
      <c r="N8" s="11">
        <v>348</v>
      </c>
      <c r="O8" s="11">
        <v>369</v>
      </c>
      <c r="P8" s="11">
        <v>280</v>
      </c>
      <c r="Q8" s="11">
        <v>315</v>
      </c>
      <c r="R8" s="11"/>
      <c r="S8" s="11">
        <v>196</v>
      </c>
      <c r="T8" s="11">
        <v>189</v>
      </c>
      <c r="U8" s="11">
        <v>103</v>
      </c>
      <c r="V8" s="11">
        <v>114</v>
      </c>
      <c r="W8" s="11">
        <v>106</v>
      </c>
      <c r="X8" s="11">
        <v>110</v>
      </c>
      <c r="Y8" s="11">
        <v>95</v>
      </c>
      <c r="Z8" s="11">
        <v>51</v>
      </c>
      <c r="AA8" s="11">
        <v>159</v>
      </c>
      <c r="AB8" s="11">
        <v>124</v>
      </c>
      <c r="AC8" s="11">
        <v>70</v>
      </c>
      <c r="AD8" s="11"/>
      <c r="AE8" s="11">
        <v>468</v>
      </c>
      <c r="AF8" s="11">
        <v>538</v>
      </c>
      <c r="AG8" s="11">
        <v>193</v>
      </c>
      <c r="AH8" s="11"/>
      <c r="AI8" s="11">
        <v>448</v>
      </c>
      <c r="AJ8" s="11">
        <v>375</v>
      </c>
      <c r="AK8" s="11">
        <v>93</v>
      </c>
      <c r="AL8" s="11">
        <v>12</v>
      </c>
      <c r="AM8" s="11">
        <v>192</v>
      </c>
      <c r="AN8" s="11"/>
      <c r="AO8" s="11">
        <v>264</v>
      </c>
      <c r="AP8" s="11">
        <v>456</v>
      </c>
      <c r="AQ8" s="11">
        <v>100</v>
      </c>
      <c r="AR8" s="11"/>
      <c r="AS8" s="11">
        <v>340</v>
      </c>
      <c r="AT8" s="11">
        <v>336</v>
      </c>
      <c r="AU8" s="11">
        <v>313</v>
      </c>
      <c r="AV8" s="11">
        <v>120</v>
      </c>
      <c r="AW8" s="11">
        <v>15</v>
      </c>
    </row>
    <row r="9" spans="2:49" x14ac:dyDescent="0.25">
      <c r="B9" s="18" t="s">
        <v>399</v>
      </c>
      <c r="C9" s="17">
        <v>0.15956508706935599</v>
      </c>
      <c r="D9" s="17">
        <v>0.17556964884062701</v>
      </c>
      <c r="E9" s="17">
        <v>0.141138486289971</v>
      </c>
      <c r="F9" s="17"/>
      <c r="G9" s="17">
        <v>0.225494902651628</v>
      </c>
      <c r="H9" s="17">
        <v>0.15346277080253601</v>
      </c>
      <c r="I9" s="17">
        <v>0.13309800180265799</v>
      </c>
      <c r="J9" s="17">
        <v>0.163664392301166</v>
      </c>
      <c r="K9" s="17">
        <v>0.156844039190809</v>
      </c>
      <c r="L9" s="17">
        <v>0.13492793359399</v>
      </c>
      <c r="M9" s="17"/>
      <c r="N9" s="17">
        <v>0.20531853353200899</v>
      </c>
      <c r="O9" s="17">
        <v>0.14730092597361899</v>
      </c>
      <c r="P9" s="17">
        <v>0.13102799362950199</v>
      </c>
      <c r="Q9" s="17">
        <v>0.14529966286857299</v>
      </c>
      <c r="R9" s="17"/>
      <c r="S9" s="17">
        <v>0.10321994272806601</v>
      </c>
      <c r="T9" s="17">
        <v>0.200922854117417</v>
      </c>
      <c r="U9" s="17">
        <v>0.18761130438272899</v>
      </c>
      <c r="V9" s="17">
        <v>0.14430465558104799</v>
      </c>
      <c r="W9" s="17">
        <v>0.13750741340035699</v>
      </c>
      <c r="X9" s="17">
        <v>0.13437908981154401</v>
      </c>
      <c r="Y9" s="17">
        <v>0.165507813153668</v>
      </c>
      <c r="Z9" s="17">
        <v>0.10548509055437701</v>
      </c>
      <c r="AA9" s="17">
        <v>0.17070425728049701</v>
      </c>
      <c r="AB9" s="17">
        <v>0.210481034348457</v>
      </c>
      <c r="AC9" s="17">
        <v>0.17825352923399601</v>
      </c>
      <c r="AD9" s="17"/>
      <c r="AE9" s="17">
        <v>8.9192533642726696E-2</v>
      </c>
      <c r="AF9" s="17">
        <v>0.21400018639527099</v>
      </c>
      <c r="AG9" s="17">
        <v>0.117503995448104</v>
      </c>
      <c r="AH9" s="17"/>
      <c r="AI9" s="17">
        <v>9.3934507027569294E-2</v>
      </c>
      <c r="AJ9" s="17">
        <v>0.20124134296396101</v>
      </c>
      <c r="AK9" s="17">
        <v>0.27263853399356203</v>
      </c>
      <c r="AL9" s="17">
        <v>9.4161376079832798E-2</v>
      </c>
      <c r="AM9" s="17">
        <v>9.3233811121756605E-2</v>
      </c>
      <c r="AN9" s="17"/>
      <c r="AO9" s="17">
        <v>9.5755615082098303E-2</v>
      </c>
      <c r="AP9" s="17">
        <v>0.20830321736226801</v>
      </c>
      <c r="AQ9" s="17">
        <v>0.22621656639158899</v>
      </c>
      <c r="AR9" s="17"/>
      <c r="AS9" s="17">
        <v>0.14726615282795</v>
      </c>
      <c r="AT9" s="17">
        <v>0.15172984877913601</v>
      </c>
      <c r="AU9" s="17">
        <v>0.196352928447319</v>
      </c>
      <c r="AV9" s="17">
        <v>0.226640123038858</v>
      </c>
      <c r="AW9" s="17">
        <v>0.251349918661881</v>
      </c>
    </row>
    <row r="10" spans="2:49" x14ac:dyDescent="0.25">
      <c r="B10" s="18" t="s">
        <v>400</v>
      </c>
      <c r="C10" s="17">
        <v>0.20733246293787699</v>
      </c>
      <c r="D10" s="17">
        <v>0.215292065501933</v>
      </c>
      <c r="E10" s="17">
        <v>0.20009626985731499</v>
      </c>
      <c r="F10" s="17"/>
      <c r="G10" s="17">
        <v>0.26200517896305803</v>
      </c>
      <c r="H10" s="17">
        <v>0.27318481387474602</v>
      </c>
      <c r="I10" s="17">
        <v>0.21357293798986399</v>
      </c>
      <c r="J10" s="17">
        <v>0.22194546915065</v>
      </c>
      <c r="K10" s="17">
        <v>0.16633564280197</v>
      </c>
      <c r="L10" s="17">
        <v>0.12425612752646301</v>
      </c>
      <c r="M10" s="17"/>
      <c r="N10" s="17">
        <v>0.20400368717456199</v>
      </c>
      <c r="O10" s="17">
        <v>0.21820567897096299</v>
      </c>
      <c r="P10" s="17">
        <v>0.20163700861470199</v>
      </c>
      <c r="Q10" s="17">
        <v>0.20723659697998001</v>
      </c>
      <c r="R10" s="17"/>
      <c r="S10" s="17">
        <v>0.20786646993649699</v>
      </c>
      <c r="T10" s="17">
        <v>0.23028763693588999</v>
      </c>
      <c r="U10" s="17">
        <v>0.20203966110702501</v>
      </c>
      <c r="V10" s="17">
        <v>0.223725706007223</v>
      </c>
      <c r="W10" s="17">
        <v>0.22809467840865499</v>
      </c>
      <c r="X10" s="17">
        <v>0.198580294476461</v>
      </c>
      <c r="Y10" s="17">
        <v>0.15193579087893599</v>
      </c>
      <c r="Z10" s="17">
        <v>0.30586387789807001</v>
      </c>
      <c r="AA10" s="17">
        <v>0.20047018120169899</v>
      </c>
      <c r="AB10" s="17">
        <v>0.15248518793855301</v>
      </c>
      <c r="AC10" s="17">
        <v>0.22396684518323301</v>
      </c>
      <c r="AD10" s="17"/>
      <c r="AE10" s="17">
        <v>0.191161830852149</v>
      </c>
      <c r="AF10" s="17">
        <v>0.22489103981358399</v>
      </c>
      <c r="AG10" s="17">
        <v>0.19227238403706501</v>
      </c>
      <c r="AH10" s="17"/>
      <c r="AI10" s="17">
        <v>0.18033044113160401</v>
      </c>
      <c r="AJ10" s="17">
        <v>0.247498903985056</v>
      </c>
      <c r="AK10" s="17">
        <v>0.206240041208516</v>
      </c>
      <c r="AL10" s="17">
        <v>0.38522212712026399</v>
      </c>
      <c r="AM10" s="17">
        <v>0.24275167053873201</v>
      </c>
      <c r="AN10" s="17"/>
      <c r="AO10" s="17">
        <v>0.18839942442065799</v>
      </c>
      <c r="AP10" s="17">
        <v>0.26799470229889599</v>
      </c>
      <c r="AQ10" s="17">
        <v>0.17590958376690599</v>
      </c>
      <c r="AR10" s="17"/>
      <c r="AS10" s="17">
        <v>0.18322764785602499</v>
      </c>
      <c r="AT10" s="17">
        <v>0.226264470678607</v>
      </c>
      <c r="AU10" s="17">
        <v>0.234339573161013</v>
      </c>
      <c r="AV10" s="17">
        <v>0.22618025794306201</v>
      </c>
      <c r="AW10" s="17">
        <v>0.14783059629036899</v>
      </c>
    </row>
    <row r="11" spans="2:49" ht="30" x14ac:dyDescent="0.25">
      <c r="B11" s="18" t="s">
        <v>401</v>
      </c>
      <c r="C11" s="17">
        <v>0.32845392987441202</v>
      </c>
      <c r="D11" s="17">
        <v>0.29214037236889101</v>
      </c>
      <c r="E11" s="17">
        <v>0.36469965939615501</v>
      </c>
      <c r="F11" s="17"/>
      <c r="G11" s="17">
        <v>0.32089629073057202</v>
      </c>
      <c r="H11" s="17">
        <v>0.34835218673921797</v>
      </c>
      <c r="I11" s="17">
        <v>0.35512128758182299</v>
      </c>
      <c r="J11" s="17">
        <v>0.32503326745785299</v>
      </c>
      <c r="K11" s="17">
        <v>0.33835085040638302</v>
      </c>
      <c r="L11" s="17">
        <v>0.29288805043286398</v>
      </c>
      <c r="M11" s="17"/>
      <c r="N11" s="17">
        <v>0.29321110493358898</v>
      </c>
      <c r="O11" s="17">
        <v>0.32872752053392501</v>
      </c>
      <c r="P11" s="17">
        <v>0.34356244399949099</v>
      </c>
      <c r="Q11" s="17">
        <v>0.35712932264832498</v>
      </c>
      <c r="R11" s="17"/>
      <c r="S11" s="17">
        <v>0.410306470977092</v>
      </c>
      <c r="T11" s="17">
        <v>0.244066669093052</v>
      </c>
      <c r="U11" s="17">
        <v>0.32672348484675201</v>
      </c>
      <c r="V11" s="17">
        <v>0.29093466437319898</v>
      </c>
      <c r="W11" s="17">
        <v>0.31423073295276199</v>
      </c>
      <c r="X11" s="17">
        <v>0.36718792726795102</v>
      </c>
      <c r="Y11" s="17">
        <v>0.27982982925280497</v>
      </c>
      <c r="Z11" s="17">
        <v>0.34416700490169799</v>
      </c>
      <c r="AA11" s="17">
        <v>0.37272171593572401</v>
      </c>
      <c r="AB11" s="17">
        <v>0.30913088662690902</v>
      </c>
      <c r="AC11" s="17">
        <v>0.339798696760856</v>
      </c>
      <c r="AD11" s="17"/>
      <c r="AE11" s="17">
        <v>0.31667412473830697</v>
      </c>
      <c r="AF11" s="17">
        <v>0.31638091814276398</v>
      </c>
      <c r="AG11" s="17">
        <v>0.40374938183757703</v>
      </c>
      <c r="AH11" s="17"/>
      <c r="AI11" s="17">
        <v>0.32555912662978598</v>
      </c>
      <c r="AJ11" s="17">
        <v>0.336119512766555</v>
      </c>
      <c r="AK11" s="17">
        <v>0.29385098778116697</v>
      </c>
      <c r="AL11" s="17">
        <v>0.28347563304697099</v>
      </c>
      <c r="AM11" s="17">
        <v>0.346598073439776</v>
      </c>
      <c r="AN11" s="17"/>
      <c r="AO11" s="17">
        <v>0.33720161740145599</v>
      </c>
      <c r="AP11" s="17">
        <v>0.31518828982369201</v>
      </c>
      <c r="AQ11" s="17">
        <v>0.29600530121663399</v>
      </c>
      <c r="AR11" s="17"/>
      <c r="AS11" s="17">
        <v>0.34895473986798797</v>
      </c>
      <c r="AT11" s="17">
        <v>0.34530826376079499</v>
      </c>
      <c r="AU11" s="17">
        <v>0.30456233491026702</v>
      </c>
      <c r="AV11" s="17">
        <v>0.245336326977765</v>
      </c>
      <c r="AW11" s="17">
        <v>0.33194089232084101</v>
      </c>
    </row>
    <row r="12" spans="2:49" x14ac:dyDescent="0.25">
      <c r="B12" s="18" t="s">
        <v>402</v>
      </c>
      <c r="C12" s="17">
        <v>0.11649594068347099</v>
      </c>
      <c r="D12" s="17">
        <v>0.125378565352044</v>
      </c>
      <c r="E12" s="17">
        <v>0.10894072909074699</v>
      </c>
      <c r="F12" s="17"/>
      <c r="G12" s="17">
        <v>7.0088760830952002E-2</v>
      </c>
      <c r="H12" s="17">
        <v>8.0205432561171797E-2</v>
      </c>
      <c r="I12" s="17">
        <v>0.118299313522616</v>
      </c>
      <c r="J12" s="17">
        <v>8.3657471870696901E-2</v>
      </c>
      <c r="K12" s="17">
        <v>0.126492705892813</v>
      </c>
      <c r="L12" s="17">
        <v>0.20125879520030401</v>
      </c>
      <c r="M12" s="17"/>
      <c r="N12" s="17">
        <v>0.142738550833168</v>
      </c>
      <c r="O12" s="17">
        <v>9.4434773439838707E-2</v>
      </c>
      <c r="P12" s="17">
        <v>0.151624977825772</v>
      </c>
      <c r="Q12" s="17">
        <v>8.0749680573291793E-2</v>
      </c>
      <c r="R12" s="17"/>
      <c r="S12" s="17">
        <v>9.1311895423389799E-2</v>
      </c>
      <c r="T12" s="17">
        <v>0.142985305376782</v>
      </c>
      <c r="U12" s="17">
        <v>8.5371901909437803E-2</v>
      </c>
      <c r="V12" s="17">
        <v>0.112743118768162</v>
      </c>
      <c r="W12" s="17">
        <v>0.171032263612619</v>
      </c>
      <c r="X12" s="17">
        <v>8.9517135310972704E-2</v>
      </c>
      <c r="Y12" s="17">
        <v>0.20391264138253201</v>
      </c>
      <c r="Z12" s="17">
        <v>6.4498479879294801E-2</v>
      </c>
      <c r="AA12" s="17">
        <v>8.8063366800151199E-2</v>
      </c>
      <c r="AB12" s="17">
        <v>0.12865087344143</v>
      </c>
      <c r="AC12" s="17">
        <v>8.89523487593636E-2</v>
      </c>
      <c r="AD12" s="17"/>
      <c r="AE12" s="17">
        <v>0.166255067097485</v>
      </c>
      <c r="AF12" s="17">
        <v>8.8129610873801903E-2</v>
      </c>
      <c r="AG12" s="17">
        <v>0.10385287112484699</v>
      </c>
      <c r="AH12" s="17"/>
      <c r="AI12" s="17">
        <v>0.16569838147829699</v>
      </c>
      <c r="AJ12" s="17">
        <v>9.6105806796902199E-2</v>
      </c>
      <c r="AK12" s="17">
        <v>9.5945243529993604E-2</v>
      </c>
      <c r="AL12" s="17">
        <v>8.7144104154389002E-2</v>
      </c>
      <c r="AM12" s="17">
        <v>0.10191708714761601</v>
      </c>
      <c r="AN12" s="17"/>
      <c r="AO12" s="17">
        <v>0.18101937447779401</v>
      </c>
      <c r="AP12" s="17">
        <v>7.93853977507787E-2</v>
      </c>
      <c r="AQ12" s="17">
        <v>0.111715340894722</v>
      </c>
      <c r="AR12" s="17"/>
      <c r="AS12" s="17">
        <v>9.2573662289351002E-2</v>
      </c>
      <c r="AT12" s="17">
        <v>9.8825982500081802E-2</v>
      </c>
      <c r="AU12" s="17">
        <v>0.121917433508181</v>
      </c>
      <c r="AV12" s="17">
        <v>0.13100243405207199</v>
      </c>
      <c r="AW12" s="17">
        <v>0.140723230532113</v>
      </c>
    </row>
    <row r="13" spans="2:49" x14ac:dyDescent="0.25">
      <c r="B13" s="18" t="s">
        <v>403</v>
      </c>
      <c r="C13" s="17">
        <v>9.0971822016198897E-2</v>
      </c>
      <c r="D13" s="17">
        <v>0.13338821324592101</v>
      </c>
      <c r="E13" s="17">
        <v>5.08828810823653E-2</v>
      </c>
      <c r="F13" s="17"/>
      <c r="G13" s="17">
        <v>1.9844113352772301E-2</v>
      </c>
      <c r="H13" s="17">
        <v>4.4419746584312102E-2</v>
      </c>
      <c r="I13" s="17">
        <v>7.7912269251949898E-2</v>
      </c>
      <c r="J13" s="17">
        <v>9.6187938737962095E-2</v>
      </c>
      <c r="K13" s="17">
        <v>0.119566572209735</v>
      </c>
      <c r="L13" s="17">
        <v>0.16684844937024501</v>
      </c>
      <c r="M13" s="17"/>
      <c r="N13" s="17">
        <v>8.9701613749022704E-2</v>
      </c>
      <c r="O13" s="17">
        <v>0.10255303825512301</v>
      </c>
      <c r="P13" s="17">
        <v>8.4110173009118494E-2</v>
      </c>
      <c r="Q13" s="17">
        <v>8.3748675891203606E-2</v>
      </c>
      <c r="R13" s="17"/>
      <c r="S13" s="17">
        <v>8.0730790591867899E-2</v>
      </c>
      <c r="T13" s="17">
        <v>9.2136718381540805E-2</v>
      </c>
      <c r="U13" s="17">
        <v>8.4760728303098401E-2</v>
      </c>
      <c r="V13" s="17">
        <v>9.8453567420268395E-2</v>
      </c>
      <c r="W13" s="17">
        <v>5.8627164971258097E-2</v>
      </c>
      <c r="X13" s="17">
        <v>0.119915220299601</v>
      </c>
      <c r="Y13" s="17">
        <v>6.9667966236564002E-2</v>
      </c>
      <c r="Z13" s="17">
        <v>0.14788982608564</v>
      </c>
      <c r="AA13" s="17">
        <v>6.2111265052769503E-2</v>
      </c>
      <c r="AB13" s="17">
        <v>0.116455952668808</v>
      </c>
      <c r="AC13" s="17">
        <v>0.12515203862465499</v>
      </c>
      <c r="AD13" s="17"/>
      <c r="AE13" s="17">
        <v>0.160230208764403</v>
      </c>
      <c r="AF13" s="17">
        <v>6.3797212696904596E-2</v>
      </c>
      <c r="AG13" s="17">
        <v>4.9299044877922603E-2</v>
      </c>
      <c r="AH13" s="17"/>
      <c r="AI13" s="17">
        <v>0.163093265971993</v>
      </c>
      <c r="AJ13" s="17">
        <v>3.4309076262210997E-2</v>
      </c>
      <c r="AK13" s="17">
        <v>7.8170096337489406E-2</v>
      </c>
      <c r="AL13" s="17">
        <v>0.149996759598543</v>
      </c>
      <c r="AM13" s="17">
        <v>5.4649372125862399E-2</v>
      </c>
      <c r="AN13" s="17"/>
      <c r="AO13" s="17">
        <v>0.13876448257632201</v>
      </c>
      <c r="AP13" s="17">
        <v>4.27560245023288E-2</v>
      </c>
      <c r="AQ13" s="17">
        <v>0.105794184605335</v>
      </c>
      <c r="AR13" s="17"/>
      <c r="AS13" s="17">
        <v>0.10669981671866199</v>
      </c>
      <c r="AT13" s="17">
        <v>8.0219335099673203E-2</v>
      </c>
      <c r="AU13" s="17">
        <v>6.6723177693084904E-2</v>
      </c>
      <c r="AV13" s="17">
        <v>0.104211874162698</v>
      </c>
      <c r="AW13" s="17">
        <v>7.0466491512985396E-2</v>
      </c>
    </row>
    <row r="14" spans="2:49" x14ac:dyDescent="0.25">
      <c r="B14" s="18" t="s">
        <v>104</v>
      </c>
      <c r="C14" s="17">
        <v>9.7180757418684996E-2</v>
      </c>
      <c r="D14" s="17">
        <v>5.8231134690584399E-2</v>
      </c>
      <c r="E14" s="17">
        <v>0.134241974283447</v>
      </c>
      <c r="F14" s="17"/>
      <c r="G14" s="17">
        <v>0.101670753471018</v>
      </c>
      <c r="H14" s="17">
        <v>0.10037504943801601</v>
      </c>
      <c r="I14" s="17">
        <v>0.10199618985108801</v>
      </c>
      <c r="J14" s="17">
        <v>0.109511460481672</v>
      </c>
      <c r="K14" s="17">
        <v>9.2410189498289802E-2</v>
      </c>
      <c r="L14" s="17">
        <v>7.9820643876133607E-2</v>
      </c>
      <c r="M14" s="17"/>
      <c r="N14" s="17">
        <v>6.5026509777650301E-2</v>
      </c>
      <c r="O14" s="17">
        <v>0.108778062826532</v>
      </c>
      <c r="P14" s="17">
        <v>8.8037402921415001E-2</v>
      </c>
      <c r="Q14" s="17">
        <v>0.12583606103862699</v>
      </c>
      <c r="R14" s="17"/>
      <c r="S14" s="17">
        <v>0.106564430343087</v>
      </c>
      <c r="T14" s="17">
        <v>8.9600816095318697E-2</v>
      </c>
      <c r="U14" s="17">
        <v>0.113492919450959</v>
      </c>
      <c r="V14" s="17">
        <v>0.12983828785009899</v>
      </c>
      <c r="W14" s="17">
        <v>9.05077466543492E-2</v>
      </c>
      <c r="X14" s="17">
        <v>9.0420332833469605E-2</v>
      </c>
      <c r="Y14" s="17">
        <v>0.129145959095496</v>
      </c>
      <c r="Z14" s="17">
        <v>3.2095720680920099E-2</v>
      </c>
      <c r="AA14" s="17">
        <v>0.10592921372916</v>
      </c>
      <c r="AB14" s="17">
        <v>8.2796064975843298E-2</v>
      </c>
      <c r="AC14" s="17">
        <v>4.3876541437896398E-2</v>
      </c>
      <c r="AD14" s="17"/>
      <c r="AE14" s="17">
        <v>7.64862349049302E-2</v>
      </c>
      <c r="AF14" s="17">
        <v>9.28010320776749E-2</v>
      </c>
      <c r="AG14" s="17">
        <v>0.13332232267448499</v>
      </c>
      <c r="AH14" s="17"/>
      <c r="AI14" s="17">
        <v>7.1384277760751805E-2</v>
      </c>
      <c r="AJ14" s="17">
        <v>8.4725357225314296E-2</v>
      </c>
      <c r="AK14" s="17">
        <v>5.3155097149272003E-2</v>
      </c>
      <c r="AL14" s="17">
        <v>0</v>
      </c>
      <c r="AM14" s="17">
        <v>0.16084998562625699</v>
      </c>
      <c r="AN14" s="17"/>
      <c r="AO14" s="17">
        <v>5.88594860416728E-2</v>
      </c>
      <c r="AP14" s="17">
        <v>8.6372368262036398E-2</v>
      </c>
      <c r="AQ14" s="17">
        <v>8.4359023124814206E-2</v>
      </c>
      <c r="AR14" s="17"/>
      <c r="AS14" s="17">
        <v>0.121277980440024</v>
      </c>
      <c r="AT14" s="17">
        <v>9.7652099181706198E-2</v>
      </c>
      <c r="AU14" s="17">
        <v>7.6104552280133603E-2</v>
      </c>
      <c r="AV14" s="17">
        <v>6.6628983825544705E-2</v>
      </c>
      <c r="AW14" s="17">
        <v>5.7688870681810098E-2</v>
      </c>
    </row>
    <row r="15" spans="2:49" x14ac:dyDescent="0.25">
      <c r="B15" s="18" t="s">
        <v>404</v>
      </c>
      <c r="C15" s="21">
        <v>0.36689755000723301</v>
      </c>
      <c r="D15" s="21">
        <v>0.39086171434256001</v>
      </c>
      <c r="E15" s="21">
        <v>0.34123475614728599</v>
      </c>
      <c r="F15" s="21"/>
      <c r="G15" s="21">
        <v>0.487500081614686</v>
      </c>
      <c r="H15" s="21">
        <v>0.42664758467728198</v>
      </c>
      <c r="I15" s="21">
        <v>0.346670939792523</v>
      </c>
      <c r="J15" s="21">
        <v>0.38560986145181603</v>
      </c>
      <c r="K15" s="21">
        <v>0.32317968199277902</v>
      </c>
      <c r="L15" s="21">
        <v>0.259184061120454</v>
      </c>
      <c r="M15" s="21"/>
      <c r="N15" s="21">
        <v>0.40932222070657098</v>
      </c>
      <c r="O15" s="21">
        <v>0.36550660494458198</v>
      </c>
      <c r="P15" s="21">
        <v>0.33266500224420398</v>
      </c>
      <c r="Q15" s="21">
        <v>0.35253625984855302</v>
      </c>
      <c r="R15" s="21"/>
      <c r="S15" s="21">
        <v>0.31108641266456399</v>
      </c>
      <c r="T15" s="21">
        <v>0.431210491053306</v>
      </c>
      <c r="U15" s="21">
        <v>0.38965096548975298</v>
      </c>
      <c r="V15" s="21">
        <v>0.36803036158827102</v>
      </c>
      <c r="W15" s="21">
        <v>0.36560209180901099</v>
      </c>
      <c r="X15" s="21">
        <v>0.33295938428800498</v>
      </c>
      <c r="Y15" s="21">
        <v>0.31744360403260302</v>
      </c>
      <c r="Z15" s="21">
        <v>0.41134896845244701</v>
      </c>
      <c r="AA15" s="21">
        <v>0.371174438482196</v>
      </c>
      <c r="AB15" s="21">
        <v>0.36296622228700998</v>
      </c>
      <c r="AC15" s="21">
        <v>0.40222037441722902</v>
      </c>
      <c r="AD15" s="21"/>
      <c r="AE15" s="21">
        <v>0.280354364494876</v>
      </c>
      <c r="AF15" s="21">
        <v>0.43889122620885501</v>
      </c>
      <c r="AG15" s="21">
        <v>0.30977637948516901</v>
      </c>
      <c r="AH15" s="21"/>
      <c r="AI15" s="21">
        <v>0.27426494815917302</v>
      </c>
      <c r="AJ15" s="21">
        <v>0.44874024694901699</v>
      </c>
      <c r="AK15" s="21">
        <v>0.47887857520207799</v>
      </c>
      <c r="AL15" s="21">
        <v>0.47938350320009698</v>
      </c>
      <c r="AM15" s="21">
        <v>0.33598548166048903</v>
      </c>
      <c r="AN15" s="21"/>
      <c r="AO15" s="21">
        <v>0.284155039502756</v>
      </c>
      <c r="AP15" s="21">
        <v>0.47629791966116403</v>
      </c>
      <c r="AQ15" s="21">
        <v>0.40212615015849601</v>
      </c>
      <c r="AR15" s="21"/>
      <c r="AS15" s="21">
        <v>0.33049380068397499</v>
      </c>
      <c r="AT15" s="21">
        <v>0.37799431945774398</v>
      </c>
      <c r="AU15" s="21">
        <v>0.430692501608333</v>
      </c>
      <c r="AV15" s="21">
        <v>0.45282038098192001</v>
      </c>
      <c r="AW15" s="21">
        <v>0.39918051495225099</v>
      </c>
    </row>
    <row r="16" spans="2:49" x14ac:dyDescent="0.25">
      <c r="B16" s="18" t="s">
        <v>405</v>
      </c>
      <c r="C16" s="21">
        <v>0.20746776269966999</v>
      </c>
      <c r="D16" s="21">
        <v>0.25876677859796499</v>
      </c>
      <c r="E16" s="21">
        <v>0.159823610173112</v>
      </c>
      <c r="F16" s="21"/>
      <c r="G16" s="21">
        <v>8.9932874183724296E-2</v>
      </c>
      <c r="H16" s="21">
        <v>0.124625179145484</v>
      </c>
      <c r="I16" s="21">
        <v>0.19621158277456599</v>
      </c>
      <c r="J16" s="21">
        <v>0.179845410608659</v>
      </c>
      <c r="K16" s="21">
        <v>0.24605927810254799</v>
      </c>
      <c r="L16" s="21">
        <v>0.368107244570549</v>
      </c>
      <c r="M16" s="21"/>
      <c r="N16" s="21">
        <v>0.23244016458219</v>
      </c>
      <c r="O16" s="21">
        <v>0.19698781169496199</v>
      </c>
      <c r="P16" s="21">
        <v>0.23573515083488999</v>
      </c>
      <c r="Q16" s="21">
        <v>0.16449835646449501</v>
      </c>
      <c r="R16" s="21"/>
      <c r="S16" s="21">
        <v>0.17204268601525799</v>
      </c>
      <c r="T16" s="21">
        <v>0.235122023758323</v>
      </c>
      <c r="U16" s="21">
        <v>0.170132630212536</v>
      </c>
      <c r="V16" s="21">
        <v>0.21119668618843099</v>
      </c>
      <c r="W16" s="21">
        <v>0.229659428583877</v>
      </c>
      <c r="X16" s="21">
        <v>0.20943235561057399</v>
      </c>
      <c r="Y16" s="21">
        <v>0.27358060761909597</v>
      </c>
      <c r="Z16" s="21">
        <v>0.21238830596493499</v>
      </c>
      <c r="AA16" s="21">
        <v>0.15017463185292099</v>
      </c>
      <c r="AB16" s="21">
        <v>0.24510682611023801</v>
      </c>
      <c r="AC16" s="21">
        <v>0.21410438738401899</v>
      </c>
      <c r="AD16" s="21"/>
      <c r="AE16" s="21">
        <v>0.32648527586188802</v>
      </c>
      <c r="AF16" s="21">
        <v>0.151926823570706</v>
      </c>
      <c r="AG16" s="21">
        <v>0.15315191600277001</v>
      </c>
      <c r="AH16" s="21"/>
      <c r="AI16" s="21">
        <v>0.32879164745028899</v>
      </c>
      <c r="AJ16" s="21">
        <v>0.130414883059113</v>
      </c>
      <c r="AK16" s="21">
        <v>0.17411533986748301</v>
      </c>
      <c r="AL16" s="21">
        <v>0.237140863752932</v>
      </c>
      <c r="AM16" s="21">
        <v>0.15656645927347901</v>
      </c>
      <c r="AN16" s="21"/>
      <c r="AO16" s="21">
        <v>0.31978385705411499</v>
      </c>
      <c r="AP16" s="21">
        <v>0.12214142225310801</v>
      </c>
      <c r="AQ16" s="21">
        <v>0.217509525500057</v>
      </c>
      <c r="AR16" s="21"/>
      <c r="AS16" s="21">
        <v>0.19927347900801301</v>
      </c>
      <c r="AT16" s="21">
        <v>0.17904531759975501</v>
      </c>
      <c r="AU16" s="21">
        <v>0.18864061120126599</v>
      </c>
      <c r="AV16" s="21">
        <v>0.23521430821476999</v>
      </c>
      <c r="AW16" s="21">
        <v>0.211189722045099</v>
      </c>
    </row>
    <row r="17" spans="2:49" x14ac:dyDescent="0.25">
      <c r="B17" s="18" t="s">
        <v>179</v>
      </c>
      <c r="C17" s="22">
        <v>0.15942978730756299</v>
      </c>
      <c r="D17" s="22">
        <v>0.13209493574459399</v>
      </c>
      <c r="E17" s="22">
        <v>0.18141114597417399</v>
      </c>
      <c r="F17" s="22"/>
      <c r="G17" s="22">
        <v>0.39756720743096202</v>
      </c>
      <c r="H17" s="22">
        <v>0.30202240553179799</v>
      </c>
      <c r="I17" s="22">
        <v>0.15045935701795601</v>
      </c>
      <c r="J17" s="22">
        <v>0.205764450843157</v>
      </c>
      <c r="K17" s="22">
        <v>7.7120403890231004E-2</v>
      </c>
      <c r="L17" s="22">
        <v>-0.108923183450095</v>
      </c>
      <c r="M17" s="22"/>
      <c r="N17" s="22">
        <v>0.17688205612437999</v>
      </c>
      <c r="O17" s="22">
        <v>0.16851879324961999</v>
      </c>
      <c r="P17" s="22">
        <v>9.6929851409313705E-2</v>
      </c>
      <c r="Q17" s="22">
        <v>0.18803790338405699</v>
      </c>
      <c r="R17" s="22"/>
      <c r="S17" s="22">
        <v>0.139043726649306</v>
      </c>
      <c r="T17" s="22">
        <v>0.196088467294984</v>
      </c>
      <c r="U17" s="22">
        <v>0.21951833527721701</v>
      </c>
      <c r="V17" s="22">
        <v>0.156833675399841</v>
      </c>
      <c r="W17" s="22">
        <v>0.13594266322513399</v>
      </c>
      <c r="X17" s="22">
        <v>0.123527028677431</v>
      </c>
      <c r="Y17" s="22">
        <v>4.3862996413507702E-2</v>
      </c>
      <c r="Z17" s="22">
        <v>0.19896066248751201</v>
      </c>
      <c r="AA17" s="22">
        <v>0.22099980662927601</v>
      </c>
      <c r="AB17" s="22">
        <v>0.117859396176772</v>
      </c>
      <c r="AC17" s="22">
        <v>0.188115987033211</v>
      </c>
      <c r="AD17" s="22"/>
      <c r="AE17" s="22">
        <v>-4.6130911367012001E-2</v>
      </c>
      <c r="AF17" s="22">
        <v>0.28696440263814799</v>
      </c>
      <c r="AG17" s="22">
        <v>0.156624463482399</v>
      </c>
      <c r="AH17" s="22"/>
      <c r="AI17" s="22">
        <v>-5.45266992911159E-2</v>
      </c>
      <c r="AJ17" s="22">
        <v>0.31832536388990401</v>
      </c>
      <c r="AK17" s="22">
        <v>0.30476323533459498</v>
      </c>
      <c r="AL17" s="22">
        <v>0.24224263944716501</v>
      </c>
      <c r="AM17" s="22">
        <v>0.17941902238700999</v>
      </c>
      <c r="AN17" s="22"/>
      <c r="AO17" s="22">
        <v>-3.5628817551358903E-2</v>
      </c>
      <c r="AP17" s="22">
        <v>0.35415649740805599</v>
      </c>
      <c r="AQ17" s="22">
        <v>0.184616624658439</v>
      </c>
      <c r="AR17" s="22"/>
      <c r="AS17" s="22">
        <v>0.13122032167596201</v>
      </c>
      <c r="AT17" s="22">
        <v>0.198949001857989</v>
      </c>
      <c r="AU17" s="22">
        <v>0.24205189040706601</v>
      </c>
      <c r="AV17" s="22">
        <v>0.21760607276714999</v>
      </c>
      <c r="AW17" s="22">
        <v>0.18799079290715201</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1318</v>
      </c>
      <c r="D7" s="10">
        <v>664</v>
      </c>
      <c r="E7" s="10">
        <v>648</v>
      </c>
      <c r="F7" s="10"/>
      <c r="G7" s="10">
        <v>203</v>
      </c>
      <c r="H7" s="10">
        <v>222</v>
      </c>
      <c r="I7" s="10">
        <v>210</v>
      </c>
      <c r="J7" s="10">
        <v>244</v>
      </c>
      <c r="K7" s="10">
        <v>195</v>
      </c>
      <c r="L7" s="10">
        <v>244</v>
      </c>
      <c r="M7" s="10"/>
      <c r="N7" s="10">
        <v>356</v>
      </c>
      <c r="O7" s="10">
        <v>391</v>
      </c>
      <c r="P7" s="10">
        <v>240</v>
      </c>
      <c r="Q7" s="10">
        <v>325</v>
      </c>
      <c r="R7" s="10"/>
      <c r="S7" s="10">
        <v>169</v>
      </c>
      <c r="T7" s="10">
        <v>196</v>
      </c>
      <c r="U7" s="10">
        <v>108</v>
      </c>
      <c r="V7" s="10">
        <v>111</v>
      </c>
      <c r="W7" s="10">
        <v>113</v>
      </c>
      <c r="X7" s="10">
        <v>101</v>
      </c>
      <c r="Y7" s="10">
        <v>101</v>
      </c>
      <c r="Z7" s="10">
        <v>57</v>
      </c>
      <c r="AA7" s="10">
        <v>173</v>
      </c>
      <c r="AB7" s="10">
        <v>115</v>
      </c>
      <c r="AC7" s="10">
        <v>74</v>
      </c>
      <c r="AD7" s="10"/>
      <c r="AE7" s="10">
        <v>461</v>
      </c>
      <c r="AF7" s="10">
        <v>540</v>
      </c>
      <c r="AG7" s="10">
        <v>198</v>
      </c>
      <c r="AH7" s="10"/>
      <c r="AI7" s="10">
        <v>438</v>
      </c>
      <c r="AJ7" s="10">
        <v>378</v>
      </c>
      <c r="AK7" s="10">
        <v>94</v>
      </c>
      <c r="AL7" s="10">
        <v>13</v>
      </c>
      <c r="AM7" s="10">
        <v>197</v>
      </c>
      <c r="AN7" s="10"/>
      <c r="AO7" s="10">
        <v>261</v>
      </c>
      <c r="AP7" s="10">
        <v>461</v>
      </c>
      <c r="AQ7" s="10">
        <v>100</v>
      </c>
      <c r="AR7" s="10"/>
      <c r="AS7" s="10">
        <v>336</v>
      </c>
      <c r="AT7" s="10">
        <v>331</v>
      </c>
      <c r="AU7" s="10">
        <v>316</v>
      </c>
      <c r="AV7" s="10">
        <v>124</v>
      </c>
      <c r="AW7" s="10">
        <v>16</v>
      </c>
    </row>
    <row r="8" spans="2:49" ht="30" customHeight="1" x14ac:dyDescent="0.25">
      <c r="B8" s="11" t="s">
        <v>20</v>
      </c>
      <c r="C8" s="11">
        <v>1317</v>
      </c>
      <c r="D8" s="11">
        <v>644</v>
      </c>
      <c r="E8" s="11">
        <v>668</v>
      </c>
      <c r="F8" s="11"/>
      <c r="G8" s="11">
        <v>197</v>
      </c>
      <c r="H8" s="11">
        <v>218</v>
      </c>
      <c r="I8" s="11">
        <v>210</v>
      </c>
      <c r="J8" s="11">
        <v>238</v>
      </c>
      <c r="K8" s="11">
        <v>189</v>
      </c>
      <c r="L8" s="11">
        <v>267</v>
      </c>
      <c r="M8" s="11"/>
      <c r="N8" s="11">
        <v>348</v>
      </c>
      <c r="O8" s="11">
        <v>369</v>
      </c>
      <c r="P8" s="11">
        <v>280</v>
      </c>
      <c r="Q8" s="11">
        <v>315</v>
      </c>
      <c r="R8" s="11"/>
      <c r="S8" s="11">
        <v>196</v>
      </c>
      <c r="T8" s="11">
        <v>189</v>
      </c>
      <c r="U8" s="11">
        <v>103</v>
      </c>
      <c r="V8" s="11">
        <v>114</v>
      </c>
      <c r="W8" s="11">
        <v>106</v>
      </c>
      <c r="X8" s="11">
        <v>110</v>
      </c>
      <c r="Y8" s="11">
        <v>95</v>
      </c>
      <c r="Z8" s="11">
        <v>51</v>
      </c>
      <c r="AA8" s="11">
        <v>159</v>
      </c>
      <c r="AB8" s="11">
        <v>124</v>
      </c>
      <c r="AC8" s="11">
        <v>70</v>
      </c>
      <c r="AD8" s="11"/>
      <c r="AE8" s="11">
        <v>468</v>
      </c>
      <c r="AF8" s="11">
        <v>538</v>
      </c>
      <c r="AG8" s="11">
        <v>193</v>
      </c>
      <c r="AH8" s="11"/>
      <c r="AI8" s="11">
        <v>448</v>
      </c>
      <c r="AJ8" s="11">
        <v>375</v>
      </c>
      <c r="AK8" s="11">
        <v>93</v>
      </c>
      <c r="AL8" s="11">
        <v>12</v>
      </c>
      <c r="AM8" s="11">
        <v>192</v>
      </c>
      <c r="AN8" s="11"/>
      <c r="AO8" s="11">
        <v>264</v>
      </c>
      <c r="AP8" s="11">
        <v>456</v>
      </c>
      <c r="AQ8" s="11">
        <v>100</v>
      </c>
      <c r="AR8" s="11"/>
      <c r="AS8" s="11">
        <v>340</v>
      </c>
      <c r="AT8" s="11">
        <v>336</v>
      </c>
      <c r="AU8" s="11">
        <v>313</v>
      </c>
      <c r="AV8" s="11">
        <v>120</v>
      </c>
      <c r="AW8" s="11">
        <v>15</v>
      </c>
    </row>
    <row r="9" spans="2:49" x14ac:dyDescent="0.25">
      <c r="B9" s="18" t="s">
        <v>399</v>
      </c>
      <c r="C9" s="17">
        <v>0.222169693778731</v>
      </c>
      <c r="D9" s="17">
        <v>0.22616257249181401</v>
      </c>
      <c r="E9" s="17">
        <v>0.217386309029582</v>
      </c>
      <c r="F9" s="17"/>
      <c r="G9" s="17">
        <v>0.282184814229059</v>
      </c>
      <c r="H9" s="17">
        <v>0.24098918222443699</v>
      </c>
      <c r="I9" s="17">
        <v>0.24234981908922401</v>
      </c>
      <c r="J9" s="17">
        <v>0.21190660942873399</v>
      </c>
      <c r="K9" s="17">
        <v>0.19684809361960501</v>
      </c>
      <c r="L9" s="17">
        <v>0.17373230347472601</v>
      </c>
      <c r="M9" s="17"/>
      <c r="N9" s="17">
        <v>0.21425264144699199</v>
      </c>
      <c r="O9" s="17">
        <v>0.20586976835107401</v>
      </c>
      <c r="P9" s="17">
        <v>0.22349698340493299</v>
      </c>
      <c r="Q9" s="17">
        <v>0.24304202632657801</v>
      </c>
      <c r="R9" s="17"/>
      <c r="S9" s="17">
        <v>0.30851708665753003</v>
      </c>
      <c r="T9" s="17">
        <v>0.22879677683400601</v>
      </c>
      <c r="U9" s="17">
        <v>0.26568208779485097</v>
      </c>
      <c r="V9" s="17">
        <v>0.17937152056428399</v>
      </c>
      <c r="W9" s="17">
        <v>0.21583241547258999</v>
      </c>
      <c r="X9" s="17">
        <v>0.22218717072514299</v>
      </c>
      <c r="Y9" s="17">
        <v>0.26345217162145201</v>
      </c>
      <c r="Z9" s="17">
        <v>9.9601151455126699E-2</v>
      </c>
      <c r="AA9" s="17">
        <v>0.194910472931725</v>
      </c>
      <c r="AB9" s="17">
        <v>0.153521119724493</v>
      </c>
      <c r="AC9" s="17">
        <v>0.192797750431975</v>
      </c>
      <c r="AD9" s="17"/>
      <c r="AE9" s="17">
        <v>0.15003513986594699</v>
      </c>
      <c r="AF9" s="17">
        <v>0.258573120109308</v>
      </c>
      <c r="AG9" s="17">
        <v>0.21521571940227199</v>
      </c>
      <c r="AH9" s="17"/>
      <c r="AI9" s="17">
        <v>0.142899153157031</v>
      </c>
      <c r="AJ9" s="17">
        <v>0.27483636216386897</v>
      </c>
      <c r="AK9" s="17">
        <v>0.22299163498763899</v>
      </c>
      <c r="AL9" s="17">
        <v>0.23005878167319099</v>
      </c>
      <c r="AM9" s="17">
        <v>0.213950571085159</v>
      </c>
      <c r="AN9" s="17"/>
      <c r="AO9" s="17">
        <v>0.141857758348826</v>
      </c>
      <c r="AP9" s="17">
        <v>0.296951957577545</v>
      </c>
      <c r="AQ9" s="17">
        <v>0.181165543961124</v>
      </c>
      <c r="AR9" s="17"/>
      <c r="AS9" s="17">
        <v>0.20371337669318801</v>
      </c>
      <c r="AT9" s="17">
        <v>0.23411685335436699</v>
      </c>
      <c r="AU9" s="17">
        <v>0.252023755333594</v>
      </c>
      <c r="AV9" s="17">
        <v>0.26883802949874103</v>
      </c>
      <c r="AW9" s="17">
        <v>0.18906864353203201</v>
      </c>
    </row>
    <row r="10" spans="2:49" x14ac:dyDescent="0.25">
      <c r="B10" s="18" t="s">
        <v>400</v>
      </c>
      <c r="C10" s="17">
        <v>0.373710082468871</v>
      </c>
      <c r="D10" s="17">
        <v>0.37798196605867801</v>
      </c>
      <c r="E10" s="17">
        <v>0.36835477480394402</v>
      </c>
      <c r="F10" s="17"/>
      <c r="G10" s="17">
        <v>0.36572852516730697</v>
      </c>
      <c r="H10" s="17">
        <v>0.41936565776224299</v>
      </c>
      <c r="I10" s="17">
        <v>0.41148947819145498</v>
      </c>
      <c r="J10" s="17">
        <v>0.3285842034425</v>
      </c>
      <c r="K10" s="17">
        <v>0.33247154621524699</v>
      </c>
      <c r="L10" s="17">
        <v>0.38218983083031899</v>
      </c>
      <c r="M10" s="17"/>
      <c r="N10" s="17">
        <v>0.38599323087767101</v>
      </c>
      <c r="O10" s="17">
        <v>0.39762452764806899</v>
      </c>
      <c r="P10" s="17">
        <v>0.36633492071338902</v>
      </c>
      <c r="Q10" s="17">
        <v>0.33959033568200298</v>
      </c>
      <c r="R10" s="17"/>
      <c r="S10" s="17">
        <v>0.37646086732780898</v>
      </c>
      <c r="T10" s="17">
        <v>0.40435988727627897</v>
      </c>
      <c r="U10" s="17">
        <v>0.319681027963932</v>
      </c>
      <c r="V10" s="17">
        <v>0.37651664671052898</v>
      </c>
      <c r="W10" s="17">
        <v>0.30174013857450199</v>
      </c>
      <c r="X10" s="17">
        <v>0.36354928156629901</v>
      </c>
      <c r="Y10" s="17">
        <v>0.371762176230654</v>
      </c>
      <c r="Z10" s="17">
        <v>0.40972157705581702</v>
      </c>
      <c r="AA10" s="17">
        <v>0.42759894112345898</v>
      </c>
      <c r="AB10" s="17">
        <v>0.34429478054727702</v>
      </c>
      <c r="AC10" s="17">
        <v>0.39020782499155399</v>
      </c>
      <c r="AD10" s="17"/>
      <c r="AE10" s="17">
        <v>0.32519618317732701</v>
      </c>
      <c r="AF10" s="17">
        <v>0.41951826877641002</v>
      </c>
      <c r="AG10" s="17">
        <v>0.39433922557509898</v>
      </c>
      <c r="AH10" s="17"/>
      <c r="AI10" s="17">
        <v>0.34427395826293999</v>
      </c>
      <c r="AJ10" s="17">
        <v>0.41453373688178602</v>
      </c>
      <c r="AK10" s="17">
        <v>0.45735395782775901</v>
      </c>
      <c r="AL10" s="17">
        <v>0.30276044757864201</v>
      </c>
      <c r="AM10" s="17">
        <v>0.34980818043203099</v>
      </c>
      <c r="AN10" s="17"/>
      <c r="AO10" s="17">
        <v>0.370543658964478</v>
      </c>
      <c r="AP10" s="17">
        <v>0.41737015705728497</v>
      </c>
      <c r="AQ10" s="17">
        <v>0.48771903379819498</v>
      </c>
      <c r="AR10" s="17"/>
      <c r="AS10" s="17">
        <v>0.31207549577730698</v>
      </c>
      <c r="AT10" s="17">
        <v>0.38343881611207598</v>
      </c>
      <c r="AU10" s="17">
        <v>0.43562873637789301</v>
      </c>
      <c r="AV10" s="17">
        <v>0.37269440356801897</v>
      </c>
      <c r="AW10" s="17">
        <v>0.49712404152871797</v>
      </c>
    </row>
    <row r="11" spans="2:49" ht="30" x14ac:dyDescent="0.25">
      <c r="B11" s="18" t="s">
        <v>401</v>
      </c>
      <c r="C11" s="17">
        <v>0.255018598296885</v>
      </c>
      <c r="D11" s="17">
        <v>0.26670681543341601</v>
      </c>
      <c r="E11" s="17">
        <v>0.245953983666997</v>
      </c>
      <c r="F11" s="17"/>
      <c r="G11" s="17">
        <v>0.17872976271988</v>
      </c>
      <c r="H11" s="17">
        <v>0.20573191581773401</v>
      </c>
      <c r="I11" s="17">
        <v>0.220512481023451</v>
      </c>
      <c r="J11" s="17">
        <v>0.290024963734414</v>
      </c>
      <c r="K11" s="17">
        <v>0.302150650597175</v>
      </c>
      <c r="L11" s="17">
        <v>0.31403340675878699</v>
      </c>
      <c r="M11" s="17"/>
      <c r="N11" s="17">
        <v>0.25676380011407601</v>
      </c>
      <c r="O11" s="17">
        <v>0.25232558771934699</v>
      </c>
      <c r="P11" s="17">
        <v>0.259339213131212</v>
      </c>
      <c r="Q11" s="17">
        <v>0.25448950736701997</v>
      </c>
      <c r="R11" s="17"/>
      <c r="S11" s="17">
        <v>0.20649883444962699</v>
      </c>
      <c r="T11" s="17">
        <v>0.20598808702288299</v>
      </c>
      <c r="U11" s="17">
        <v>0.26229674074695197</v>
      </c>
      <c r="V11" s="17">
        <v>0.27252929470102</v>
      </c>
      <c r="W11" s="17">
        <v>0.28152366774993998</v>
      </c>
      <c r="X11" s="17">
        <v>0.253507787528857</v>
      </c>
      <c r="Y11" s="17">
        <v>0.180952340993602</v>
      </c>
      <c r="Z11" s="17">
        <v>0.36310919021017801</v>
      </c>
      <c r="AA11" s="17">
        <v>0.26374473535283199</v>
      </c>
      <c r="AB11" s="17">
        <v>0.32516237408681098</v>
      </c>
      <c r="AC11" s="17">
        <v>0.325312982680169</v>
      </c>
      <c r="AD11" s="17"/>
      <c r="AE11" s="17">
        <v>0.33915523550346299</v>
      </c>
      <c r="AF11" s="17">
        <v>0.21115592072732001</v>
      </c>
      <c r="AG11" s="17">
        <v>0.225409071794786</v>
      </c>
      <c r="AH11" s="17"/>
      <c r="AI11" s="17">
        <v>0.322869464587203</v>
      </c>
      <c r="AJ11" s="17">
        <v>0.22581494940195301</v>
      </c>
      <c r="AK11" s="17">
        <v>0.21026477266579999</v>
      </c>
      <c r="AL11" s="17">
        <v>0.23010619120711101</v>
      </c>
      <c r="AM11" s="17">
        <v>0.237241419241636</v>
      </c>
      <c r="AN11" s="17"/>
      <c r="AO11" s="17">
        <v>0.31086490314324899</v>
      </c>
      <c r="AP11" s="17">
        <v>0.20367877274214799</v>
      </c>
      <c r="AQ11" s="17">
        <v>0.224551080589902</v>
      </c>
      <c r="AR11" s="17"/>
      <c r="AS11" s="17">
        <v>0.29079175468747598</v>
      </c>
      <c r="AT11" s="17">
        <v>0.22588037805553099</v>
      </c>
      <c r="AU11" s="17">
        <v>0.22178511177674601</v>
      </c>
      <c r="AV11" s="17">
        <v>0.24158483135328801</v>
      </c>
      <c r="AW11" s="17">
        <v>4.6789747322064097E-2</v>
      </c>
    </row>
    <row r="12" spans="2:49" x14ac:dyDescent="0.25">
      <c r="B12" s="18" t="s">
        <v>402</v>
      </c>
      <c r="C12" s="17">
        <v>6.8175593888309002E-2</v>
      </c>
      <c r="D12" s="17">
        <v>6.3788153453243401E-2</v>
      </c>
      <c r="E12" s="17">
        <v>7.1682074871259896E-2</v>
      </c>
      <c r="F12" s="17"/>
      <c r="G12" s="17">
        <v>7.3435775900158706E-2</v>
      </c>
      <c r="H12" s="17">
        <v>5.9799167209587403E-2</v>
      </c>
      <c r="I12" s="17">
        <v>5.5236730211660902E-2</v>
      </c>
      <c r="J12" s="17">
        <v>6.7336447969899293E-2</v>
      </c>
      <c r="K12" s="17">
        <v>6.4179679082739596E-2</v>
      </c>
      <c r="L12" s="17">
        <v>8.4876994101131004E-2</v>
      </c>
      <c r="M12" s="17"/>
      <c r="N12" s="17">
        <v>8.6104982235970101E-2</v>
      </c>
      <c r="O12" s="17">
        <v>6.6789485144768596E-2</v>
      </c>
      <c r="P12" s="17">
        <v>5.8369309587302597E-2</v>
      </c>
      <c r="Q12" s="17">
        <v>5.9969521773866198E-2</v>
      </c>
      <c r="R12" s="17"/>
      <c r="S12" s="17">
        <v>4.8302739423676598E-2</v>
      </c>
      <c r="T12" s="17">
        <v>7.9006048917612703E-2</v>
      </c>
      <c r="U12" s="17">
        <v>8.8012373969422394E-2</v>
      </c>
      <c r="V12" s="17">
        <v>4.4447154255158397E-2</v>
      </c>
      <c r="W12" s="17">
        <v>0.100386065546967</v>
      </c>
      <c r="X12" s="17">
        <v>7.7745671139385797E-2</v>
      </c>
      <c r="Y12" s="17">
        <v>8.3054644965861402E-2</v>
      </c>
      <c r="Z12" s="17">
        <v>9.2067695616035006E-2</v>
      </c>
      <c r="AA12" s="17">
        <v>5.4666557183491497E-2</v>
      </c>
      <c r="AB12" s="17">
        <v>5.2403238016706502E-2</v>
      </c>
      <c r="AC12" s="17">
        <v>6.11003774561336E-2</v>
      </c>
      <c r="AD12" s="17"/>
      <c r="AE12" s="17">
        <v>8.9224115214075694E-2</v>
      </c>
      <c r="AF12" s="17">
        <v>5.5343631907182597E-2</v>
      </c>
      <c r="AG12" s="17">
        <v>6.8211413375876495E-2</v>
      </c>
      <c r="AH12" s="17"/>
      <c r="AI12" s="17">
        <v>9.9065869641190102E-2</v>
      </c>
      <c r="AJ12" s="17">
        <v>4.8125252065888698E-2</v>
      </c>
      <c r="AK12" s="17">
        <v>6.4618738039701307E-2</v>
      </c>
      <c r="AL12" s="17">
        <v>0.170349499004083</v>
      </c>
      <c r="AM12" s="17">
        <v>5.0549120515361402E-2</v>
      </c>
      <c r="AN12" s="17"/>
      <c r="AO12" s="17">
        <v>0.102386648230841</v>
      </c>
      <c r="AP12" s="17">
        <v>4.6132607923251703E-2</v>
      </c>
      <c r="AQ12" s="17">
        <v>5.24710331419381E-2</v>
      </c>
      <c r="AR12" s="17"/>
      <c r="AS12" s="17">
        <v>8.1282383854121801E-2</v>
      </c>
      <c r="AT12" s="17">
        <v>6.4717956541434002E-2</v>
      </c>
      <c r="AU12" s="17">
        <v>5.0043933543983503E-2</v>
      </c>
      <c r="AV12" s="17">
        <v>6.8108025475433903E-2</v>
      </c>
      <c r="AW12" s="17">
        <v>0.13886220542239</v>
      </c>
    </row>
    <row r="13" spans="2:49" x14ac:dyDescent="0.25">
      <c r="B13" s="18" t="s">
        <v>403</v>
      </c>
      <c r="C13" s="17">
        <v>2.9510003767824901E-2</v>
      </c>
      <c r="D13" s="17">
        <v>2.6746829079856899E-2</v>
      </c>
      <c r="E13" s="17">
        <v>3.2427031890756297E-2</v>
      </c>
      <c r="F13" s="17"/>
      <c r="G13" s="17">
        <v>2.8734719641795501E-2</v>
      </c>
      <c r="H13" s="17">
        <v>1.51488212814047E-2</v>
      </c>
      <c r="I13" s="17">
        <v>3.2368554401723197E-2</v>
      </c>
      <c r="J13" s="17">
        <v>2.9756276721981001E-2</v>
      </c>
      <c r="K13" s="17">
        <v>5.64002980031863E-2</v>
      </c>
      <c r="L13" s="17">
        <v>2.03060625648726E-2</v>
      </c>
      <c r="M13" s="17"/>
      <c r="N13" s="17">
        <v>2.7241344983010701E-2</v>
      </c>
      <c r="O13" s="17">
        <v>1.5210957248101301E-2</v>
      </c>
      <c r="P13" s="17">
        <v>5.1353500179147402E-2</v>
      </c>
      <c r="Q13" s="17">
        <v>2.99077997847365E-2</v>
      </c>
      <c r="R13" s="17"/>
      <c r="S13" s="17">
        <v>2.0064342712464201E-2</v>
      </c>
      <c r="T13" s="17">
        <v>2.7668284700479901E-2</v>
      </c>
      <c r="U13" s="17">
        <v>3.1853389472116203E-2</v>
      </c>
      <c r="V13" s="17">
        <v>4.9870531251684398E-2</v>
      </c>
      <c r="W13" s="17">
        <v>2.9675307263243099E-2</v>
      </c>
      <c r="X13" s="17">
        <v>2.83127419278985E-2</v>
      </c>
      <c r="Y13" s="17">
        <v>2.71136068894046E-2</v>
      </c>
      <c r="Z13" s="17">
        <v>1.9435409069131E-2</v>
      </c>
      <c r="AA13" s="17">
        <v>3.3150209072925103E-2</v>
      </c>
      <c r="AB13" s="17">
        <v>4.54607643370449E-2</v>
      </c>
      <c r="AC13" s="17">
        <v>0</v>
      </c>
      <c r="AD13" s="17"/>
      <c r="AE13" s="17">
        <v>5.7889571004030499E-2</v>
      </c>
      <c r="AF13" s="17">
        <v>1.2001209465171799E-2</v>
      </c>
      <c r="AG13" s="17">
        <v>1.7368354241999E-2</v>
      </c>
      <c r="AH13" s="17"/>
      <c r="AI13" s="17">
        <v>4.9282423130041303E-2</v>
      </c>
      <c r="AJ13" s="17">
        <v>8.1150721539522495E-3</v>
      </c>
      <c r="AK13" s="17">
        <v>2.2964532336774202E-2</v>
      </c>
      <c r="AL13" s="17">
        <v>0</v>
      </c>
      <c r="AM13" s="17">
        <v>3.4056411284774497E-2</v>
      </c>
      <c r="AN13" s="17"/>
      <c r="AO13" s="17">
        <v>3.6630541839171797E-2</v>
      </c>
      <c r="AP13" s="17">
        <v>8.6913741457476709E-3</v>
      </c>
      <c r="AQ13" s="17">
        <v>2.1648493587382599E-2</v>
      </c>
      <c r="AR13" s="17"/>
      <c r="AS13" s="17">
        <v>3.3647110648085198E-2</v>
      </c>
      <c r="AT13" s="17">
        <v>3.9866690574989802E-2</v>
      </c>
      <c r="AU13" s="17">
        <v>1.24871691557782E-2</v>
      </c>
      <c r="AV13" s="17">
        <v>3.3073424395218098E-2</v>
      </c>
      <c r="AW13" s="17">
        <v>7.0466491512985396E-2</v>
      </c>
    </row>
    <row r="14" spans="2:49" x14ac:dyDescent="0.25">
      <c r="B14" s="18" t="s">
        <v>104</v>
      </c>
      <c r="C14" s="17">
        <v>5.1416027799378698E-2</v>
      </c>
      <c r="D14" s="17">
        <v>3.8613663482991702E-2</v>
      </c>
      <c r="E14" s="17">
        <v>6.4195825737460493E-2</v>
      </c>
      <c r="F14" s="17"/>
      <c r="G14" s="17">
        <v>7.1186402341799099E-2</v>
      </c>
      <c r="H14" s="17">
        <v>5.8965255704593197E-2</v>
      </c>
      <c r="I14" s="17">
        <v>3.8042937082485302E-2</v>
      </c>
      <c r="J14" s="17">
        <v>7.2391498702471205E-2</v>
      </c>
      <c r="K14" s="17">
        <v>4.7949732482046703E-2</v>
      </c>
      <c r="L14" s="17">
        <v>2.48614022701635E-2</v>
      </c>
      <c r="M14" s="17"/>
      <c r="N14" s="17">
        <v>2.9644000342280201E-2</v>
      </c>
      <c r="O14" s="17">
        <v>6.2179673888640298E-2</v>
      </c>
      <c r="P14" s="17">
        <v>4.1106072984015099E-2</v>
      </c>
      <c r="Q14" s="17">
        <v>7.3000809065795494E-2</v>
      </c>
      <c r="R14" s="17"/>
      <c r="S14" s="17">
        <v>4.0156129428892198E-2</v>
      </c>
      <c r="T14" s="17">
        <v>5.41809152487394E-2</v>
      </c>
      <c r="U14" s="17">
        <v>3.2474380052727202E-2</v>
      </c>
      <c r="V14" s="17">
        <v>7.7264852517324803E-2</v>
      </c>
      <c r="W14" s="17">
        <v>7.0842405392757504E-2</v>
      </c>
      <c r="X14" s="17">
        <v>5.4697347112417E-2</v>
      </c>
      <c r="Y14" s="17">
        <v>7.3665059299026198E-2</v>
      </c>
      <c r="Z14" s="17">
        <v>1.60649765937123E-2</v>
      </c>
      <c r="AA14" s="17">
        <v>2.5929084335567398E-2</v>
      </c>
      <c r="AB14" s="17">
        <v>7.9157723287668597E-2</v>
      </c>
      <c r="AC14" s="17">
        <v>3.0581064440167598E-2</v>
      </c>
      <c r="AD14" s="17"/>
      <c r="AE14" s="17">
        <v>3.8499755235156398E-2</v>
      </c>
      <c r="AF14" s="17">
        <v>4.3407849014607598E-2</v>
      </c>
      <c r="AG14" s="17">
        <v>7.9456215609967101E-2</v>
      </c>
      <c r="AH14" s="17"/>
      <c r="AI14" s="17">
        <v>4.1609131221594299E-2</v>
      </c>
      <c r="AJ14" s="17">
        <v>2.85746273325517E-2</v>
      </c>
      <c r="AK14" s="17">
        <v>2.1806364142326201E-2</v>
      </c>
      <c r="AL14" s="17">
        <v>6.6725080536973805E-2</v>
      </c>
      <c r="AM14" s="17">
        <v>0.114394297441038</v>
      </c>
      <c r="AN14" s="17"/>
      <c r="AO14" s="17">
        <v>3.7716489473433902E-2</v>
      </c>
      <c r="AP14" s="17">
        <v>2.7175130554022001E-2</v>
      </c>
      <c r="AQ14" s="17">
        <v>3.2444814921458301E-2</v>
      </c>
      <c r="AR14" s="17"/>
      <c r="AS14" s="17">
        <v>7.84898783398226E-2</v>
      </c>
      <c r="AT14" s="17">
        <v>5.1979305361601703E-2</v>
      </c>
      <c r="AU14" s="17">
        <v>2.8031293812005701E-2</v>
      </c>
      <c r="AV14" s="17">
        <v>1.5701285709300499E-2</v>
      </c>
      <c r="AW14" s="17">
        <v>5.7688870681810098E-2</v>
      </c>
    </row>
    <row r="15" spans="2:49" x14ac:dyDescent="0.25">
      <c r="B15" s="18" t="s">
        <v>404</v>
      </c>
      <c r="C15" s="21">
        <v>0.59587977624760202</v>
      </c>
      <c r="D15" s="21">
        <v>0.60414453855049199</v>
      </c>
      <c r="E15" s="21">
        <v>0.58574108383352597</v>
      </c>
      <c r="F15" s="21"/>
      <c r="G15" s="21">
        <v>0.64791333939636597</v>
      </c>
      <c r="H15" s="21">
        <v>0.66035483998668099</v>
      </c>
      <c r="I15" s="21">
        <v>0.65383929728067902</v>
      </c>
      <c r="J15" s="21">
        <v>0.54049081287123402</v>
      </c>
      <c r="K15" s="21">
        <v>0.52931963983485197</v>
      </c>
      <c r="L15" s="21">
        <v>0.555922134305046</v>
      </c>
      <c r="M15" s="21"/>
      <c r="N15" s="21">
        <v>0.60024587232466298</v>
      </c>
      <c r="O15" s="21">
        <v>0.60349429599914295</v>
      </c>
      <c r="P15" s="21">
        <v>0.58983190411832298</v>
      </c>
      <c r="Q15" s="21">
        <v>0.58263236200858104</v>
      </c>
      <c r="R15" s="21"/>
      <c r="S15" s="21">
        <v>0.68497795398534</v>
      </c>
      <c r="T15" s="21">
        <v>0.63315666411028504</v>
      </c>
      <c r="U15" s="21">
        <v>0.58536311575878297</v>
      </c>
      <c r="V15" s="21">
        <v>0.55588816727481205</v>
      </c>
      <c r="W15" s="21">
        <v>0.51757255404709201</v>
      </c>
      <c r="X15" s="21">
        <v>0.585736452291442</v>
      </c>
      <c r="Y15" s="21">
        <v>0.63521434785210595</v>
      </c>
      <c r="Z15" s="21">
        <v>0.50932272851094396</v>
      </c>
      <c r="AA15" s="21">
        <v>0.62250941405518301</v>
      </c>
      <c r="AB15" s="21">
        <v>0.49781590027176897</v>
      </c>
      <c r="AC15" s="21">
        <v>0.58300557542352904</v>
      </c>
      <c r="AD15" s="21"/>
      <c r="AE15" s="21">
        <v>0.47523132304327398</v>
      </c>
      <c r="AF15" s="21">
        <v>0.67809138888571796</v>
      </c>
      <c r="AG15" s="21">
        <v>0.60955494497737095</v>
      </c>
      <c r="AH15" s="21"/>
      <c r="AI15" s="21">
        <v>0.48717311141997099</v>
      </c>
      <c r="AJ15" s="21">
        <v>0.68937009904565405</v>
      </c>
      <c r="AK15" s="21">
        <v>0.68034559281539797</v>
      </c>
      <c r="AL15" s="21">
        <v>0.53281922925183201</v>
      </c>
      <c r="AM15" s="21">
        <v>0.56375875151719002</v>
      </c>
      <c r="AN15" s="21"/>
      <c r="AO15" s="21">
        <v>0.51240141731330402</v>
      </c>
      <c r="AP15" s="21">
        <v>0.71432211463483097</v>
      </c>
      <c r="AQ15" s="21">
        <v>0.66888457775931898</v>
      </c>
      <c r="AR15" s="21"/>
      <c r="AS15" s="21">
        <v>0.51578887247049399</v>
      </c>
      <c r="AT15" s="21">
        <v>0.61755566946644302</v>
      </c>
      <c r="AU15" s="21">
        <v>0.68765249171148701</v>
      </c>
      <c r="AV15" s="21">
        <v>0.64153243306676</v>
      </c>
      <c r="AW15" s="21">
        <v>0.68619268506075004</v>
      </c>
    </row>
    <row r="16" spans="2:49" x14ac:dyDescent="0.25">
      <c r="B16" s="18" t="s">
        <v>405</v>
      </c>
      <c r="C16" s="21">
        <v>9.7685597656133896E-2</v>
      </c>
      <c r="D16" s="21">
        <v>9.05349825331003E-2</v>
      </c>
      <c r="E16" s="21">
        <v>0.104109106762016</v>
      </c>
      <c r="F16" s="21"/>
      <c r="G16" s="21">
        <v>0.102170495541954</v>
      </c>
      <c r="H16" s="21">
        <v>7.4947988490992198E-2</v>
      </c>
      <c r="I16" s="21">
        <v>8.7605284613384099E-2</v>
      </c>
      <c r="J16" s="21">
        <v>9.7092724691880294E-2</v>
      </c>
      <c r="K16" s="21">
        <v>0.12057997708592599</v>
      </c>
      <c r="L16" s="21">
        <v>0.105183056666004</v>
      </c>
      <c r="M16" s="21"/>
      <c r="N16" s="21">
        <v>0.113346327218981</v>
      </c>
      <c r="O16" s="21">
        <v>8.2000442392869896E-2</v>
      </c>
      <c r="P16" s="21">
        <v>0.10972280976645001</v>
      </c>
      <c r="Q16" s="21">
        <v>8.9877321558602702E-2</v>
      </c>
      <c r="R16" s="21"/>
      <c r="S16" s="21">
        <v>6.8367082136140803E-2</v>
      </c>
      <c r="T16" s="21">
        <v>0.106674333618093</v>
      </c>
      <c r="U16" s="21">
        <v>0.119865763441539</v>
      </c>
      <c r="V16" s="21">
        <v>9.4317685506842802E-2</v>
      </c>
      <c r="W16" s="21">
        <v>0.13006137281021099</v>
      </c>
      <c r="X16" s="21">
        <v>0.106058413067284</v>
      </c>
      <c r="Y16" s="21">
        <v>0.11016825185526601</v>
      </c>
      <c r="Z16" s="21">
        <v>0.111503104685166</v>
      </c>
      <c r="AA16" s="21">
        <v>8.7816766256416601E-2</v>
      </c>
      <c r="AB16" s="21">
        <v>9.7864002353751395E-2</v>
      </c>
      <c r="AC16" s="21">
        <v>6.11003774561336E-2</v>
      </c>
      <c r="AD16" s="21"/>
      <c r="AE16" s="21">
        <v>0.147113686218106</v>
      </c>
      <c r="AF16" s="21">
        <v>6.73448413723544E-2</v>
      </c>
      <c r="AG16" s="21">
        <v>8.5579767617875502E-2</v>
      </c>
      <c r="AH16" s="21"/>
      <c r="AI16" s="21">
        <v>0.14834829277123099</v>
      </c>
      <c r="AJ16" s="21">
        <v>5.6240324219841001E-2</v>
      </c>
      <c r="AK16" s="21">
        <v>8.7583270376475397E-2</v>
      </c>
      <c r="AL16" s="21">
        <v>0.170349499004083</v>
      </c>
      <c r="AM16" s="21">
        <v>8.46055318001359E-2</v>
      </c>
      <c r="AN16" s="21"/>
      <c r="AO16" s="21">
        <v>0.13901719007001301</v>
      </c>
      <c r="AP16" s="21">
        <v>5.4823982068999397E-2</v>
      </c>
      <c r="AQ16" s="21">
        <v>7.4119526729320706E-2</v>
      </c>
      <c r="AR16" s="21"/>
      <c r="AS16" s="21">
        <v>0.11492949450220701</v>
      </c>
      <c r="AT16" s="21">
        <v>0.104584647116424</v>
      </c>
      <c r="AU16" s="21">
        <v>6.2531102699761698E-2</v>
      </c>
      <c r="AV16" s="21">
        <v>0.101181449870652</v>
      </c>
      <c r="AW16" s="21">
        <v>0.20932869693537601</v>
      </c>
    </row>
    <row r="17" spans="2:49" x14ac:dyDescent="0.25">
      <c r="B17" s="18" t="s">
        <v>179</v>
      </c>
      <c r="C17" s="22">
        <v>0.49819417859146797</v>
      </c>
      <c r="D17" s="22">
        <v>0.513609556017392</v>
      </c>
      <c r="E17" s="22">
        <v>0.48163197707151001</v>
      </c>
      <c r="F17" s="22"/>
      <c r="G17" s="22">
        <v>0.54574284385441196</v>
      </c>
      <c r="H17" s="22">
        <v>0.58540685149568805</v>
      </c>
      <c r="I17" s="22">
        <v>0.56623401266729501</v>
      </c>
      <c r="J17" s="22">
        <v>0.443398088179354</v>
      </c>
      <c r="K17" s="22">
        <v>0.40873966274892598</v>
      </c>
      <c r="L17" s="22">
        <v>0.45073907763904197</v>
      </c>
      <c r="M17" s="22"/>
      <c r="N17" s="22">
        <v>0.48689954510568201</v>
      </c>
      <c r="O17" s="22">
        <v>0.52149385360627298</v>
      </c>
      <c r="P17" s="22">
        <v>0.48010909435187299</v>
      </c>
      <c r="Q17" s="22">
        <v>0.49275504044997898</v>
      </c>
      <c r="R17" s="22"/>
      <c r="S17" s="22">
        <v>0.61661087184919905</v>
      </c>
      <c r="T17" s="22">
        <v>0.52648233049219195</v>
      </c>
      <c r="U17" s="22">
        <v>0.46549735231724398</v>
      </c>
      <c r="V17" s="22">
        <v>0.461570481767969</v>
      </c>
      <c r="W17" s="22">
        <v>0.387511181236881</v>
      </c>
      <c r="X17" s="22">
        <v>0.47967803922415803</v>
      </c>
      <c r="Y17" s="22">
        <v>0.52504609599684005</v>
      </c>
      <c r="Z17" s="22">
        <v>0.39781962382577801</v>
      </c>
      <c r="AA17" s="22">
        <v>0.53469264779876702</v>
      </c>
      <c r="AB17" s="22">
        <v>0.399951897918018</v>
      </c>
      <c r="AC17" s="22">
        <v>0.52190519796739598</v>
      </c>
      <c r="AD17" s="22"/>
      <c r="AE17" s="22">
        <v>0.32811763682516798</v>
      </c>
      <c r="AF17" s="22">
        <v>0.61074654751336299</v>
      </c>
      <c r="AG17" s="22">
        <v>0.52397517735949595</v>
      </c>
      <c r="AH17" s="22"/>
      <c r="AI17" s="22">
        <v>0.33882481864873998</v>
      </c>
      <c r="AJ17" s="22">
        <v>0.63312977482581301</v>
      </c>
      <c r="AK17" s="22">
        <v>0.59276232243892302</v>
      </c>
      <c r="AL17" s="22">
        <v>0.36246973024774998</v>
      </c>
      <c r="AM17" s="22">
        <v>0.47915321971705499</v>
      </c>
      <c r="AN17" s="22"/>
      <c r="AO17" s="22">
        <v>0.37338422724329101</v>
      </c>
      <c r="AP17" s="22">
        <v>0.65949813256583101</v>
      </c>
      <c r="AQ17" s="22">
        <v>0.59476505102999899</v>
      </c>
      <c r="AR17" s="22"/>
      <c r="AS17" s="22">
        <v>0.40085937796828702</v>
      </c>
      <c r="AT17" s="22">
        <v>0.51297102235001901</v>
      </c>
      <c r="AU17" s="22">
        <v>0.62512138901172498</v>
      </c>
      <c r="AV17" s="22">
        <v>0.54035098319610797</v>
      </c>
      <c r="AW17" s="22">
        <v>0.47686398812537401</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1318</v>
      </c>
      <c r="D7" s="10">
        <v>664</v>
      </c>
      <c r="E7" s="10">
        <v>648</v>
      </c>
      <c r="F7" s="10"/>
      <c r="G7" s="10">
        <v>203</v>
      </c>
      <c r="H7" s="10">
        <v>222</v>
      </c>
      <c r="I7" s="10">
        <v>210</v>
      </c>
      <c r="J7" s="10">
        <v>244</v>
      </c>
      <c r="K7" s="10">
        <v>195</v>
      </c>
      <c r="L7" s="10">
        <v>244</v>
      </c>
      <c r="M7" s="10"/>
      <c r="N7" s="10">
        <v>356</v>
      </c>
      <c r="O7" s="10">
        <v>391</v>
      </c>
      <c r="P7" s="10">
        <v>240</v>
      </c>
      <c r="Q7" s="10">
        <v>325</v>
      </c>
      <c r="R7" s="10"/>
      <c r="S7" s="10">
        <v>169</v>
      </c>
      <c r="T7" s="10">
        <v>196</v>
      </c>
      <c r="U7" s="10">
        <v>108</v>
      </c>
      <c r="V7" s="10">
        <v>111</v>
      </c>
      <c r="W7" s="10">
        <v>113</v>
      </c>
      <c r="X7" s="10">
        <v>101</v>
      </c>
      <c r="Y7" s="10">
        <v>101</v>
      </c>
      <c r="Z7" s="10">
        <v>57</v>
      </c>
      <c r="AA7" s="10">
        <v>173</v>
      </c>
      <c r="AB7" s="10">
        <v>115</v>
      </c>
      <c r="AC7" s="10">
        <v>74</v>
      </c>
      <c r="AD7" s="10"/>
      <c r="AE7" s="10">
        <v>461</v>
      </c>
      <c r="AF7" s="10">
        <v>540</v>
      </c>
      <c r="AG7" s="10">
        <v>198</v>
      </c>
      <c r="AH7" s="10"/>
      <c r="AI7" s="10">
        <v>438</v>
      </c>
      <c r="AJ7" s="10">
        <v>378</v>
      </c>
      <c r="AK7" s="10">
        <v>94</v>
      </c>
      <c r="AL7" s="10">
        <v>13</v>
      </c>
      <c r="AM7" s="10">
        <v>197</v>
      </c>
      <c r="AN7" s="10"/>
      <c r="AO7" s="10">
        <v>261</v>
      </c>
      <c r="AP7" s="10">
        <v>461</v>
      </c>
      <c r="AQ7" s="10">
        <v>100</v>
      </c>
      <c r="AR7" s="10"/>
      <c r="AS7" s="10">
        <v>336</v>
      </c>
      <c r="AT7" s="10">
        <v>331</v>
      </c>
      <c r="AU7" s="10">
        <v>316</v>
      </c>
      <c r="AV7" s="10">
        <v>124</v>
      </c>
      <c r="AW7" s="10">
        <v>16</v>
      </c>
    </row>
    <row r="8" spans="2:49" ht="30" customHeight="1" x14ac:dyDescent="0.25">
      <c r="B8" s="11" t="s">
        <v>20</v>
      </c>
      <c r="C8" s="11">
        <v>1317</v>
      </c>
      <c r="D8" s="11">
        <v>644</v>
      </c>
      <c r="E8" s="11">
        <v>668</v>
      </c>
      <c r="F8" s="11"/>
      <c r="G8" s="11">
        <v>197</v>
      </c>
      <c r="H8" s="11">
        <v>218</v>
      </c>
      <c r="I8" s="11">
        <v>210</v>
      </c>
      <c r="J8" s="11">
        <v>238</v>
      </c>
      <c r="K8" s="11">
        <v>189</v>
      </c>
      <c r="L8" s="11">
        <v>267</v>
      </c>
      <c r="M8" s="11"/>
      <c r="N8" s="11">
        <v>348</v>
      </c>
      <c r="O8" s="11">
        <v>369</v>
      </c>
      <c r="P8" s="11">
        <v>280</v>
      </c>
      <c r="Q8" s="11">
        <v>315</v>
      </c>
      <c r="R8" s="11"/>
      <c r="S8" s="11">
        <v>196</v>
      </c>
      <c r="T8" s="11">
        <v>189</v>
      </c>
      <c r="U8" s="11">
        <v>103</v>
      </c>
      <c r="V8" s="11">
        <v>114</v>
      </c>
      <c r="W8" s="11">
        <v>106</v>
      </c>
      <c r="X8" s="11">
        <v>110</v>
      </c>
      <c r="Y8" s="11">
        <v>95</v>
      </c>
      <c r="Z8" s="11">
        <v>51</v>
      </c>
      <c r="AA8" s="11">
        <v>159</v>
      </c>
      <c r="AB8" s="11">
        <v>124</v>
      </c>
      <c r="AC8" s="11">
        <v>70</v>
      </c>
      <c r="AD8" s="11"/>
      <c r="AE8" s="11">
        <v>468</v>
      </c>
      <c r="AF8" s="11">
        <v>538</v>
      </c>
      <c r="AG8" s="11">
        <v>193</v>
      </c>
      <c r="AH8" s="11"/>
      <c r="AI8" s="11">
        <v>448</v>
      </c>
      <c r="AJ8" s="11">
        <v>375</v>
      </c>
      <c r="AK8" s="11">
        <v>93</v>
      </c>
      <c r="AL8" s="11">
        <v>12</v>
      </c>
      <c r="AM8" s="11">
        <v>192</v>
      </c>
      <c r="AN8" s="11"/>
      <c r="AO8" s="11">
        <v>264</v>
      </c>
      <c r="AP8" s="11">
        <v>456</v>
      </c>
      <c r="AQ8" s="11">
        <v>100</v>
      </c>
      <c r="AR8" s="11"/>
      <c r="AS8" s="11">
        <v>340</v>
      </c>
      <c r="AT8" s="11">
        <v>336</v>
      </c>
      <c r="AU8" s="11">
        <v>313</v>
      </c>
      <c r="AV8" s="11">
        <v>120</v>
      </c>
      <c r="AW8" s="11">
        <v>15</v>
      </c>
    </row>
    <row r="9" spans="2:49" x14ac:dyDescent="0.25">
      <c r="B9" s="18" t="s">
        <v>399</v>
      </c>
      <c r="C9" s="17">
        <v>0.24923663877789501</v>
      </c>
      <c r="D9" s="17">
        <v>0.294279576385024</v>
      </c>
      <c r="E9" s="17">
        <v>0.20494934635554299</v>
      </c>
      <c r="F9" s="17"/>
      <c r="G9" s="17">
        <v>0.231837859380184</v>
      </c>
      <c r="H9" s="17">
        <v>0.205953164564842</v>
      </c>
      <c r="I9" s="17">
        <v>0.25984973056507099</v>
      </c>
      <c r="J9" s="17">
        <v>0.24445709696072801</v>
      </c>
      <c r="K9" s="17">
        <v>0.26154157225956698</v>
      </c>
      <c r="L9" s="17">
        <v>0.28463291942152302</v>
      </c>
      <c r="M9" s="17"/>
      <c r="N9" s="17">
        <v>0.32062210076312803</v>
      </c>
      <c r="O9" s="17">
        <v>0.20909428909724401</v>
      </c>
      <c r="P9" s="17">
        <v>0.26155579171458299</v>
      </c>
      <c r="Q9" s="17">
        <v>0.21105679070331501</v>
      </c>
      <c r="R9" s="17"/>
      <c r="S9" s="17">
        <v>0.24532978364077501</v>
      </c>
      <c r="T9" s="17">
        <v>0.28216882822873302</v>
      </c>
      <c r="U9" s="17">
        <v>0.31890721345684703</v>
      </c>
      <c r="V9" s="17">
        <v>0.245391842126781</v>
      </c>
      <c r="W9" s="17">
        <v>0.235678000153967</v>
      </c>
      <c r="X9" s="17">
        <v>0.241802582981093</v>
      </c>
      <c r="Y9" s="17">
        <v>0.27240429257841398</v>
      </c>
      <c r="Z9" s="17">
        <v>0.11011865999652901</v>
      </c>
      <c r="AA9" s="17">
        <v>0.24494741573086501</v>
      </c>
      <c r="AB9" s="17">
        <v>0.25232871654779299</v>
      </c>
      <c r="AC9" s="17">
        <v>0.180118744396016</v>
      </c>
      <c r="AD9" s="17"/>
      <c r="AE9" s="17">
        <v>0.202485684189946</v>
      </c>
      <c r="AF9" s="17">
        <v>0.29950122232466603</v>
      </c>
      <c r="AG9" s="17">
        <v>0.21329440340056599</v>
      </c>
      <c r="AH9" s="17"/>
      <c r="AI9" s="17">
        <v>0.21544576798739201</v>
      </c>
      <c r="AJ9" s="17">
        <v>0.25984693398613001</v>
      </c>
      <c r="AK9" s="17">
        <v>0.37843448032263799</v>
      </c>
      <c r="AL9" s="17">
        <v>0.322740335928975</v>
      </c>
      <c r="AM9" s="17">
        <v>0.167667037314638</v>
      </c>
      <c r="AN9" s="17"/>
      <c r="AO9" s="17">
        <v>0.20299255746968101</v>
      </c>
      <c r="AP9" s="17">
        <v>0.28174543468527802</v>
      </c>
      <c r="AQ9" s="17">
        <v>0.34405740207434199</v>
      </c>
      <c r="AR9" s="17"/>
      <c r="AS9" s="17">
        <v>0.21951083515772901</v>
      </c>
      <c r="AT9" s="17">
        <v>0.234981313309958</v>
      </c>
      <c r="AU9" s="17">
        <v>0.28229796415177699</v>
      </c>
      <c r="AV9" s="17">
        <v>0.32542282570061798</v>
      </c>
      <c r="AW9" s="17">
        <v>0.20947538079118</v>
      </c>
    </row>
    <row r="10" spans="2:49" x14ac:dyDescent="0.25">
      <c r="B10" s="18" t="s">
        <v>400</v>
      </c>
      <c r="C10" s="17">
        <v>0.36666118810439502</v>
      </c>
      <c r="D10" s="17">
        <v>0.34534806923971401</v>
      </c>
      <c r="E10" s="17">
        <v>0.38607996159557401</v>
      </c>
      <c r="F10" s="17"/>
      <c r="G10" s="17">
        <v>0.35968797422245402</v>
      </c>
      <c r="H10" s="17">
        <v>0.347928676514766</v>
      </c>
      <c r="I10" s="17">
        <v>0.361000906268028</v>
      </c>
      <c r="J10" s="17">
        <v>0.349005641501279</v>
      </c>
      <c r="K10" s="17">
        <v>0.38944724310472101</v>
      </c>
      <c r="L10" s="17">
        <v>0.39121355012776299</v>
      </c>
      <c r="M10" s="17"/>
      <c r="N10" s="17">
        <v>0.35488519189824802</v>
      </c>
      <c r="O10" s="17">
        <v>0.41564960990241501</v>
      </c>
      <c r="P10" s="17">
        <v>0.34008784766825101</v>
      </c>
      <c r="Q10" s="17">
        <v>0.34289122787680898</v>
      </c>
      <c r="R10" s="17"/>
      <c r="S10" s="17">
        <v>0.34967631770971203</v>
      </c>
      <c r="T10" s="17">
        <v>0.40024950701636902</v>
      </c>
      <c r="U10" s="17">
        <v>0.30064545276652699</v>
      </c>
      <c r="V10" s="17">
        <v>0.35528326955413903</v>
      </c>
      <c r="W10" s="17">
        <v>0.32841445697932498</v>
      </c>
      <c r="X10" s="17">
        <v>0.38737526225657598</v>
      </c>
      <c r="Y10" s="17">
        <v>0.34553204047317798</v>
      </c>
      <c r="Z10" s="17">
        <v>0.51657330228891896</v>
      </c>
      <c r="AA10" s="17">
        <v>0.35533148882788801</v>
      </c>
      <c r="AB10" s="17">
        <v>0.38304611879529299</v>
      </c>
      <c r="AC10" s="17">
        <v>0.38213541460757899</v>
      </c>
      <c r="AD10" s="17"/>
      <c r="AE10" s="17">
        <v>0.35235626826563998</v>
      </c>
      <c r="AF10" s="17">
        <v>0.39665199193206702</v>
      </c>
      <c r="AG10" s="17">
        <v>0.30506969707718901</v>
      </c>
      <c r="AH10" s="17"/>
      <c r="AI10" s="17">
        <v>0.38212450572753198</v>
      </c>
      <c r="AJ10" s="17">
        <v>0.40115966085439497</v>
      </c>
      <c r="AK10" s="17">
        <v>0.31696984731489403</v>
      </c>
      <c r="AL10" s="17">
        <v>0.20970142257171101</v>
      </c>
      <c r="AM10" s="17">
        <v>0.317134132885252</v>
      </c>
      <c r="AN10" s="17"/>
      <c r="AO10" s="17">
        <v>0.41044614239829902</v>
      </c>
      <c r="AP10" s="17">
        <v>0.40046862275387601</v>
      </c>
      <c r="AQ10" s="17">
        <v>0.36271436817843</v>
      </c>
      <c r="AR10" s="17"/>
      <c r="AS10" s="17">
        <v>0.33707477794009899</v>
      </c>
      <c r="AT10" s="17">
        <v>0.41284062386609899</v>
      </c>
      <c r="AU10" s="17">
        <v>0.36621367877273098</v>
      </c>
      <c r="AV10" s="17">
        <v>0.389542635585516</v>
      </c>
      <c r="AW10" s="17">
        <v>0.30106586016952502</v>
      </c>
    </row>
    <row r="11" spans="2:49" ht="30" x14ac:dyDescent="0.25">
      <c r="B11" s="18" t="s">
        <v>401</v>
      </c>
      <c r="C11" s="17">
        <v>0.25684250714813001</v>
      </c>
      <c r="D11" s="17">
        <v>0.24483341268751099</v>
      </c>
      <c r="E11" s="17">
        <v>0.26931971635340002</v>
      </c>
      <c r="F11" s="17"/>
      <c r="G11" s="17">
        <v>0.27239551600277501</v>
      </c>
      <c r="H11" s="17">
        <v>0.28125038778563399</v>
      </c>
      <c r="I11" s="17">
        <v>0.23394721232226601</v>
      </c>
      <c r="J11" s="17">
        <v>0.256761323624497</v>
      </c>
      <c r="K11" s="17">
        <v>0.25251411750728803</v>
      </c>
      <c r="L11" s="17">
        <v>0.246571304952208</v>
      </c>
      <c r="M11" s="17"/>
      <c r="N11" s="17">
        <v>0.21235795888713199</v>
      </c>
      <c r="O11" s="17">
        <v>0.236665736838225</v>
      </c>
      <c r="P11" s="17">
        <v>0.301048511151631</v>
      </c>
      <c r="Q11" s="17">
        <v>0.292480774406285</v>
      </c>
      <c r="R11" s="17"/>
      <c r="S11" s="17">
        <v>0.241093796037262</v>
      </c>
      <c r="T11" s="17">
        <v>0.21645408998895699</v>
      </c>
      <c r="U11" s="17">
        <v>0.25003688031452997</v>
      </c>
      <c r="V11" s="17">
        <v>0.26538127961060498</v>
      </c>
      <c r="W11" s="17">
        <v>0.29078342989220102</v>
      </c>
      <c r="X11" s="17">
        <v>0.23621554577572701</v>
      </c>
      <c r="Y11" s="17">
        <v>0.26319954264398099</v>
      </c>
      <c r="Z11" s="17">
        <v>0.328225522785205</v>
      </c>
      <c r="AA11" s="17">
        <v>0.30425147053569301</v>
      </c>
      <c r="AB11" s="17">
        <v>0.21296008961417001</v>
      </c>
      <c r="AC11" s="17">
        <v>0.29727679407075502</v>
      </c>
      <c r="AD11" s="17"/>
      <c r="AE11" s="17">
        <v>0.29087784578389198</v>
      </c>
      <c r="AF11" s="17">
        <v>0.20983690090023899</v>
      </c>
      <c r="AG11" s="17">
        <v>0.32826159975633501</v>
      </c>
      <c r="AH11" s="17"/>
      <c r="AI11" s="17">
        <v>0.28742598683953702</v>
      </c>
      <c r="AJ11" s="17">
        <v>0.225906134231142</v>
      </c>
      <c r="AK11" s="17">
        <v>0.213561573443146</v>
      </c>
      <c r="AL11" s="17">
        <v>0.33025228347479801</v>
      </c>
      <c r="AM11" s="17">
        <v>0.30739483149028402</v>
      </c>
      <c r="AN11" s="17"/>
      <c r="AO11" s="17">
        <v>0.27871012050476102</v>
      </c>
      <c r="AP11" s="17">
        <v>0.219005277402014</v>
      </c>
      <c r="AQ11" s="17">
        <v>0.223722419670706</v>
      </c>
      <c r="AR11" s="17"/>
      <c r="AS11" s="17">
        <v>0.29424678630253198</v>
      </c>
      <c r="AT11" s="17">
        <v>0.22209383010495201</v>
      </c>
      <c r="AU11" s="17">
        <v>0.23094404452289199</v>
      </c>
      <c r="AV11" s="17">
        <v>0.211413644868749</v>
      </c>
      <c r="AW11" s="17">
        <v>0.24205929115320299</v>
      </c>
    </row>
    <row r="12" spans="2:49" x14ac:dyDescent="0.25">
      <c r="B12" s="18" t="s">
        <v>402</v>
      </c>
      <c r="C12" s="17">
        <v>5.0081571830598998E-2</v>
      </c>
      <c r="D12" s="17">
        <v>5.0591423729614601E-2</v>
      </c>
      <c r="E12" s="17">
        <v>5.0021990393393903E-2</v>
      </c>
      <c r="F12" s="17"/>
      <c r="G12" s="17">
        <v>7.8668292595458905E-2</v>
      </c>
      <c r="H12" s="17">
        <v>4.3623513779806201E-2</v>
      </c>
      <c r="I12" s="17">
        <v>5.6562889127356603E-2</v>
      </c>
      <c r="J12" s="17">
        <v>5.34867899147147E-2</v>
      </c>
      <c r="K12" s="17">
        <v>3.18631621553623E-2</v>
      </c>
      <c r="L12" s="17">
        <v>3.8996655783237202E-2</v>
      </c>
      <c r="M12" s="17"/>
      <c r="N12" s="17">
        <v>6.3671298040623395E-2</v>
      </c>
      <c r="O12" s="17">
        <v>4.1817207806802099E-2</v>
      </c>
      <c r="P12" s="17">
        <v>4.65396296074626E-2</v>
      </c>
      <c r="Q12" s="17">
        <v>4.8817755291532199E-2</v>
      </c>
      <c r="R12" s="17"/>
      <c r="S12" s="17">
        <v>8.5950723908990098E-2</v>
      </c>
      <c r="T12" s="17">
        <v>3.55447555820987E-2</v>
      </c>
      <c r="U12" s="17">
        <v>3.73767998957866E-2</v>
      </c>
      <c r="V12" s="17">
        <v>3.7466310852650203E-2</v>
      </c>
      <c r="W12" s="17">
        <v>4.9546343960386402E-2</v>
      </c>
      <c r="X12" s="17">
        <v>2.0097234180420202E-2</v>
      </c>
      <c r="Y12" s="17">
        <v>4.5869874393549698E-2</v>
      </c>
      <c r="Z12" s="17">
        <v>1.3114165299809201E-2</v>
      </c>
      <c r="AA12" s="17">
        <v>3.0921211939869402E-2</v>
      </c>
      <c r="AB12" s="17">
        <v>8.8172185312034398E-2</v>
      </c>
      <c r="AC12" s="17">
        <v>8.4707522927135903E-2</v>
      </c>
      <c r="AD12" s="17"/>
      <c r="AE12" s="17">
        <v>6.4336487042772394E-2</v>
      </c>
      <c r="AF12" s="17">
        <v>3.9876228044550099E-2</v>
      </c>
      <c r="AG12" s="17">
        <v>4.8617533373444301E-2</v>
      </c>
      <c r="AH12" s="17"/>
      <c r="AI12" s="17">
        <v>5.5131793561855102E-2</v>
      </c>
      <c r="AJ12" s="17">
        <v>5.5258215931080198E-2</v>
      </c>
      <c r="AK12" s="17">
        <v>3.3598210765707598E-2</v>
      </c>
      <c r="AL12" s="17">
        <v>0</v>
      </c>
      <c r="AM12" s="17">
        <v>5.34591869631569E-2</v>
      </c>
      <c r="AN12" s="17"/>
      <c r="AO12" s="17">
        <v>5.2866673065106E-2</v>
      </c>
      <c r="AP12" s="17">
        <v>4.6612936942331797E-2</v>
      </c>
      <c r="AQ12" s="17">
        <v>2.9004448175962299E-2</v>
      </c>
      <c r="AR12" s="17"/>
      <c r="AS12" s="17">
        <v>4.8612330999079398E-2</v>
      </c>
      <c r="AT12" s="17">
        <v>4.6315211391830001E-2</v>
      </c>
      <c r="AU12" s="17">
        <v>6.3164650017170407E-2</v>
      </c>
      <c r="AV12" s="17">
        <v>4.38417135017833E-2</v>
      </c>
      <c r="AW12" s="17">
        <v>0.119244105691296</v>
      </c>
    </row>
    <row r="13" spans="2:49" x14ac:dyDescent="0.25">
      <c r="B13" s="18" t="s">
        <v>403</v>
      </c>
      <c r="C13" s="17">
        <v>2.4048382670267199E-2</v>
      </c>
      <c r="D13" s="17">
        <v>3.0074829432277801E-2</v>
      </c>
      <c r="E13" s="17">
        <v>1.8448502367106601E-2</v>
      </c>
      <c r="F13" s="17"/>
      <c r="G13" s="17">
        <v>5.8199872838058204E-3</v>
      </c>
      <c r="H13" s="17">
        <v>5.6545579820525299E-2</v>
      </c>
      <c r="I13" s="17">
        <v>1.53300114024802E-2</v>
      </c>
      <c r="J13" s="17">
        <v>3.1725309306984799E-2</v>
      </c>
      <c r="K13" s="17">
        <v>1.9137662155098E-2</v>
      </c>
      <c r="L13" s="17">
        <v>1.4448127786007899E-2</v>
      </c>
      <c r="M13" s="17"/>
      <c r="N13" s="17">
        <v>3.02838370174956E-2</v>
      </c>
      <c r="O13" s="17">
        <v>2.121073230247E-2</v>
      </c>
      <c r="P13" s="17">
        <v>1.89765815791865E-2</v>
      </c>
      <c r="Q13" s="17">
        <v>2.2556321129385701E-2</v>
      </c>
      <c r="R13" s="17"/>
      <c r="S13" s="17">
        <v>4.3603288308594799E-2</v>
      </c>
      <c r="T13" s="17">
        <v>1.06549217679232E-2</v>
      </c>
      <c r="U13" s="17">
        <v>1.7194432245367999E-2</v>
      </c>
      <c r="V13" s="17">
        <v>1.9014709997615301E-2</v>
      </c>
      <c r="W13" s="17">
        <v>2.679944145315E-2</v>
      </c>
      <c r="X13" s="17">
        <v>5.7818559833500399E-2</v>
      </c>
      <c r="Y13" s="17">
        <v>9.71074596181324E-3</v>
      </c>
      <c r="Z13" s="17">
        <v>1.5903373035825698E-2</v>
      </c>
      <c r="AA13" s="17">
        <v>2.0980093832097899E-2</v>
      </c>
      <c r="AB13" s="17">
        <v>1.6246088071996099E-2</v>
      </c>
      <c r="AC13" s="17">
        <v>1.2392974371051999E-2</v>
      </c>
      <c r="AD13" s="17"/>
      <c r="AE13" s="17">
        <v>4.4050844759016897E-2</v>
      </c>
      <c r="AF13" s="17">
        <v>1.74084341591049E-2</v>
      </c>
      <c r="AG13" s="17">
        <v>8.8032583886977298E-3</v>
      </c>
      <c r="AH13" s="17"/>
      <c r="AI13" s="17">
        <v>2.7797177961326899E-2</v>
      </c>
      <c r="AJ13" s="17">
        <v>2.2297466884851801E-2</v>
      </c>
      <c r="AK13" s="17">
        <v>2.3318545802320099E-2</v>
      </c>
      <c r="AL13" s="17">
        <v>7.0580877487542298E-2</v>
      </c>
      <c r="AM13" s="17">
        <v>1.97779952585471E-2</v>
      </c>
      <c r="AN13" s="17"/>
      <c r="AO13" s="17">
        <v>2.9227791817768099E-2</v>
      </c>
      <c r="AP13" s="17">
        <v>1.63131625939976E-2</v>
      </c>
      <c r="AQ13" s="17">
        <v>2.1614819664836998E-2</v>
      </c>
      <c r="AR13" s="17"/>
      <c r="AS13" s="17">
        <v>1.95316885890289E-2</v>
      </c>
      <c r="AT13" s="17">
        <v>3.7859946866910701E-2</v>
      </c>
      <c r="AU13" s="17">
        <v>1.87330881448564E-2</v>
      </c>
      <c r="AV13" s="17">
        <v>2.0883042495457398E-2</v>
      </c>
      <c r="AW13" s="17">
        <v>7.0466491512985396E-2</v>
      </c>
    </row>
    <row r="14" spans="2:49" x14ac:dyDescent="0.25">
      <c r="B14" s="18" t="s">
        <v>104</v>
      </c>
      <c r="C14" s="17">
        <v>5.31297114687138E-2</v>
      </c>
      <c r="D14" s="17">
        <v>3.4872688525858002E-2</v>
      </c>
      <c r="E14" s="17">
        <v>7.1180482934983094E-2</v>
      </c>
      <c r="F14" s="17"/>
      <c r="G14" s="17">
        <v>5.15903705153219E-2</v>
      </c>
      <c r="H14" s="17">
        <v>6.4698677534427096E-2</v>
      </c>
      <c r="I14" s="17">
        <v>7.3309250314798499E-2</v>
      </c>
      <c r="J14" s="17">
        <v>6.4563838691796202E-2</v>
      </c>
      <c r="K14" s="17">
        <v>4.5496242817964203E-2</v>
      </c>
      <c r="L14" s="17">
        <v>2.4137441929261001E-2</v>
      </c>
      <c r="M14" s="17"/>
      <c r="N14" s="17">
        <v>1.8179613393373598E-2</v>
      </c>
      <c r="O14" s="17">
        <v>7.5562424052843594E-2</v>
      </c>
      <c r="P14" s="17">
        <v>3.1791638278885898E-2</v>
      </c>
      <c r="Q14" s="17">
        <v>8.2197130592674E-2</v>
      </c>
      <c r="R14" s="17"/>
      <c r="S14" s="17">
        <v>3.4346090394665803E-2</v>
      </c>
      <c r="T14" s="17">
        <v>5.4927897415918497E-2</v>
      </c>
      <c r="U14" s="17">
        <v>7.5839221320941397E-2</v>
      </c>
      <c r="V14" s="17">
        <v>7.7462587858210002E-2</v>
      </c>
      <c r="W14" s="17">
        <v>6.8778327560970298E-2</v>
      </c>
      <c r="X14" s="17">
        <v>5.6690814972684203E-2</v>
      </c>
      <c r="Y14" s="17">
        <v>6.3283503949064304E-2</v>
      </c>
      <c r="Z14" s="17">
        <v>1.60649765937123E-2</v>
      </c>
      <c r="AA14" s="17">
        <v>4.3568319133585998E-2</v>
      </c>
      <c r="AB14" s="17">
        <v>4.7246801658713297E-2</v>
      </c>
      <c r="AC14" s="17">
        <v>4.3368549627462297E-2</v>
      </c>
      <c r="AD14" s="17"/>
      <c r="AE14" s="17">
        <v>4.5892869958733297E-2</v>
      </c>
      <c r="AF14" s="17">
        <v>3.6725222639374097E-2</v>
      </c>
      <c r="AG14" s="17">
        <v>9.5953508003767493E-2</v>
      </c>
      <c r="AH14" s="17"/>
      <c r="AI14" s="17">
        <v>3.2074767922356501E-2</v>
      </c>
      <c r="AJ14" s="17">
        <v>3.55315881124008E-2</v>
      </c>
      <c r="AK14" s="17">
        <v>3.4117342351295002E-2</v>
      </c>
      <c r="AL14" s="17">
        <v>6.6725080536973805E-2</v>
      </c>
      <c r="AM14" s="17">
        <v>0.13456681608812199</v>
      </c>
      <c r="AN14" s="17"/>
      <c r="AO14" s="17">
        <v>2.5756714744384401E-2</v>
      </c>
      <c r="AP14" s="17">
        <v>3.5854565622502499E-2</v>
      </c>
      <c r="AQ14" s="17">
        <v>1.8886542235722802E-2</v>
      </c>
      <c r="AR14" s="17"/>
      <c r="AS14" s="17">
        <v>8.1023581011531301E-2</v>
      </c>
      <c r="AT14" s="17">
        <v>4.5909074460250103E-2</v>
      </c>
      <c r="AU14" s="17">
        <v>3.8646574390573799E-2</v>
      </c>
      <c r="AV14" s="17">
        <v>8.8961378478762503E-3</v>
      </c>
      <c r="AW14" s="17">
        <v>5.7688870681810098E-2</v>
      </c>
    </row>
    <row r="15" spans="2:49" x14ac:dyDescent="0.25">
      <c r="B15" s="18" t="s">
        <v>404</v>
      </c>
      <c r="C15" s="21">
        <v>0.61589782688229</v>
      </c>
      <c r="D15" s="21">
        <v>0.63962764562473895</v>
      </c>
      <c r="E15" s="21">
        <v>0.59102930795111597</v>
      </c>
      <c r="F15" s="21"/>
      <c r="G15" s="21">
        <v>0.591525833602638</v>
      </c>
      <c r="H15" s="21">
        <v>0.55388184107960703</v>
      </c>
      <c r="I15" s="21">
        <v>0.62085063683309905</v>
      </c>
      <c r="J15" s="21">
        <v>0.59346273846200703</v>
      </c>
      <c r="K15" s="21">
        <v>0.65098881536428699</v>
      </c>
      <c r="L15" s="21">
        <v>0.67584646954928596</v>
      </c>
      <c r="M15" s="21"/>
      <c r="N15" s="21">
        <v>0.67550729266137599</v>
      </c>
      <c r="O15" s="21">
        <v>0.62474389899965999</v>
      </c>
      <c r="P15" s="21">
        <v>0.60164363938283405</v>
      </c>
      <c r="Q15" s="21">
        <v>0.55394801858012399</v>
      </c>
      <c r="R15" s="21"/>
      <c r="S15" s="21">
        <v>0.59500610135048704</v>
      </c>
      <c r="T15" s="21">
        <v>0.68241833524510198</v>
      </c>
      <c r="U15" s="21">
        <v>0.61955266622337402</v>
      </c>
      <c r="V15" s="21">
        <v>0.60067511168092003</v>
      </c>
      <c r="W15" s="21">
        <v>0.56409245713329204</v>
      </c>
      <c r="X15" s="21">
        <v>0.62917784523766895</v>
      </c>
      <c r="Y15" s="21">
        <v>0.61793633305159201</v>
      </c>
      <c r="Z15" s="21">
        <v>0.62669196228544799</v>
      </c>
      <c r="AA15" s="21">
        <v>0.60027890455875299</v>
      </c>
      <c r="AB15" s="21">
        <v>0.63537483534308603</v>
      </c>
      <c r="AC15" s="21">
        <v>0.56225415900359499</v>
      </c>
      <c r="AD15" s="21"/>
      <c r="AE15" s="21">
        <v>0.55484195245558499</v>
      </c>
      <c r="AF15" s="21">
        <v>0.69615321425673204</v>
      </c>
      <c r="AG15" s="21">
        <v>0.51836410047775505</v>
      </c>
      <c r="AH15" s="21"/>
      <c r="AI15" s="21">
        <v>0.59757027371492399</v>
      </c>
      <c r="AJ15" s="21">
        <v>0.66100659484052504</v>
      </c>
      <c r="AK15" s="21">
        <v>0.69540432763753202</v>
      </c>
      <c r="AL15" s="21">
        <v>0.53244175850068598</v>
      </c>
      <c r="AM15" s="21">
        <v>0.48480117019989</v>
      </c>
      <c r="AN15" s="21"/>
      <c r="AO15" s="21">
        <v>0.61343869986798005</v>
      </c>
      <c r="AP15" s="21">
        <v>0.68221405743915398</v>
      </c>
      <c r="AQ15" s="21">
        <v>0.70677177025277105</v>
      </c>
      <c r="AR15" s="21"/>
      <c r="AS15" s="21">
        <v>0.55658561309782795</v>
      </c>
      <c r="AT15" s="21">
        <v>0.64782193717605696</v>
      </c>
      <c r="AU15" s="21">
        <v>0.64851164292450802</v>
      </c>
      <c r="AV15" s="21">
        <v>0.71496546128613403</v>
      </c>
      <c r="AW15" s="21">
        <v>0.51054124096070597</v>
      </c>
    </row>
    <row r="16" spans="2:49" x14ac:dyDescent="0.25">
      <c r="B16" s="18" t="s">
        <v>405</v>
      </c>
      <c r="C16" s="21">
        <v>7.4129954500866194E-2</v>
      </c>
      <c r="D16" s="21">
        <v>8.0666253161892396E-2</v>
      </c>
      <c r="E16" s="21">
        <v>6.8470492760500504E-2</v>
      </c>
      <c r="F16" s="21"/>
      <c r="G16" s="21">
        <v>8.4488279879264702E-2</v>
      </c>
      <c r="H16" s="21">
        <v>0.10016909360033099</v>
      </c>
      <c r="I16" s="21">
        <v>7.1892900529836795E-2</v>
      </c>
      <c r="J16" s="21">
        <v>8.5212099221699505E-2</v>
      </c>
      <c r="K16" s="21">
        <v>5.1000824310460303E-2</v>
      </c>
      <c r="L16" s="21">
        <v>5.3444783569245098E-2</v>
      </c>
      <c r="M16" s="21"/>
      <c r="N16" s="21">
        <v>9.3955135058119005E-2</v>
      </c>
      <c r="O16" s="21">
        <v>6.3027940109272096E-2</v>
      </c>
      <c r="P16" s="21">
        <v>6.5516211186649201E-2</v>
      </c>
      <c r="Q16" s="21">
        <v>7.1374076420918003E-2</v>
      </c>
      <c r="R16" s="21"/>
      <c r="S16" s="21">
        <v>0.129554012217585</v>
      </c>
      <c r="T16" s="21">
        <v>4.6199677350021902E-2</v>
      </c>
      <c r="U16" s="21">
        <v>5.4571232141154599E-2</v>
      </c>
      <c r="V16" s="21">
        <v>5.6481020850265601E-2</v>
      </c>
      <c r="W16" s="21">
        <v>7.6345785413536399E-2</v>
      </c>
      <c r="X16" s="21">
        <v>7.79157940139205E-2</v>
      </c>
      <c r="Y16" s="21">
        <v>5.5580620355363E-2</v>
      </c>
      <c r="Z16" s="21">
        <v>2.9017538335634901E-2</v>
      </c>
      <c r="AA16" s="21">
        <v>5.1901305771967297E-2</v>
      </c>
      <c r="AB16" s="21">
        <v>0.10441827338402999</v>
      </c>
      <c r="AC16" s="21">
        <v>9.7100497298187802E-2</v>
      </c>
      <c r="AD16" s="21"/>
      <c r="AE16" s="21">
        <v>0.108387331801789</v>
      </c>
      <c r="AF16" s="21">
        <v>5.7284662203655003E-2</v>
      </c>
      <c r="AG16" s="21">
        <v>5.7420791762142001E-2</v>
      </c>
      <c r="AH16" s="21"/>
      <c r="AI16" s="21">
        <v>8.2928971523182002E-2</v>
      </c>
      <c r="AJ16" s="21">
        <v>7.7555682815932003E-2</v>
      </c>
      <c r="AK16" s="21">
        <v>5.69167565680277E-2</v>
      </c>
      <c r="AL16" s="21">
        <v>7.0580877487542298E-2</v>
      </c>
      <c r="AM16" s="21">
        <v>7.3237182221704E-2</v>
      </c>
      <c r="AN16" s="21"/>
      <c r="AO16" s="21">
        <v>8.2094464882874099E-2</v>
      </c>
      <c r="AP16" s="21">
        <v>6.2926099536329494E-2</v>
      </c>
      <c r="AQ16" s="21">
        <v>5.0619267840799301E-2</v>
      </c>
      <c r="AR16" s="21"/>
      <c r="AS16" s="21">
        <v>6.8144019588108201E-2</v>
      </c>
      <c r="AT16" s="21">
        <v>8.4175158258740695E-2</v>
      </c>
      <c r="AU16" s="21">
        <v>8.1897738162026806E-2</v>
      </c>
      <c r="AV16" s="21">
        <v>6.4724755997240702E-2</v>
      </c>
      <c r="AW16" s="21">
        <v>0.18971059720428099</v>
      </c>
    </row>
    <row r="17" spans="2:49" x14ac:dyDescent="0.25">
      <c r="B17" s="18" t="s">
        <v>179</v>
      </c>
      <c r="C17" s="22">
        <v>0.54176787238142399</v>
      </c>
      <c r="D17" s="22">
        <v>0.55896139246284604</v>
      </c>
      <c r="E17" s="22">
        <v>0.52255881519061598</v>
      </c>
      <c r="F17" s="22"/>
      <c r="G17" s="22">
        <v>0.507037553723374</v>
      </c>
      <c r="H17" s="22">
        <v>0.45371274747927598</v>
      </c>
      <c r="I17" s="22">
        <v>0.54895773630326195</v>
      </c>
      <c r="J17" s="22">
        <v>0.508250639240308</v>
      </c>
      <c r="K17" s="22">
        <v>0.59998799105382705</v>
      </c>
      <c r="L17" s="22">
        <v>0.62240168598003998</v>
      </c>
      <c r="M17" s="22"/>
      <c r="N17" s="22">
        <v>0.58155215760325696</v>
      </c>
      <c r="O17" s="22">
        <v>0.56171595889038795</v>
      </c>
      <c r="P17" s="22">
        <v>0.53612742819618497</v>
      </c>
      <c r="Q17" s="22">
        <v>0.48257394215920602</v>
      </c>
      <c r="R17" s="22"/>
      <c r="S17" s="22">
        <v>0.46545208913290298</v>
      </c>
      <c r="T17" s="22">
        <v>0.63621865789508003</v>
      </c>
      <c r="U17" s="22">
        <v>0.56498143408221901</v>
      </c>
      <c r="V17" s="22">
        <v>0.54419409083065395</v>
      </c>
      <c r="W17" s="22">
        <v>0.487746671719756</v>
      </c>
      <c r="X17" s="22">
        <v>0.55126205122374805</v>
      </c>
      <c r="Y17" s="22">
        <v>0.56235571269622897</v>
      </c>
      <c r="Z17" s="22">
        <v>0.59767442394981296</v>
      </c>
      <c r="AA17" s="22">
        <v>0.54837759878678605</v>
      </c>
      <c r="AB17" s="22">
        <v>0.53095656195905605</v>
      </c>
      <c r="AC17" s="22">
        <v>0.46515366170540701</v>
      </c>
      <c r="AD17" s="22"/>
      <c r="AE17" s="22">
        <v>0.44645462065379599</v>
      </c>
      <c r="AF17" s="22">
        <v>0.63886855205307702</v>
      </c>
      <c r="AG17" s="22">
        <v>0.46094330871561301</v>
      </c>
      <c r="AH17" s="22"/>
      <c r="AI17" s="22">
        <v>0.51464130219174198</v>
      </c>
      <c r="AJ17" s="22">
        <v>0.58345091202459298</v>
      </c>
      <c r="AK17" s="22">
        <v>0.63848757106950405</v>
      </c>
      <c r="AL17" s="22">
        <v>0.46186088101314399</v>
      </c>
      <c r="AM17" s="22">
        <v>0.411563987978186</v>
      </c>
      <c r="AN17" s="22"/>
      <c r="AO17" s="22">
        <v>0.53134423498510597</v>
      </c>
      <c r="AP17" s="22">
        <v>0.61928795790282498</v>
      </c>
      <c r="AQ17" s="22">
        <v>0.65615250241197198</v>
      </c>
      <c r="AR17" s="22"/>
      <c r="AS17" s="22">
        <v>0.48844159350972</v>
      </c>
      <c r="AT17" s="22">
        <v>0.56364677891731696</v>
      </c>
      <c r="AU17" s="22">
        <v>0.56661390476248097</v>
      </c>
      <c r="AV17" s="22">
        <v>0.650240705288893</v>
      </c>
      <c r="AW17" s="22">
        <v>0.32083064375642401</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1318</v>
      </c>
      <c r="D7" s="10">
        <v>664</v>
      </c>
      <c r="E7" s="10">
        <v>648</v>
      </c>
      <c r="F7" s="10"/>
      <c r="G7" s="10">
        <v>203</v>
      </c>
      <c r="H7" s="10">
        <v>222</v>
      </c>
      <c r="I7" s="10">
        <v>210</v>
      </c>
      <c r="J7" s="10">
        <v>244</v>
      </c>
      <c r="K7" s="10">
        <v>195</v>
      </c>
      <c r="L7" s="10">
        <v>244</v>
      </c>
      <c r="M7" s="10"/>
      <c r="N7" s="10">
        <v>356</v>
      </c>
      <c r="O7" s="10">
        <v>391</v>
      </c>
      <c r="P7" s="10">
        <v>240</v>
      </c>
      <c r="Q7" s="10">
        <v>325</v>
      </c>
      <c r="R7" s="10"/>
      <c r="S7" s="10">
        <v>169</v>
      </c>
      <c r="T7" s="10">
        <v>196</v>
      </c>
      <c r="U7" s="10">
        <v>108</v>
      </c>
      <c r="V7" s="10">
        <v>111</v>
      </c>
      <c r="W7" s="10">
        <v>113</v>
      </c>
      <c r="X7" s="10">
        <v>101</v>
      </c>
      <c r="Y7" s="10">
        <v>101</v>
      </c>
      <c r="Z7" s="10">
        <v>57</v>
      </c>
      <c r="AA7" s="10">
        <v>173</v>
      </c>
      <c r="AB7" s="10">
        <v>115</v>
      </c>
      <c r="AC7" s="10">
        <v>74</v>
      </c>
      <c r="AD7" s="10"/>
      <c r="AE7" s="10">
        <v>461</v>
      </c>
      <c r="AF7" s="10">
        <v>540</v>
      </c>
      <c r="AG7" s="10">
        <v>198</v>
      </c>
      <c r="AH7" s="10"/>
      <c r="AI7" s="10">
        <v>438</v>
      </c>
      <c r="AJ7" s="10">
        <v>378</v>
      </c>
      <c r="AK7" s="10">
        <v>94</v>
      </c>
      <c r="AL7" s="10">
        <v>13</v>
      </c>
      <c r="AM7" s="10">
        <v>197</v>
      </c>
      <c r="AN7" s="10"/>
      <c r="AO7" s="10">
        <v>261</v>
      </c>
      <c r="AP7" s="10">
        <v>461</v>
      </c>
      <c r="AQ7" s="10">
        <v>100</v>
      </c>
      <c r="AR7" s="10"/>
      <c r="AS7" s="10">
        <v>336</v>
      </c>
      <c r="AT7" s="10">
        <v>331</v>
      </c>
      <c r="AU7" s="10">
        <v>316</v>
      </c>
      <c r="AV7" s="10">
        <v>124</v>
      </c>
      <c r="AW7" s="10">
        <v>16</v>
      </c>
    </row>
    <row r="8" spans="2:49" ht="30" customHeight="1" x14ac:dyDescent="0.25">
      <c r="B8" s="11" t="s">
        <v>20</v>
      </c>
      <c r="C8" s="11">
        <v>1317</v>
      </c>
      <c r="D8" s="11">
        <v>644</v>
      </c>
      <c r="E8" s="11">
        <v>668</v>
      </c>
      <c r="F8" s="11"/>
      <c r="G8" s="11">
        <v>197</v>
      </c>
      <c r="H8" s="11">
        <v>218</v>
      </c>
      <c r="I8" s="11">
        <v>210</v>
      </c>
      <c r="J8" s="11">
        <v>238</v>
      </c>
      <c r="K8" s="11">
        <v>189</v>
      </c>
      <c r="L8" s="11">
        <v>267</v>
      </c>
      <c r="M8" s="11"/>
      <c r="N8" s="11">
        <v>348</v>
      </c>
      <c r="O8" s="11">
        <v>369</v>
      </c>
      <c r="P8" s="11">
        <v>280</v>
      </c>
      <c r="Q8" s="11">
        <v>315</v>
      </c>
      <c r="R8" s="11"/>
      <c r="S8" s="11">
        <v>196</v>
      </c>
      <c r="T8" s="11">
        <v>189</v>
      </c>
      <c r="U8" s="11">
        <v>103</v>
      </c>
      <c r="V8" s="11">
        <v>114</v>
      </c>
      <c r="W8" s="11">
        <v>106</v>
      </c>
      <c r="X8" s="11">
        <v>110</v>
      </c>
      <c r="Y8" s="11">
        <v>95</v>
      </c>
      <c r="Z8" s="11">
        <v>51</v>
      </c>
      <c r="AA8" s="11">
        <v>159</v>
      </c>
      <c r="AB8" s="11">
        <v>124</v>
      </c>
      <c r="AC8" s="11">
        <v>70</v>
      </c>
      <c r="AD8" s="11"/>
      <c r="AE8" s="11">
        <v>468</v>
      </c>
      <c r="AF8" s="11">
        <v>538</v>
      </c>
      <c r="AG8" s="11">
        <v>193</v>
      </c>
      <c r="AH8" s="11"/>
      <c r="AI8" s="11">
        <v>448</v>
      </c>
      <c r="AJ8" s="11">
        <v>375</v>
      </c>
      <c r="AK8" s="11">
        <v>93</v>
      </c>
      <c r="AL8" s="11">
        <v>12</v>
      </c>
      <c r="AM8" s="11">
        <v>192</v>
      </c>
      <c r="AN8" s="11"/>
      <c r="AO8" s="11">
        <v>264</v>
      </c>
      <c r="AP8" s="11">
        <v>456</v>
      </c>
      <c r="AQ8" s="11">
        <v>100</v>
      </c>
      <c r="AR8" s="11"/>
      <c r="AS8" s="11">
        <v>340</v>
      </c>
      <c r="AT8" s="11">
        <v>336</v>
      </c>
      <c r="AU8" s="11">
        <v>313</v>
      </c>
      <c r="AV8" s="11">
        <v>120</v>
      </c>
      <c r="AW8" s="11">
        <v>15</v>
      </c>
    </row>
    <row r="9" spans="2:49" x14ac:dyDescent="0.25">
      <c r="B9" s="18" t="s">
        <v>399</v>
      </c>
      <c r="C9" s="17">
        <v>0.11656154672821099</v>
      </c>
      <c r="D9" s="17">
        <v>0.146857512910681</v>
      </c>
      <c r="E9" s="17">
        <v>8.8372643907511705E-2</v>
      </c>
      <c r="F9" s="17"/>
      <c r="G9" s="17">
        <v>0.15592879215973399</v>
      </c>
      <c r="H9" s="17">
        <v>0.16947393270483099</v>
      </c>
      <c r="I9" s="17">
        <v>0.112497604487831</v>
      </c>
      <c r="J9" s="17">
        <v>8.5548392349958396E-2</v>
      </c>
      <c r="K9" s="17">
        <v>0.11848886881321</v>
      </c>
      <c r="L9" s="17">
        <v>7.3878717875251895E-2</v>
      </c>
      <c r="M9" s="17"/>
      <c r="N9" s="17">
        <v>0.13218110735232999</v>
      </c>
      <c r="O9" s="17">
        <v>7.8189919162807903E-2</v>
      </c>
      <c r="P9" s="17">
        <v>0.12878392164866201</v>
      </c>
      <c r="Q9" s="17">
        <v>0.12923578890420001</v>
      </c>
      <c r="R9" s="17"/>
      <c r="S9" s="17">
        <v>0.16661586681797</v>
      </c>
      <c r="T9" s="17">
        <v>8.9081090924518505E-2</v>
      </c>
      <c r="U9" s="17">
        <v>0.152823798228994</v>
      </c>
      <c r="V9" s="17">
        <v>0.111087802621162</v>
      </c>
      <c r="W9" s="17">
        <v>0.11210190356418701</v>
      </c>
      <c r="X9" s="17">
        <v>9.9696176891801894E-2</v>
      </c>
      <c r="Y9" s="17">
        <v>0.118157994343738</v>
      </c>
      <c r="Z9" s="17">
        <v>8.91252251985378E-2</v>
      </c>
      <c r="AA9" s="17">
        <v>9.1384757268504299E-2</v>
      </c>
      <c r="AB9" s="17">
        <v>0.101789256554528</v>
      </c>
      <c r="AC9" s="17">
        <v>0.140030813159569</v>
      </c>
      <c r="AD9" s="17"/>
      <c r="AE9" s="17">
        <v>9.6238401567806497E-2</v>
      </c>
      <c r="AF9" s="17">
        <v>0.128737403669066</v>
      </c>
      <c r="AG9" s="17">
        <v>0.124897058342727</v>
      </c>
      <c r="AH9" s="17"/>
      <c r="AI9" s="17">
        <v>8.3542503275244498E-2</v>
      </c>
      <c r="AJ9" s="17">
        <v>0.14534627203379999</v>
      </c>
      <c r="AK9" s="17">
        <v>0.154616467666123</v>
      </c>
      <c r="AL9" s="17">
        <v>0.15760315707675801</v>
      </c>
      <c r="AM9" s="17">
        <v>7.5208147443189793E-2</v>
      </c>
      <c r="AN9" s="17"/>
      <c r="AO9" s="17">
        <v>8.7506258402219594E-2</v>
      </c>
      <c r="AP9" s="17">
        <v>0.136040259111888</v>
      </c>
      <c r="AQ9" s="17">
        <v>0.121219574421277</v>
      </c>
      <c r="AR9" s="17"/>
      <c r="AS9" s="17">
        <v>0.101984148965304</v>
      </c>
      <c r="AT9" s="17">
        <v>0.11623684248333201</v>
      </c>
      <c r="AU9" s="17">
        <v>0.139615108971442</v>
      </c>
      <c r="AV9" s="17">
        <v>0.14584894478604199</v>
      </c>
      <c r="AW9" s="17">
        <v>0.20940956177223499</v>
      </c>
    </row>
    <row r="10" spans="2:49" x14ac:dyDescent="0.25">
      <c r="B10" s="18" t="s">
        <v>400</v>
      </c>
      <c r="C10" s="17">
        <v>0.28574928954797602</v>
      </c>
      <c r="D10" s="17">
        <v>0.31835188190110397</v>
      </c>
      <c r="E10" s="17">
        <v>0.25381360548910398</v>
      </c>
      <c r="F10" s="17"/>
      <c r="G10" s="17">
        <v>0.35877441561940498</v>
      </c>
      <c r="H10" s="17">
        <v>0.317037701870725</v>
      </c>
      <c r="I10" s="17">
        <v>0.307133821385841</v>
      </c>
      <c r="J10" s="17">
        <v>0.27717134287238998</v>
      </c>
      <c r="K10" s="17">
        <v>0.241070257745505</v>
      </c>
      <c r="L10" s="17">
        <v>0.228774177478443</v>
      </c>
      <c r="M10" s="17"/>
      <c r="N10" s="17">
        <v>0.28181124896413501</v>
      </c>
      <c r="O10" s="17">
        <v>0.33118450163327101</v>
      </c>
      <c r="P10" s="17">
        <v>0.29353793187023702</v>
      </c>
      <c r="Q10" s="17">
        <v>0.23268670540695099</v>
      </c>
      <c r="R10" s="17"/>
      <c r="S10" s="17">
        <v>0.282115762786392</v>
      </c>
      <c r="T10" s="17">
        <v>0.30411048002489699</v>
      </c>
      <c r="U10" s="17">
        <v>0.25163945149045502</v>
      </c>
      <c r="V10" s="17">
        <v>0.27121051829732801</v>
      </c>
      <c r="W10" s="17">
        <v>0.27685509517527601</v>
      </c>
      <c r="X10" s="17">
        <v>0.27664464087209001</v>
      </c>
      <c r="Y10" s="17">
        <v>0.28850057375486399</v>
      </c>
      <c r="Z10" s="17">
        <v>0.339460553756806</v>
      </c>
      <c r="AA10" s="17">
        <v>0.32357235765466902</v>
      </c>
      <c r="AB10" s="17">
        <v>0.27006694854200403</v>
      </c>
      <c r="AC10" s="17">
        <v>0.24776791495417699</v>
      </c>
      <c r="AD10" s="17"/>
      <c r="AE10" s="17">
        <v>0.25450600488860697</v>
      </c>
      <c r="AF10" s="17">
        <v>0.312955393088508</v>
      </c>
      <c r="AG10" s="17">
        <v>0.26781340720199198</v>
      </c>
      <c r="AH10" s="17"/>
      <c r="AI10" s="17">
        <v>0.26627941777328601</v>
      </c>
      <c r="AJ10" s="17">
        <v>0.32939487876693901</v>
      </c>
      <c r="AK10" s="17">
        <v>0.28951632139309202</v>
      </c>
      <c r="AL10" s="17">
        <v>0.15793906862408499</v>
      </c>
      <c r="AM10" s="17">
        <v>0.26552832047596198</v>
      </c>
      <c r="AN10" s="17"/>
      <c r="AO10" s="17">
        <v>0.31315956128366901</v>
      </c>
      <c r="AP10" s="17">
        <v>0.34945492643422099</v>
      </c>
      <c r="AQ10" s="17">
        <v>0.31506106064387701</v>
      </c>
      <c r="AR10" s="17"/>
      <c r="AS10" s="17">
        <v>0.240730781352965</v>
      </c>
      <c r="AT10" s="17">
        <v>0.30347339039137899</v>
      </c>
      <c r="AU10" s="17">
        <v>0.32169494928307302</v>
      </c>
      <c r="AV10" s="17">
        <v>0.36618845542935602</v>
      </c>
      <c r="AW10" s="17">
        <v>0.17782441459259701</v>
      </c>
    </row>
    <row r="11" spans="2:49" ht="30" x14ac:dyDescent="0.25">
      <c r="B11" s="18" t="s">
        <v>401</v>
      </c>
      <c r="C11" s="17">
        <v>0.39206001403226098</v>
      </c>
      <c r="D11" s="17">
        <v>0.35016173716119697</v>
      </c>
      <c r="E11" s="17">
        <v>0.43148480901147601</v>
      </c>
      <c r="F11" s="17"/>
      <c r="G11" s="17">
        <v>0.30185072295443299</v>
      </c>
      <c r="H11" s="17">
        <v>0.34107221294831302</v>
      </c>
      <c r="I11" s="17">
        <v>0.38595026836629898</v>
      </c>
      <c r="J11" s="17">
        <v>0.40177572929663602</v>
      </c>
      <c r="K11" s="17">
        <v>0.42368013626088302</v>
      </c>
      <c r="L11" s="17">
        <v>0.47401786539871898</v>
      </c>
      <c r="M11" s="17"/>
      <c r="N11" s="17">
        <v>0.35482333939197502</v>
      </c>
      <c r="O11" s="17">
        <v>0.39262212859380402</v>
      </c>
      <c r="P11" s="17">
        <v>0.40736144470367902</v>
      </c>
      <c r="Q11" s="17">
        <v>0.41980673501258697</v>
      </c>
      <c r="R11" s="17"/>
      <c r="S11" s="17">
        <v>0.36934955800186597</v>
      </c>
      <c r="T11" s="17">
        <v>0.38417598062754299</v>
      </c>
      <c r="U11" s="17">
        <v>0.39205106555677599</v>
      </c>
      <c r="V11" s="17">
        <v>0.476675136947808</v>
      </c>
      <c r="W11" s="17">
        <v>0.41263874735455502</v>
      </c>
      <c r="X11" s="17">
        <v>0.41901423294111301</v>
      </c>
      <c r="Y11" s="17">
        <v>0.39237485793391103</v>
      </c>
      <c r="Z11" s="17">
        <v>0.37695788877178199</v>
      </c>
      <c r="AA11" s="17">
        <v>0.369081883022778</v>
      </c>
      <c r="AB11" s="17">
        <v>0.32879428210545097</v>
      </c>
      <c r="AC11" s="17">
        <v>0.43968636311467502</v>
      </c>
      <c r="AD11" s="17"/>
      <c r="AE11" s="17">
        <v>0.43491867032650899</v>
      </c>
      <c r="AF11" s="17">
        <v>0.370495123047133</v>
      </c>
      <c r="AG11" s="17">
        <v>0.37450057423458</v>
      </c>
      <c r="AH11" s="17"/>
      <c r="AI11" s="17">
        <v>0.42097668184596498</v>
      </c>
      <c r="AJ11" s="17">
        <v>0.38287501733163998</v>
      </c>
      <c r="AK11" s="17">
        <v>0.34780523997233798</v>
      </c>
      <c r="AL11" s="17">
        <v>0.61773269376218298</v>
      </c>
      <c r="AM11" s="17">
        <v>0.425637412476632</v>
      </c>
      <c r="AN11" s="17"/>
      <c r="AO11" s="17">
        <v>0.42342930860168398</v>
      </c>
      <c r="AP11" s="17">
        <v>0.36969213578622501</v>
      </c>
      <c r="AQ11" s="17">
        <v>0.36596624670971201</v>
      </c>
      <c r="AR11" s="17"/>
      <c r="AS11" s="17">
        <v>0.44857704661516301</v>
      </c>
      <c r="AT11" s="17">
        <v>0.332043472905931</v>
      </c>
      <c r="AU11" s="17">
        <v>0.34626757800676</v>
      </c>
      <c r="AV11" s="17">
        <v>0.33717788155677803</v>
      </c>
      <c r="AW11" s="17">
        <v>0.34574845601798199</v>
      </c>
    </row>
    <row r="12" spans="2:49" x14ac:dyDescent="0.25">
      <c r="B12" s="18" t="s">
        <v>402</v>
      </c>
      <c r="C12" s="17">
        <v>8.1964211792821304E-2</v>
      </c>
      <c r="D12" s="17">
        <v>7.8632871000900398E-2</v>
      </c>
      <c r="E12" s="17">
        <v>8.5880907738112702E-2</v>
      </c>
      <c r="F12" s="17"/>
      <c r="G12" s="17">
        <v>6.0071963309668797E-2</v>
      </c>
      <c r="H12" s="17">
        <v>5.2900183706330602E-2</v>
      </c>
      <c r="I12" s="17">
        <v>6.3635836550639202E-2</v>
      </c>
      <c r="J12" s="17">
        <v>8.8500280610037396E-2</v>
      </c>
      <c r="K12" s="17">
        <v>8.9821097800469096E-2</v>
      </c>
      <c r="L12" s="17">
        <v>0.124850460754688</v>
      </c>
      <c r="M12" s="17"/>
      <c r="N12" s="17">
        <v>0.115600014843039</v>
      </c>
      <c r="O12" s="17">
        <v>6.5326662372973396E-2</v>
      </c>
      <c r="P12" s="17">
        <v>7.1101453154479993E-2</v>
      </c>
      <c r="Q12" s="17">
        <v>7.5442516834454604E-2</v>
      </c>
      <c r="R12" s="17"/>
      <c r="S12" s="17">
        <v>7.4843340816173706E-2</v>
      </c>
      <c r="T12" s="17">
        <v>0.105976244718555</v>
      </c>
      <c r="U12" s="17">
        <v>8.2371070124866802E-2</v>
      </c>
      <c r="V12" s="17">
        <v>2.03267988519629E-2</v>
      </c>
      <c r="W12" s="17">
        <v>6.8742268035238599E-2</v>
      </c>
      <c r="X12" s="17">
        <v>6.57093284935025E-2</v>
      </c>
      <c r="Y12" s="17">
        <v>6.7763591234360696E-2</v>
      </c>
      <c r="Z12" s="17">
        <v>0.15911755016791801</v>
      </c>
      <c r="AA12" s="17">
        <v>6.4759792461645899E-2</v>
      </c>
      <c r="AB12" s="17">
        <v>0.144183855845185</v>
      </c>
      <c r="AC12" s="17">
        <v>7.5303963132217003E-2</v>
      </c>
      <c r="AD12" s="17"/>
      <c r="AE12" s="17">
        <v>0.101367638962214</v>
      </c>
      <c r="AF12" s="17">
        <v>7.3826758857795896E-2</v>
      </c>
      <c r="AG12" s="17">
        <v>7.9976632225530697E-2</v>
      </c>
      <c r="AH12" s="17"/>
      <c r="AI12" s="17">
        <v>0.107704573299193</v>
      </c>
      <c r="AJ12" s="17">
        <v>6.2046162125359801E-2</v>
      </c>
      <c r="AK12" s="17">
        <v>8.3381150157269504E-2</v>
      </c>
      <c r="AL12" s="17">
        <v>0</v>
      </c>
      <c r="AM12" s="17">
        <v>6.8030450473200305E-2</v>
      </c>
      <c r="AN12" s="17"/>
      <c r="AO12" s="17">
        <v>7.8197482982042696E-2</v>
      </c>
      <c r="AP12" s="17">
        <v>5.7238319455884E-2</v>
      </c>
      <c r="AQ12" s="17">
        <v>0.121808636623206</v>
      </c>
      <c r="AR12" s="17"/>
      <c r="AS12" s="17">
        <v>7.7584066998302795E-2</v>
      </c>
      <c r="AT12" s="17">
        <v>0.111533346375912</v>
      </c>
      <c r="AU12" s="17">
        <v>8.3648959227422701E-2</v>
      </c>
      <c r="AV12" s="17">
        <v>6.0536030305202597E-2</v>
      </c>
      <c r="AW12" s="17">
        <v>7.2454358369231697E-2</v>
      </c>
    </row>
    <row r="13" spans="2:49" x14ac:dyDescent="0.25">
      <c r="B13" s="18" t="s">
        <v>403</v>
      </c>
      <c r="C13" s="17">
        <v>3.3378537192258501E-2</v>
      </c>
      <c r="D13" s="17">
        <v>3.9084348188060503E-2</v>
      </c>
      <c r="E13" s="17">
        <v>2.6859028342423201E-2</v>
      </c>
      <c r="F13" s="17"/>
      <c r="G13" s="17">
        <v>4.4536888595334501E-2</v>
      </c>
      <c r="H13" s="17">
        <v>2.4670481630386602E-2</v>
      </c>
      <c r="I13" s="17">
        <v>2.6345383294762E-2</v>
      </c>
      <c r="J13" s="17">
        <v>3.7121934013066397E-2</v>
      </c>
      <c r="K13" s="17">
        <v>5.3015624535752801E-2</v>
      </c>
      <c r="L13" s="17">
        <v>2.0529946004182901E-2</v>
      </c>
      <c r="M13" s="17"/>
      <c r="N13" s="17">
        <v>4.1588609852064098E-2</v>
      </c>
      <c r="O13" s="17">
        <v>2.9994901063003399E-2</v>
      </c>
      <c r="P13" s="17">
        <v>3.4630423335370197E-2</v>
      </c>
      <c r="Q13" s="17">
        <v>2.7779529936772501E-2</v>
      </c>
      <c r="R13" s="17"/>
      <c r="S13" s="17">
        <v>4.3485883548734297E-2</v>
      </c>
      <c r="T13" s="17">
        <v>4.3398086435648103E-2</v>
      </c>
      <c r="U13" s="17">
        <v>3.8712674936386603E-2</v>
      </c>
      <c r="V13" s="17">
        <v>2.18825785824673E-2</v>
      </c>
      <c r="W13" s="17">
        <v>3.6198979144887997E-2</v>
      </c>
      <c r="X13" s="17">
        <v>1.11244094593618E-2</v>
      </c>
      <c r="Y13" s="17">
        <v>2.1059283969204898E-2</v>
      </c>
      <c r="Z13" s="17">
        <v>1.5903373035825698E-2</v>
      </c>
      <c r="AA13" s="17">
        <v>4.8311248104792301E-2</v>
      </c>
      <c r="AB13" s="17">
        <v>2.5232490544561899E-2</v>
      </c>
      <c r="AC13" s="17">
        <v>2.9631198648196199E-2</v>
      </c>
      <c r="AD13" s="17"/>
      <c r="AE13" s="17">
        <v>4.7250155922770702E-2</v>
      </c>
      <c r="AF13" s="17">
        <v>2.2764506149967102E-2</v>
      </c>
      <c r="AG13" s="17">
        <v>2.93967137095511E-2</v>
      </c>
      <c r="AH13" s="17"/>
      <c r="AI13" s="17">
        <v>4.6712309115515202E-2</v>
      </c>
      <c r="AJ13" s="17">
        <v>1.7473338439006499E-2</v>
      </c>
      <c r="AK13" s="17">
        <v>6.07853132535306E-2</v>
      </c>
      <c r="AL13" s="17">
        <v>0</v>
      </c>
      <c r="AM13" s="17">
        <v>3.02129975146062E-2</v>
      </c>
      <c r="AN13" s="17"/>
      <c r="AO13" s="17">
        <v>3.5108019768774798E-2</v>
      </c>
      <c r="AP13" s="17">
        <v>2.06265178524901E-2</v>
      </c>
      <c r="AQ13" s="17">
        <v>1.7635898544579399E-2</v>
      </c>
      <c r="AR13" s="17"/>
      <c r="AS13" s="17">
        <v>3.3445709279151199E-2</v>
      </c>
      <c r="AT13" s="17">
        <v>4.5218158090034599E-2</v>
      </c>
      <c r="AU13" s="17">
        <v>2.0246675816823601E-2</v>
      </c>
      <c r="AV13" s="17">
        <v>3.2471509086244799E-2</v>
      </c>
      <c r="AW13" s="17">
        <v>7.0466491512985396E-2</v>
      </c>
    </row>
    <row r="14" spans="2:49" x14ac:dyDescent="0.25">
      <c r="B14" s="18" t="s">
        <v>104</v>
      </c>
      <c r="C14" s="17">
        <v>9.02864007064718E-2</v>
      </c>
      <c r="D14" s="17">
        <v>6.6911648838057905E-2</v>
      </c>
      <c r="E14" s="17">
        <v>0.11358900551137301</v>
      </c>
      <c r="F14" s="17"/>
      <c r="G14" s="17">
        <v>7.8837217361425196E-2</v>
      </c>
      <c r="H14" s="17">
        <v>9.4845487139414097E-2</v>
      </c>
      <c r="I14" s="17">
        <v>0.104437085914628</v>
      </c>
      <c r="J14" s="17">
        <v>0.109882320857912</v>
      </c>
      <c r="K14" s="17">
        <v>7.3924014844179806E-2</v>
      </c>
      <c r="L14" s="17">
        <v>7.7948832488714606E-2</v>
      </c>
      <c r="M14" s="17"/>
      <c r="N14" s="17">
        <v>7.3995679596457795E-2</v>
      </c>
      <c r="O14" s="17">
        <v>0.10268188717413999</v>
      </c>
      <c r="P14" s="17">
        <v>6.4584825287570799E-2</v>
      </c>
      <c r="Q14" s="17">
        <v>0.115048723905035</v>
      </c>
      <c r="R14" s="17"/>
      <c r="S14" s="17">
        <v>6.3589588028864302E-2</v>
      </c>
      <c r="T14" s="17">
        <v>7.3258117268837505E-2</v>
      </c>
      <c r="U14" s="17">
        <v>8.2401939662521406E-2</v>
      </c>
      <c r="V14" s="17">
        <v>9.8817164699272098E-2</v>
      </c>
      <c r="W14" s="17">
        <v>9.3463006725854794E-2</v>
      </c>
      <c r="X14" s="17">
        <v>0.127811211342131</v>
      </c>
      <c r="Y14" s="17">
        <v>0.112143698763922</v>
      </c>
      <c r="Z14" s="17">
        <v>1.9435409069131E-2</v>
      </c>
      <c r="AA14" s="17">
        <v>0.10288996148761</v>
      </c>
      <c r="AB14" s="17">
        <v>0.12993316640826999</v>
      </c>
      <c r="AC14" s="17">
        <v>6.7579746991165507E-2</v>
      </c>
      <c r="AD14" s="17"/>
      <c r="AE14" s="17">
        <v>6.5719128332092897E-2</v>
      </c>
      <c r="AF14" s="17">
        <v>9.1220815187529405E-2</v>
      </c>
      <c r="AG14" s="17">
        <v>0.12341561428561899</v>
      </c>
      <c r="AH14" s="17"/>
      <c r="AI14" s="17">
        <v>7.4784514690796305E-2</v>
      </c>
      <c r="AJ14" s="17">
        <v>6.2864331303254903E-2</v>
      </c>
      <c r="AK14" s="17">
        <v>6.3895507557647502E-2</v>
      </c>
      <c r="AL14" s="17">
        <v>6.6725080536973805E-2</v>
      </c>
      <c r="AM14" s="17">
        <v>0.13538267161640999</v>
      </c>
      <c r="AN14" s="17"/>
      <c r="AO14" s="17">
        <v>6.2599368961609794E-2</v>
      </c>
      <c r="AP14" s="17">
        <v>6.6947841359292395E-2</v>
      </c>
      <c r="AQ14" s="17">
        <v>5.8308583057348998E-2</v>
      </c>
      <c r="AR14" s="17"/>
      <c r="AS14" s="17">
        <v>9.7678246789115006E-2</v>
      </c>
      <c r="AT14" s="17">
        <v>9.1494789753410993E-2</v>
      </c>
      <c r="AU14" s="17">
        <v>8.8526728694477905E-2</v>
      </c>
      <c r="AV14" s="17">
        <v>5.7777178836377098E-2</v>
      </c>
      <c r="AW14" s="17">
        <v>0.124096717734969</v>
      </c>
    </row>
    <row r="15" spans="2:49" x14ac:dyDescent="0.25">
      <c r="B15" s="18" t="s">
        <v>404</v>
      </c>
      <c r="C15" s="21">
        <v>0.40231083627618702</v>
      </c>
      <c r="D15" s="21">
        <v>0.46520939481178403</v>
      </c>
      <c r="E15" s="21">
        <v>0.34218624939661502</v>
      </c>
      <c r="F15" s="21"/>
      <c r="G15" s="21">
        <v>0.51470320777913803</v>
      </c>
      <c r="H15" s="21">
        <v>0.48651163457555502</v>
      </c>
      <c r="I15" s="21">
        <v>0.41963142587367203</v>
      </c>
      <c r="J15" s="21">
        <v>0.36271973522234902</v>
      </c>
      <c r="K15" s="21">
        <v>0.35955912655871503</v>
      </c>
      <c r="L15" s="21">
        <v>0.302652895353695</v>
      </c>
      <c r="M15" s="21"/>
      <c r="N15" s="21">
        <v>0.41399235631646403</v>
      </c>
      <c r="O15" s="21">
        <v>0.409374420796079</v>
      </c>
      <c r="P15" s="21">
        <v>0.4223218535189</v>
      </c>
      <c r="Q15" s="21">
        <v>0.36192249431115098</v>
      </c>
      <c r="R15" s="21"/>
      <c r="S15" s="21">
        <v>0.44873162960436103</v>
      </c>
      <c r="T15" s="21">
        <v>0.39319157094941598</v>
      </c>
      <c r="U15" s="21">
        <v>0.40446324971944903</v>
      </c>
      <c r="V15" s="21">
        <v>0.38229832091848898</v>
      </c>
      <c r="W15" s="21">
        <v>0.38895699873946299</v>
      </c>
      <c r="X15" s="21">
        <v>0.376340817763891</v>
      </c>
      <c r="Y15" s="21">
        <v>0.40665856809860201</v>
      </c>
      <c r="Z15" s="21">
        <v>0.428585778955344</v>
      </c>
      <c r="AA15" s="21">
        <v>0.414957114923174</v>
      </c>
      <c r="AB15" s="21">
        <v>0.371856205096532</v>
      </c>
      <c r="AC15" s="21">
        <v>0.38779872811374699</v>
      </c>
      <c r="AD15" s="21"/>
      <c r="AE15" s="21">
        <v>0.35074440645641303</v>
      </c>
      <c r="AF15" s="21">
        <v>0.441692796757574</v>
      </c>
      <c r="AG15" s="21">
        <v>0.39271046554472</v>
      </c>
      <c r="AH15" s="21"/>
      <c r="AI15" s="21">
        <v>0.34982192104852999</v>
      </c>
      <c r="AJ15" s="21">
        <v>0.47474115080073898</v>
      </c>
      <c r="AK15" s="21">
        <v>0.44413278905921499</v>
      </c>
      <c r="AL15" s="21">
        <v>0.315542225700843</v>
      </c>
      <c r="AM15" s="21">
        <v>0.34073646791915202</v>
      </c>
      <c r="AN15" s="21"/>
      <c r="AO15" s="21">
        <v>0.40066581968588899</v>
      </c>
      <c r="AP15" s="21">
        <v>0.48549518554610899</v>
      </c>
      <c r="AQ15" s="21">
        <v>0.43628063506515402</v>
      </c>
      <c r="AR15" s="21"/>
      <c r="AS15" s="21">
        <v>0.342714930318268</v>
      </c>
      <c r="AT15" s="21">
        <v>0.41971023287471099</v>
      </c>
      <c r="AU15" s="21">
        <v>0.46131005825451499</v>
      </c>
      <c r="AV15" s="21">
        <v>0.51203740021539701</v>
      </c>
      <c r="AW15" s="21">
        <v>0.38723397636483198</v>
      </c>
    </row>
    <row r="16" spans="2:49" x14ac:dyDescent="0.25">
      <c r="B16" s="18" t="s">
        <v>405</v>
      </c>
      <c r="C16" s="21">
        <v>0.11534274898508</v>
      </c>
      <c r="D16" s="21">
        <v>0.117717219188961</v>
      </c>
      <c r="E16" s="21">
        <v>0.11273993608053599</v>
      </c>
      <c r="F16" s="21"/>
      <c r="G16" s="21">
        <v>0.10460885190500301</v>
      </c>
      <c r="H16" s="21">
        <v>7.7570665336717207E-2</v>
      </c>
      <c r="I16" s="21">
        <v>8.9981219845401195E-2</v>
      </c>
      <c r="J16" s="21">
        <v>0.12562221462310399</v>
      </c>
      <c r="K16" s="21">
        <v>0.14283672233622199</v>
      </c>
      <c r="L16" s="21">
        <v>0.14538040675887101</v>
      </c>
      <c r="M16" s="21"/>
      <c r="N16" s="21">
        <v>0.157188624695103</v>
      </c>
      <c r="O16" s="21">
        <v>9.5321563435976794E-2</v>
      </c>
      <c r="P16" s="21">
        <v>0.10573187648985</v>
      </c>
      <c r="Q16" s="21">
        <v>0.103222046771227</v>
      </c>
      <c r="R16" s="21"/>
      <c r="S16" s="21">
        <v>0.118329224364908</v>
      </c>
      <c r="T16" s="21">
        <v>0.14937433115420301</v>
      </c>
      <c r="U16" s="21">
        <v>0.121083745061253</v>
      </c>
      <c r="V16" s="21">
        <v>4.2209377434430199E-2</v>
      </c>
      <c r="W16" s="21">
        <v>0.104941247180127</v>
      </c>
      <c r="X16" s="21">
        <v>7.6833737952864301E-2</v>
      </c>
      <c r="Y16" s="21">
        <v>8.8822875203565604E-2</v>
      </c>
      <c r="Z16" s="21">
        <v>0.17502092320374299</v>
      </c>
      <c r="AA16" s="21">
        <v>0.11307104056643801</v>
      </c>
      <c r="AB16" s="21">
        <v>0.16941634638974701</v>
      </c>
      <c r="AC16" s="21">
        <v>0.104935161780413</v>
      </c>
      <c r="AD16" s="21"/>
      <c r="AE16" s="21">
        <v>0.148617794884985</v>
      </c>
      <c r="AF16" s="21">
        <v>9.6591265007762994E-2</v>
      </c>
      <c r="AG16" s="21">
        <v>0.10937334593508199</v>
      </c>
      <c r="AH16" s="21"/>
      <c r="AI16" s="21">
        <v>0.154416882414708</v>
      </c>
      <c r="AJ16" s="21">
        <v>7.9519500564366297E-2</v>
      </c>
      <c r="AK16" s="21">
        <v>0.1441664634108</v>
      </c>
      <c r="AL16" s="21">
        <v>0</v>
      </c>
      <c r="AM16" s="21">
        <v>9.8243447987806501E-2</v>
      </c>
      <c r="AN16" s="21"/>
      <c r="AO16" s="21">
        <v>0.11330550275081699</v>
      </c>
      <c r="AP16" s="21">
        <v>7.7864837308374193E-2</v>
      </c>
      <c r="AQ16" s="21">
        <v>0.13944453516778599</v>
      </c>
      <c r="AR16" s="21"/>
      <c r="AS16" s="21">
        <v>0.111029776277454</v>
      </c>
      <c r="AT16" s="21">
        <v>0.15675150446594699</v>
      </c>
      <c r="AU16" s="21">
        <v>0.103895635044246</v>
      </c>
      <c r="AV16" s="21">
        <v>9.3007539391447402E-2</v>
      </c>
      <c r="AW16" s="21">
        <v>0.14292084988221701</v>
      </c>
    </row>
    <row r="17" spans="2:49" x14ac:dyDescent="0.25">
      <c r="B17" s="18" t="s">
        <v>179</v>
      </c>
      <c r="C17" s="22">
        <v>0.28696808729110701</v>
      </c>
      <c r="D17" s="22">
        <v>0.34749217562282397</v>
      </c>
      <c r="E17" s="22">
        <v>0.22944631331607901</v>
      </c>
      <c r="F17" s="22"/>
      <c r="G17" s="22">
        <v>0.41009435587413501</v>
      </c>
      <c r="H17" s="22">
        <v>0.40894096923883799</v>
      </c>
      <c r="I17" s="22">
        <v>0.329650206028271</v>
      </c>
      <c r="J17" s="22">
        <v>0.23709752059924499</v>
      </c>
      <c r="K17" s="22">
        <v>0.216722404222493</v>
      </c>
      <c r="L17" s="22">
        <v>0.15727248859482401</v>
      </c>
      <c r="M17" s="22"/>
      <c r="N17" s="22">
        <v>0.256803731621361</v>
      </c>
      <c r="O17" s="22">
        <v>0.31405285736010202</v>
      </c>
      <c r="P17" s="22">
        <v>0.31658997702905001</v>
      </c>
      <c r="Q17" s="22">
        <v>0.25870044753992399</v>
      </c>
      <c r="R17" s="22"/>
      <c r="S17" s="22">
        <v>0.33040240523945302</v>
      </c>
      <c r="T17" s="22">
        <v>0.243817239795212</v>
      </c>
      <c r="U17" s="22">
        <v>0.283379504658196</v>
      </c>
      <c r="V17" s="22">
        <v>0.34008894348405899</v>
      </c>
      <c r="W17" s="22">
        <v>0.284015751559337</v>
      </c>
      <c r="X17" s="22">
        <v>0.29950707981102698</v>
      </c>
      <c r="Y17" s="22">
        <v>0.31783569289503599</v>
      </c>
      <c r="Z17" s="22">
        <v>0.25356485575160098</v>
      </c>
      <c r="AA17" s="22">
        <v>0.30188607435673498</v>
      </c>
      <c r="AB17" s="22">
        <v>0.20243985870678499</v>
      </c>
      <c r="AC17" s="22">
        <v>0.28286356633333298</v>
      </c>
      <c r="AD17" s="22"/>
      <c r="AE17" s="22">
        <v>0.202126611571429</v>
      </c>
      <c r="AF17" s="22">
        <v>0.34510153174981101</v>
      </c>
      <c r="AG17" s="22">
        <v>0.28333711960963798</v>
      </c>
      <c r="AH17" s="22"/>
      <c r="AI17" s="22">
        <v>0.195405038633822</v>
      </c>
      <c r="AJ17" s="22">
        <v>0.39522165023637201</v>
      </c>
      <c r="AK17" s="22">
        <v>0.29996632564841502</v>
      </c>
      <c r="AL17" s="22">
        <v>0.315542225700843</v>
      </c>
      <c r="AM17" s="22">
        <v>0.242493019931346</v>
      </c>
      <c r="AN17" s="22"/>
      <c r="AO17" s="22">
        <v>0.28736031693507202</v>
      </c>
      <c r="AP17" s="22">
        <v>0.40763034823773397</v>
      </c>
      <c r="AQ17" s="22">
        <v>0.29683609989736798</v>
      </c>
      <c r="AR17" s="22"/>
      <c r="AS17" s="22">
        <v>0.231685154040814</v>
      </c>
      <c r="AT17" s="22">
        <v>0.262958728408765</v>
      </c>
      <c r="AU17" s="22">
        <v>0.35741442321026901</v>
      </c>
      <c r="AV17" s="22">
        <v>0.41902986082395</v>
      </c>
      <c r="AW17" s="22">
        <v>0.244313126482615</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L22"/>
  <sheetViews>
    <sheetView showGridLines="0" workbookViewId="0">
      <pane xSplit="2" topLeftCell="C1" activePane="topRight" state="frozen"/>
      <selection pane="topRight" activeCell="B22" sqref="B22"/>
    </sheetView>
  </sheetViews>
  <sheetFormatPr defaultColWidth="11.42578125" defaultRowHeight="15" x14ac:dyDescent="0.25"/>
  <cols>
    <col min="2" max="2" width="25.7109375" customWidth="1"/>
    <col min="3" max="12" width="20.7109375" customWidth="1"/>
  </cols>
  <sheetData>
    <row r="2" spans="2:12" ht="39.950000000000003" customHeight="1" x14ac:dyDescent="0.25">
      <c r="D2" s="30" t="s">
        <v>406</v>
      </c>
      <c r="E2" s="26"/>
      <c r="F2" s="26"/>
      <c r="G2" s="26"/>
      <c r="H2" s="26"/>
      <c r="I2" s="26"/>
      <c r="J2" s="26"/>
      <c r="K2" s="26"/>
      <c r="L2" s="26"/>
    </row>
    <row r="6" spans="2:12" ht="50.1" customHeight="1" x14ac:dyDescent="0.25">
      <c r="B6" s="20" t="s">
        <v>15</v>
      </c>
      <c r="C6" s="20" t="s">
        <v>415</v>
      </c>
      <c r="D6" s="20" t="s">
        <v>416</v>
      </c>
      <c r="E6" s="20" t="s">
        <v>417</v>
      </c>
      <c r="F6" s="20" t="s">
        <v>418</v>
      </c>
      <c r="G6" s="20" t="s">
        <v>419</v>
      </c>
      <c r="H6" s="20" t="s">
        <v>420</v>
      </c>
      <c r="I6" s="20" t="s">
        <v>421</v>
      </c>
      <c r="J6" s="20" t="s">
        <v>422</v>
      </c>
      <c r="K6" s="20" t="s">
        <v>423</v>
      </c>
    </row>
    <row r="7" spans="2:12" x14ac:dyDescent="0.25">
      <c r="B7" s="18" t="s">
        <v>399</v>
      </c>
      <c r="C7" s="17">
        <v>0.20948064528422</v>
      </c>
      <c r="D7" s="17">
        <v>0.15351489693616999</v>
      </c>
      <c r="E7" s="17">
        <v>0.15913424344992</v>
      </c>
      <c r="F7" s="17">
        <v>0.14937006812730899</v>
      </c>
      <c r="G7" s="17">
        <v>0.14216367771424501</v>
      </c>
      <c r="H7" s="17">
        <v>0.142597174454315</v>
      </c>
      <c r="I7" s="17">
        <v>0.15005005766422799</v>
      </c>
      <c r="J7" s="17">
        <v>0.112563897616934</v>
      </c>
      <c r="K7" s="17">
        <v>0.11506713726593</v>
      </c>
    </row>
    <row r="8" spans="2:12" x14ac:dyDescent="0.25">
      <c r="B8" s="18" t="s">
        <v>400</v>
      </c>
      <c r="C8" s="17">
        <v>0.41264329006422401</v>
      </c>
      <c r="D8" s="17">
        <v>0.38916445195954402</v>
      </c>
      <c r="E8" s="17">
        <v>0.38929262224450301</v>
      </c>
      <c r="F8" s="17">
        <v>0.34052136938758898</v>
      </c>
      <c r="G8" s="17">
        <v>0.292818164715695</v>
      </c>
      <c r="H8" s="17">
        <v>0.311329209986348</v>
      </c>
      <c r="I8" s="17">
        <v>0.26269166632483298</v>
      </c>
      <c r="J8" s="17">
        <v>0.240863505580176</v>
      </c>
      <c r="K8" s="17">
        <v>0.26506105426561499</v>
      </c>
    </row>
    <row r="9" spans="2:12" ht="30" x14ac:dyDescent="0.25">
      <c r="B9" s="18" t="s">
        <v>401</v>
      </c>
      <c r="C9" s="17">
        <v>0.22833007708596201</v>
      </c>
      <c r="D9" s="17">
        <v>0.28442516879513802</v>
      </c>
      <c r="E9" s="17">
        <v>0.26990724042050801</v>
      </c>
      <c r="F9" s="17">
        <v>0.29459707676696401</v>
      </c>
      <c r="G9" s="17">
        <v>0.327102163341775</v>
      </c>
      <c r="H9" s="17">
        <v>0.316856368126824</v>
      </c>
      <c r="I9" s="17">
        <v>0.26883462787725698</v>
      </c>
      <c r="J9" s="17">
        <v>0.27881874139524898</v>
      </c>
      <c r="K9" s="17">
        <v>0.244455577565206</v>
      </c>
    </row>
    <row r="10" spans="2:12" x14ac:dyDescent="0.25">
      <c r="B10" s="18" t="s">
        <v>402</v>
      </c>
      <c r="C10" s="17">
        <v>4.16928005715397E-2</v>
      </c>
      <c r="D10" s="17">
        <v>5.8529095649724999E-2</v>
      </c>
      <c r="E10" s="17">
        <v>6.1711003764895203E-2</v>
      </c>
      <c r="F10" s="17">
        <v>7.3783411258770304E-2</v>
      </c>
      <c r="G10" s="17">
        <v>7.8006778606500196E-2</v>
      </c>
      <c r="H10" s="17">
        <v>8.5017933684784094E-2</v>
      </c>
      <c r="I10" s="17">
        <v>0.135777718161568</v>
      </c>
      <c r="J10" s="17">
        <v>0.15117480439254</v>
      </c>
      <c r="K10" s="17">
        <v>0.16112099225904</v>
      </c>
    </row>
    <row r="11" spans="2:12" x14ac:dyDescent="0.25">
      <c r="B11" s="18" t="s">
        <v>403</v>
      </c>
      <c r="C11" s="17">
        <v>2.6368448136931798E-2</v>
      </c>
      <c r="D11" s="17">
        <v>3.8837630008456803E-2</v>
      </c>
      <c r="E11" s="17">
        <v>4.79337028501928E-2</v>
      </c>
      <c r="F11" s="17">
        <v>5.7224936351580401E-2</v>
      </c>
      <c r="G11" s="17">
        <v>5.70471056739714E-2</v>
      </c>
      <c r="H11" s="17">
        <v>5.4689176147329099E-2</v>
      </c>
      <c r="I11" s="17">
        <v>9.5097536395643903E-2</v>
      </c>
      <c r="J11" s="17">
        <v>0.12262025868373801</v>
      </c>
      <c r="K11" s="17">
        <v>0.145276127375321</v>
      </c>
    </row>
    <row r="12" spans="2:12" x14ac:dyDescent="0.25">
      <c r="B12" s="18" t="s">
        <v>104</v>
      </c>
      <c r="C12" s="17">
        <v>8.1484738857122402E-2</v>
      </c>
      <c r="D12" s="17">
        <v>7.5528756650966103E-2</v>
      </c>
      <c r="E12" s="17">
        <v>7.2021187269981399E-2</v>
      </c>
      <c r="F12" s="17">
        <v>8.4503138107787201E-2</v>
      </c>
      <c r="G12" s="17">
        <v>0.102862109947813</v>
      </c>
      <c r="H12" s="17">
        <v>8.95101376003994E-2</v>
      </c>
      <c r="I12" s="17">
        <v>8.7548393576469999E-2</v>
      </c>
      <c r="J12" s="17">
        <v>9.3958792331362895E-2</v>
      </c>
      <c r="K12" s="17">
        <v>6.9019111268887295E-2</v>
      </c>
    </row>
    <row r="13" spans="2:12" x14ac:dyDescent="0.25">
      <c r="B13" s="23" t="s">
        <v>404</v>
      </c>
      <c r="C13" s="21">
        <v>0.62212393534844401</v>
      </c>
      <c r="D13" s="21">
        <v>0.54267934889571401</v>
      </c>
      <c r="E13" s="21">
        <v>0.548426865694423</v>
      </c>
      <c r="F13" s="21">
        <v>0.489891437514898</v>
      </c>
      <c r="G13" s="21">
        <v>0.43498184242993998</v>
      </c>
      <c r="H13" s="21">
        <v>0.45392638444066302</v>
      </c>
      <c r="I13" s="21">
        <v>0.412741723989061</v>
      </c>
      <c r="J13" s="21">
        <v>0.35342740319711102</v>
      </c>
      <c r="K13" s="21">
        <v>0.38012819153154598</v>
      </c>
    </row>
    <row r="14" spans="2:12" x14ac:dyDescent="0.25">
      <c r="B14" s="23" t="s">
        <v>405</v>
      </c>
      <c r="C14" s="21">
        <v>6.8061248708471397E-2</v>
      </c>
      <c r="D14" s="21">
        <v>9.7366725658181802E-2</v>
      </c>
      <c r="E14" s="21">
        <v>0.109644706615088</v>
      </c>
      <c r="F14" s="21">
        <v>0.13100834761035099</v>
      </c>
      <c r="G14" s="21">
        <v>0.13505388428047199</v>
      </c>
      <c r="H14" s="21">
        <v>0.13970710983211301</v>
      </c>
      <c r="I14" s="21">
        <v>0.230875254557212</v>
      </c>
      <c r="J14" s="21">
        <v>0.27379506307627799</v>
      </c>
      <c r="K14" s="21">
        <v>0.306397119634361</v>
      </c>
    </row>
    <row r="15" spans="2:12" x14ac:dyDescent="0.25">
      <c r="B15" s="23" t="s">
        <v>179</v>
      </c>
      <c r="C15" s="22">
        <v>0.55406268663997305</v>
      </c>
      <c r="D15" s="22">
        <v>0.44531262323753201</v>
      </c>
      <c r="E15" s="22">
        <v>0.43878215907933499</v>
      </c>
      <c r="F15" s="22">
        <v>0.35888308990454698</v>
      </c>
      <c r="G15" s="22">
        <v>0.29992795814946899</v>
      </c>
      <c r="H15" s="22">
        <v>0.31421927460854998</v>
      </c>
      <c r="I15" s="22">
        <v>0.181866469431849</v>
      </c>
      <c r="J15" s="22">
        <v>7.9632340120832895E-2</v>
      </c>
      <c r="K15" s="22">
        <v>7.3731071897184794E-2</v>
      </c>
    </row>
    <row r="16" spans="2:12" x14ac:dyDescent="0.25">
      <c r="B16" s="16" t="s">
        <v>407</v>
      </c>
      <c r="C16" s="16"/>
      <c r="D16" s="16"/>
      <c r="E16" s="16"/>
      <c r="F16" s="16"/>
      <c r="G16" s="16"/>
      <c r="H16" s="16"/>
      <c r="I16" s="16"/>
      <c r="J16" s="16"/>
      <c r="K16" s="16"/>
    </row>
    <row r="17" spans="2:2" x14ac:dyDescent="0.25">
      <c r="B17" t="s">
        <v>77</v>
      </c>
    </row>
    <row r="18" spans="2:2" x14ac:dyDescent="0.25">
      <c r="B18" t="s">
        <v>78</v>
      </c>
    </row>
    <row r="22" spans="2:2" x14ac:dyDescent="0.2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0.14937006812730899</v>
      </c>
      <c r="D9" s="17">
        <v>0.15508431035671399</v>
      </c>
      <c r="E9" s="17">
        <v>0.14208363467481799</v>
      </c>
      <c r="F9" s="17"/>
      <c r="G9" s="17">
        <v>0.189790620645088</v>
      </c>
      <c r="H9" s="17">
        <v>0.16856504364975</v>
      </c>
      <c r="I9" s="17">
        <v>0.16761475157248401</v>
      </c>
      <c r="J9" s="17">
        <v>0.151455708051737</v>
      </c>
      <c r="K9" s="17">
        <v>0.12214906551912701</v>
      </c>
      <c r="L9" s="17">
        <v>0.10526957222805899</v>
      </c>
      <c r="M9" s="17"/>
      <c r="N9" s="17">
        <v>0.181678426344454</v>
      </c>
      <c r="O9" s="17">
        <v>0.13035773057227401</v>
      </c>
      <c r="P9" s="17">
        <v>0.143197040809867</v>
      </c>
      <c r="Q9" s="17">
        <v>0.13624578113612401</v>
      </c>
      <c r="R9" s="17"/>
      <c r="S9" s="17">
        <v>0.22201909537836101</v>
      </c>
      <c r="T9" s="17">
        <v>0.115600016993421</v>
      </c>
      <c r="U9" s="17">
        <v>0.120756731216748</v>
      </c>
      <c r="V9" s="17">
        <v>0.172215574925599</v>
      </c>
      <c r="W9" s="17">
        <v>0.17738458321813599</v>
      </c>
      <c r="X9" s="17">
        <v>0.159439582353574</v>
      </c>
      <c r="Y9" s="17">
        <v>0.14172663153333701</v>
      </c>
      <c r="Z9" s="17">
        <v>7.7813880009355199E-2</v>
      </c>
      <c r="AA9" s="17">
        <v>0.112725186740708</v>
      </c>
      <c r="AB9" s="17">
        <v>0.12823080349872901</v>
      </c>
      <c r="AC9" s="17">
        <v>0.14878044231442</v>
      </c>
      <c r="AD9" s="17"/>
      <c r="AE9" s="17">
        <v>0.12968264067789201</v>
      </c>
      <c r="AF9" s="17">
        <v>0.16984596972114599</v>
      </c>
      <c r="AG9" s="17">
        <v>0.113896607408405</v>
      </c>
      <c r="AH9" s="17"/>
      <c r="AI9" s="17">
        <v>0.119179945810946</v>
      </c>
      <c r="AJ9" s="17">
        <v>0.19092195165748699</v>
      </c>
      <c r="AK9" s="17">
        <v>0.113169997276411</v>
      </c>
      <c r="AL9" s="17">
        <v>0.229390875759655</v>
      </c>
      <c r="AM9" s="17">
        <v>9.4327457326800701E-2</v>
      </c>
      <c r="AN9" s="17"/>
      <c r="AO9" s="17">
        <v>0.108728339761012</v>
      </c>
      <c r="AP9" s="17">
        <v>0.18263862409411</v>
      </c>
      <c r="AQ9" s="17">
        <v>0.149707333682154</v>
      </c>
      <c r="AR9" s="17"/>
      <c r="AS9" s="17">
        <v>0.13292789423512999</v>
      </c>
      <c r="AT9" s="17">
        <v>0.12553384788875699</v>
      </c>
      <c r="AU9" s="17">
        <v>0.15750155671543101</v>
      </c>
      <c r="AV9" s="17">
        <v>0.25313128211154901</v>
      </c>
      <c r="AW9" s="17">
        <v>0.20258266025744601</v>
      </c>
    </row>
    <row r="10" spans="2:49" x14ac:dyDescent="0.25">
      <c r="B10" s="18" t="s">
        <v>400</v>
      </c>
      <c r="C10" s="17">
        <v>0.34052136938758898</v>
      </c>
      <c r="D10" s="17">
        <v>0.34761009052514102</v>
      </c>
      <c r="E10" s="17">
        <v>0.33116715585737</v>
      </c>
      <c r="F10" s="17"/>
      <c r="G10" s="17">
        <v>0.30610517498931999</v>
      </c>
      <c r="H10" s="17">
        <v>0.34238170422603698</v>
      </c>
      <c r="I10" s="17">
        <v>0.31408190331637598</v>
      </c>
      <c r="J10" s="17">
        <v>0.35994686653751701</v>
      </c>
      <c r="K10" s="17">
        <v>0.35893420274141802</v>
      </c>
      <c r="L10" s="17">
        <v>0.35573515339867201</v>
      </c>
      <c r="M10" s="17"/>
      <c r="N10" s="17">
        <v>0.364999626977279</v>
      </c>
      <c r="O10" s="17">
        <v>0.36973818241376599</v>
      </c>
      <c r="P10" s="17">
        <v>0.28384462884088302</v>
      </c>
      <c r="Q10" s="17">
        <v>0.341360053165638</v>
      </c>
      <c r="R10" s="17"/>
      <c r="S10" s="17">
        <v>0.28156617524794603</v>
      </c>
      <c r="T10" s="17">
        <v>0.38086386694794</v>
      </c>
      <c r="U10" s="17">
        <v>0.31539915618284697</v>
      </c>
      <c r="V10" s="17">
        <v>0.37039604234583101</v>
      </c>
      <c r="W10" s="17">
        <v>0.38324352989266702</v>
      </c>
      <c r="X10" s="17">
        <v>0.335522718541026</v>
      </c>
      <c r="Y10" s="17">
        <v>0.29768208704942101</v>
      </c>
      <c r="Z10" s="17">
        <v>0.39296900405951202</v>
      </c>
      <c r="AA10" s="17">
        <v>0.34289693965263102</v>
      </c>
      <c r="AB10" s="17">
        <v>0.364245670544948</v>
      </c>
      <c r="AC10" s="17">
        <v>0.35240612923942</v>
      </c>
      <c r="AD10" s="17"/>
      <c r="AE10" s="17">
        <v>0.32193851298092002</v>
      </c>
      <c r="AF10" s="17">
        <v>0.389713828906329</v>
      </c>
      <c r="AG10" s="17">
        <v>0.28356011509322099</v>
      </c>
      <c r="AH10" s="17"/>
      <c r="AI10" s="17">
        <v>0.34662409835959201</v>
      </c>
      <c r="AJ10" s="17">
        <v>0.33804804728700399</v>
      </c>
      <c r="AK10" s="17">
        <v>0.51569144110672005</v>
      </c>
      <c r="AL10" s="17">
        <v>0.15120701942742301</v>
      </c>
      <c r="AM10" s="17">
        <v>0.30117166775142101</v>
      </c>
      <c r="AN10" s="17"/>
      <c r="AO10" s="17">
        <v>0.34625359690327001</v>
      </c>
      <c r="AP10" s="17">
        <v>0.35610681310908798</v>
      </c>
      <c r="AQ10" s="17">
        <v>0.459340681144632</v>
      </c>
      <c r="AR10" s="17"/>
      <c r="AS10" s="17">
        <v>0.319032141898207</v>
      </c>
      <c r="AT10" s="17">
        <v>0.34571133483953298</v>
      </c>
      <c r="AU10" s="17">
        <v>0.34880552214769001</v>
      </c>
      <c r="AV10" s="17">
        <v>0.346026468663853</v>
      </c>
      <c r="AW10" s="17">
        <v>0.42955735273021001</v>
      </c>
    </row>
    <row r="11" spans="2:49" ht="30" x14ac:dyDescent="0.25">
      <c r="B11" s="18" t="s">
        <v>401</v>
      </c>
      <c r="C11" s="17">
        <v>0.29459707676696401</v>
      </c>
      <c r="D11" s="17">
        <v>0.28256274527684799</v>
      </c>
      <c r="E11" s="17">
        <v>0.309873331895966</v>
      </c>
      <c r="F11" s="17"/>
      <c r="G11" s="17">
        <v>0.24934602452941801</v>
      </c>
      <c r="H11" s="17">
        <v>0.27452178548158701</v>
      </c>
      <c r="I11" s="17">
        <v>0.283169100918651</v>
      </c>
      <c r="J11" s="17">
        <v>0.32010509950437199</v>
      </c>
      <c r="K11" s="17">
        <v>0.30393364022713798</v>
      </c>
      <c r="L11" s="17">
        <v>0.32408001365945799</v>
      </c>
      <c r="M11" s="17"/>
      <c r="N11" s="17">
        <v>0.25247756770976298</v>
      </c>
      <c r="O11" s="17">
        <v>0.28291584094919497</v>
      </c>
      <c r="P11" s="17">
        <v>0.37076135259342002</v>
      </c>
      <c r="Q11" s="17">
        <v>0.28842601845622101</v>
      </c>
      <c r="R11" s="17"/>
      <c r="S11" s="17">
        <v>0.25570306362596901</v>
      </c>
      <c r="T11" s="17">
        <v>0.30964654468195602</v>
      </c>
      <c r="U11" s="17">
        <v>0.31517590380254501</v>
      </c>
      <c r="V11" s="17">
        <v>0.281352526136466</v>
      </c>
      <c r="W11" s="17">
        <v>0.28002160167620699</v>
      </c>
      <c r="X11" s="17">
        <v>0.32254565257915502</v>
      </c>
      <c r="Y11" s="17">
        <v>0.29556897061978199</v>
      </c>
      <c r="Z11" s="17">
        <v>0.30796934614145799</v>
      </c>
      <c r="AA11" s="17">
        <v>0.318182741196054</v>
      </c>
      <c r="AB11" s="17">
        <v>0.262232691289914</v>
      </c>
      <c r="AC11" s="17">
        <v>0.31084604941640298</v>
      </c>
      <c r="AD11" s="17"/>
      <c r="AE11" s="17">
        <v>0.320449414577546</v>
      </c>
      <c r="AF11" s="17">
        <v>0.26751848597248001</v>
      </c>
      <c r="AG11" s="17">
        <v>0.33296306817928301</v>
      </c>
      <c r="AH11" s="17"/>
      <c r="AI11" s="17">
        <v>0.32080466729865298</v>
      </c>
      <c r="AJ11" s="17">
        <v>0.29185068385539897</v>
      </c>
      <c r="AK11" s="17">
        <v>0.25882656609983401</v>
      </c>
      <c r="AL11" s="17">
        <v>0.18301440376734099</v>
      </c>
      <c r="AM11" s="17">
        <v>0.332382089899462</v>
      </c>
      <c r="AN11" s="17"/>
      <c r="AO11" s="17">
        <v>0.33288230194389201</v>
      </c>
      <c r="AP11" s="17">
        <v>0.28925931624082002</v>
      </c>
      <c r="AQ11" s="17">
        <v>0.23926625355212799</v>
      </c>
      <c r="AR11" s="17"/>
      <c r="AS11" s="17">
        <v>0.36062060249752298</v>
      </c>
      <c r="AT11" s="17">
        <v>0.31246374852803399</v>
      </c>
      <c r="AU11" s="17">
        <v>0.25104311245073302</v>
      </c>
      <c r="AV11" s="17">
        <v>0.232940118328999</v>
      </c>
      <c r="AW11" s="17">
        <v>0.20462281873532301</v>
      </c>
    </row>
    <row r="12" spans="2:49" x14ac:dyDescent="0.25">
      <c r="B12" s="18" t="s">
        <v>402</v>
      </c>
      <c r="C12" s="17">
        <v>7.3783411258770304E-2</v>
      </c>
      <c r="D12" s="17">
        <v>8.1217136779352397E-2</v>
      </c>
      <c r="E12" s="17">
        <v>6.7143893397090801E-2</v>
      </c>
      <c r="F12" s="17"/>
      <c r="G12" s="17">
        <v>8.0500786531362195E-2</v>
      </c>
      <c r="H12" s="17">
        <v>6.4687021078845205E-2</v>
      </c>
      <c r="I12" s="17">
        <v>0.103095931730214</v>
      </c>
      <c r="J12" s="17">
        <v>5.1937585838695198E-2</v>
      </c>
      <c r="K12" s="17">
        <v>4.33231322791158E-2</v>
      </c>
      <c r="L12" s="17">
        <v>9.2995717070550404E-2</v>
      </c>
      <c r="M12" s="17"/>
      <c r="N12" s="17">
        <v>7.5841473498538606E-2</v>
      </c>
      <c r="O12" s="17">
        <v>7.9451905740348994E-2</v>
      </c>
      <c r="P12" s="17">
        <v>5.9985834512380598E-2</v>
      </c>
      <c r="Q12" s="17">
        <v>7.4423190312172496E-2</v>
      </c>
      <c r="R12" s="17"/>
      <c r="S12" s="17">
        <v>9.0543207556285102E-2</v>
      </c>
      <c r="T12" s="17">
        <v>4.24969106856408E-2</v>
      </c>
      <c r="U12" s="17">
        <v>8.0169137272060195E-2</v>
      </c>
      <c r="V12" s="17">
        <v>6.9332978459009098E-2</v>
      </c>
      <c r="W12" s="17">
        <v>4.0001841731686603E-2</v>
      </c>
      <c r="X12" s="17">
        <v>6.6747526972699603E-2</v>
      </c>
      <c r="Y12" s="17">
        <v>0.14569121665835399</v>
      </c>
      <c r="Z12" s="17">
        <v>9.6377838385297301E-2</v>
      </c>
      <c r="AA12" s="17">
        <v>6.5305462673604597E-2</v>
      </c>
      <c r="AB12" s="17">
        <v>7.9837066894723502E-2</v>
      </c>
      <c r="AC12" s="17">
        <v>2.57613982621329E-2</v>
      </c>
      <c r="AD12" s="17"/>
      <c r="AE12" s="17">
        <v>8.2047775492883404E-2</v>
      </c>
      <c r="AF12" s="17">
        <v>6.0192192293878802E-2</v>
      </c>
      <c r="AG12" s="17">
        <v>9.5159002400153403E-2</v>
      </c>
      <c r="AH12" s="17"/>
      <c r="AI12" s="17">
        <v>9.1752652423539194E-2</v>
      </c>
      <c r="AJ12" s="17">
        <v>6.50320848100754E-2</v>
      </c>
      <c r="AK12" s="17">
        <v>2.1278026026259601E-2</v>
      </c>
      <c r="AL12" s="17">
        <v>0.14114687884048299</v>
      </c>
      <c r="AM12" s="17">
        <v>6.4277784405018898E-2</v>
      </c>
      <c r="AN12" s="17"/>
      <c r="AO12" s="17">
        <v>0.102563192126019</v>
      </c>
      <c r="AP12" s="17">
        <v>5.7965807803862103E-2</v>
      </c>
      <c r="AQ12" s="17">
        <v>4.1948430284554299E-2</v>
      </c>
      <c r="AR12" s="17"/>
      <c r="AS12" s="17">
        <v>4.2332342537016197E-2</v>
      </c>
      <c r="AT12" s="17">
        <v>7.76515414377279E-2</v>
      </c>
      <c r="AU12" s="17">
        <v>9.0397261859608696E-2</v>
      </c>
      <c r="AV12" s="17">
        <v>5.1834119485993903E-2</v>
      </c>
      <c r="AW12" s="17">
        <v>6.9801939139593802E-2</v>
      </c>
    </row>
    <row r="13" spans="2:49" x14ac:dyDescent="0.25">
      <c r="B13" s="18" t="s">
        <v>403</v>
      </c>
      <c r="C13" s="17">
        <v>5.7224936351580401E-2</v>
      </c>
      <c r="D13" s="17">
        <v>8.6070001800555199E-2</v>
      </c>
      <c r="E13" s="17">
        <v>2.8956633197649899E-2</v>
      </c>
      <c r="F13" s="17"/>
      <c r="G13" s="17">
        <v>6.8168587705664904E-2</v>
      </c>
      <c r="H13" s="17">
        <v>6.3784654063789498E-2</v>
      </c>
      <c r="I13" s="17">
        <v>6.11509824719806E-2</v>
      </c>
      <c r="J13" s="17">
        <v>5.0923032602384198E-2</v>
      </c>
      <c r="K13" s="17">
        <v>8.0643798570480194E-2</v>
      </c>
      <c r="L13" s="17">
        <v>2.77629696886783E-2</v>
      </c>
      <c r="M13" s="17"/>
      <c r="N13" s="17">
        <v>6.0368472425715497E-2</v>
      </c>
      <c r="O13" s="17">
        <v>5.0586182217155599E-2</v>
      </c>
      <c r="P13" s="17">
        <v>5.7830504039097903E-2</v>
      </c>
      <c r="Q13" s="17">
        <v>5.77158343599437E-2</v>
      </c>
      <c r="R13" s="17"/>
      <c r="S13" s="17">
        <v>7.9091830688511805E-2</v>
      </c>
      <c r="T13" s="17">
        <v>5.98212954389441E-2</v>
      </c>
      <c r="U13" s="17">
        <v>2.69818938388026E-2</v>
      </c>
      <c r="V13" s="17">
        <v>5.49058380461728E-2</v>
      </c>
      <c r="W13" s="17">
        <v>6.4072339551473595E-2</v>
      </c>
      <c r="X13" s="17">
        <v>5.3075244472592098E-2</v>
      </c>
      <c r="Y13" s="17">
        <v>3.3846902821376201E-2</v>
      </c>
      <c r="Z13" s="17">
        <v>7.31393635625886E-2</v>
      </c>
      <c r="AA13" s="17">
        <v>5.33976927796578E-2</v>
      </c>
      <c r="AB13" s="17">
        <v>6.8658067654268795E-2</v>
      </c>
      <c r="AC13" s="17">
        <v>5.6895822098551103E-2</v>
      </c>
      <c r="AD13" s="17"/>
      <c r="AE13" s="17">
        <v>7.87610557887784E-2</v>
      </c>
      <c r="AF13" s="17">
        <v>3.77404709914715E-2</v>
      </c>
      <c r="AG13" s="17">
        <v>5.8817275232665701E-2</v>
      </c>
      <c r="AH13" s="17"/>
      <c r="AI13" s="17">
        <v>6.1990260418956097E-2</v>
      </c>
      <c r="AJ13" s="17">
        <v>4.2341636613915101E-2</v>
      </c>
      <c r="AK13" s="17">
        <v>3.1686269655150402E-2</v>
      </c>
      <c r="AL13" s="17">
        <v>0.29524082220509801</v>
      </c>
      <c r="AM13" s="17">
        <v>6.67858083011936E-2</v>
      </c>
      <c r="AN13" s="17"/>
      <c r="AO13" s="17">
        <v>5.4134800046296998E-2</v>
      </c>
      <c r="AP13" s="17">
        <v>4.09195324409177E-2</v>
      </c>
      <c r="AQ13" s="17">
        <v>5.3666037179538703E-2</v>
      </c>
      <c r="AR13" s="17"/>
      <c r="AS13" s="17">
        <v>4.5799691460328203E-2</v>
      </c>
      <c r="AT13" s="17">
        <v>5.1128498282107297E-2</v>
      </c>
      <c r="AU13" s="17">
        <v>7.1205384964295695E-2</v>
      </c>
      <c r="AV13" s="17">
        <v>6.4404909766546697E-2</v>
      </c>
      <c r="AW13" s="17">
        <v>9.3435229137427495E-2</v>
      </c>
    </row>
    <row r="14" spans="2:49" x14ac:dyDescent="0.25">
      <c r="B14" s="18" t="s">
        <v>104</v>
      </c>
      <c r="C14" s="17">
        <v>8.4503138107787201E-2</v>
      </c>
      <c r="D14" s="17">
        <v>4.7455715261389302E-2</v>
      </c>
      <c r="E14" s="17">
        <v>0.120775350977105</v>
      </c>
      <c r="F14" s="17"/>
      <c r="G14" s="17">
        <v>0.106088805599147</v>
      </c>
      <c r="H14" s="17">
        <v>8.6059791499990601E-2</v>
      </c>
      <c r="I14" s="17">
        <v>7.0887329990293901E-2</v>
      </c>
      <c r="J14" s="17">
        <v>6.5631707465294301E-2</v>
      </c>
      <c r="K14" s="17">
        <v>9.1016160662720599E-2</v>
      </c>
      <c r="L14" s="17">
        <v>9.4156573954582504E-2</v>
      </c>
      <c r="M14" s="17"/>
      <c r="N14" s="17">
        <v>6.4634433044250095E-2</v>
      </c>
      <c r="O14" s="17">
        <v>8.69501581072602E-2</v>
      </c>
      <c r="P14" s="17">
        <v>8.4380639204351196E-2</v>
      </c>
      <c r="Q14" s="17">
        <v>0.1018291225699</v>
      </c>
      <c r="R14" s="17"/>
      <c r="S14" s="17">
        <v>7.1076627502927897E-2</v>
      </c>
      <c r="T14" s="17">
        <v>9.1571365252098094E-2</v>
      </c>
      <c r="U14" s="17">
        <v>0.14151717768699701</v>
      </c>
      <c r="V14" s="17">
        <v>5.1797040086922298E-2</v>
      </c>
      <c r="W14" s="17">
        <v>5.5276103929829498E-2</v>
      </c>
      <c r="X14" s="17">
        <v>6.2669275080953005E-2</v>
      </c>
      <c r="Y14" s="17">
        <v>8.5484191317729094E-2</v>
      </c>
      <c r="Z14" s="17">
        <v>5.1730567841788602E-2</v>
      </c>
      <c r="AA14" s="17">
        <v>0.107491976957345</v>
      </c>
      <c r="AB14" s="17">
        <v>9.6795700117415895E-2</v>
      </c>
      <c r="AC14" s="17">
        <v>0.10531015866907199</v>
      </c>
      <c r="AD14" s="17"/>
      <c r="AE14" s="17">
        <v>6.7120600481980305E-2</v>
      </c>
      <c r="AF14" s="17">
        <v>7.4989052114694602E-2</v>
      </c>
      <c r="AG14" s="17">
        <v>0.115603931686272</v>
      </c>
      <c r="AH14" s="17"/>
      <c r="AI14" s="17">
        <v>5.9648375688314E-2</v>
      </c>
      <c r="AJ14" s="17">
        <v>7.1805595776120099E-2</v>
      </c>
      <c r="AK14" s="17">
        <v>5.9347699835625198E-2</v>
      </c>
      <c r="AL14" s="17">
        <v>0</v>
      </c>
      <c r="AM14" s="17">
        <v>0.141055192316103</v>
      </c>
      <c r="AN14" s="17"/>
      <c r="AO14" s="17">
        <v>5.5437769219509901E-2</v>
      </c>
      <c r="AP14" s="17">
        <v>7.3109906311202899E-2</v>
      </c>
      <c r="AQ14" s="17">
        <v>5.6071264156992602E-2</v>
      </c>
      <c r="AR14" s="17"/>
      <c r="AS14" s="17">
        <v>9.9287327371795797E-2</v>
      </c>
      <c r="AT14" s="17">
        <v>8.75110290238411E-2</v>
      </c>
      <c r="AU14" s="17">
        <v>8.1047161862242104E-2</v>
      </c>
      <c r="AV14" s="17">
        <v>5.1663101643059102E-2</v>
      </c>
      <c r="AW14" s="17">
        <v>0</v>
      </c>
    </row>
    <row r="15" spans="2:49" x14ac:dyDescent="0.25">
      <c r="B15" s="18" t="s">
        <v>404</v>
      </c>
      <c r="C15" s="21">
        <v>0.489891437514898</v>
      </c>
      <c r="D15" s="21">
        <v>0.50269440088185602</v>
      </c>
      <c r="E15" s="21">
        <v>0.47325079053218799</v>
      </c>
      <c r="F15" s="21"/>
      <c r="G15" s="21">
        <v>0.495895795634409</v>
      </c>
      <c r="H15" s="21">
        <v>0.51094674787578698</v>
      </c>
      <c r="I15" s="21">
        <v>0.48169665488885999</v>
      </c>
      <c r="J15" s="21">
        <v>0.51140257458925398</v>
      </c>
      <c r="K15" s="21">
        <v>0.48108326826054498</v>
      </c>
      <c r="L15" s="21">
        <v>0.461004725626731</v>
      </c>
      <c r="M15" s="21"/>
      <c r="N15" s="21">
        <v>0.54667805332173303</v>
      </c>
      <c r="O15" s="21">
        <v>0.50009591298603995</v>
      </c>
      <c r="P15" s="21">
        <v>0.42704166965075002</v>
      </c>
      <c r="Q15" s="21">
        <v>0.47760583430176201</v>
      </c>
      <c r="R15" s="21"/>
      <c r="S15" s="21">
        <v>0.50358527062630598</v>
      </c>
      <c r="T15" s="21">
        <v>0.49646388394136098</v>
      </c>
      <c r="U15" s="21">
        <v>0.43615588739959599</v>
      </c>
      <c r="V15" s="21">
        <v>0.54261161727143004</v>
      </c>
      <c r="W15" s="21">
        <v>0.56062811311080396</v>
      </c>
      <c r="X15" s="21">
        <v>0.49496230089460103</v>
      </c>
      <c r="Y15" s="21">
        <v>0.43940871858275798</v>
      </c>
      <c r="Z15" s="21">
        <v>0.47078288406886698</v>
      </c>
      <c r="AA15" s="21">
        <v>0.45562212639333899</v>
      </c>
      <c r="AB15" s="21">
        <v>0.492476474043677</v>
      </c>
      <c r="AC15" s="21">
        <v>0.50118657155384105</v>
      </c>
      <c r="AD15" s="21"/>
      <c r="AE15" s="21">
        <v>0.451621153658812</v>
      </c>
      <c r="AF15" s="21">
        <v>0.55955979862747496</v>
      </c>
      <c r="AG15" s="21">
        <v>0.397456722501626</v>
      </c>
      <c r="AH15" s="21"/>
      <c r="AI15" s="21">
        <v>0.465804044170538</v>
      </c>
      <c r="AJ15" s="21">
        <v>0.52896999894449004</v>
      </c>
      <c r="AK15" s="21">
        <v>0.62886143838313102</v>
      </c>
      <c r="AL15" s="21">
        <v>0.38059789518707898</v>
      </c>
      <c r="AM15" s="21">
        <v>0.39549912507822199</v>
      </c>
      <c r="AN15" s="21"/>
      <c r="AO15" s="21">
        <v>0.45498193666428199</v>
      </c>
      <c r="AP15" s="21">
        <v>0.53874543720319801</v>
      </c>
      <c r="AQ15" s="21">
        <v>0.60904801482678605</v>
      </c>
      <c r="AR15" s="21"/>
      <c r="AS15" s="21">
        <v>0.45196003613333602</v>
      </c>
      <c r="AT15" s="21">
        <v>0.47124518272829002</v>
      </c>
      <c r="AU15" s="21">
        <v>0.50630707886311999</v>
      </c>
      <c r="AV15" s="21">
        <v>0.59915775077540201</v>
      </c>
      <c r="AW15" s="21">
        <v>0.63214001298765599</v>
      </c>
    </row>
    <row r="16" spans="2:49" x14ac:dyDescent="0.25">
      <c r="B16" s="18" t="s">
        <v>405</v>
      </c>
      <c r="C16" s="21">
        <v>0.13100834761035099</v>
      </c>
      <c r="D16" s="21">
        <v>0.16728713857990801</v>
      </c>
      <c r="E16" s="21">
        <v>9.6100526594740707E-2</v>
      </c>
      <c r="F16" s="21"/>
      <c r="G16" s="21">
        <v>0.148669374237027</v>
      </c>
      <c r="H16" s="21">
        <v>0.12847167514263499</v>
      </c>
      <c r="I16" s="21">
        <v>0.164246914202195</v>
      </c>
      <c r="J16" s="21">
        <v>0.10286061844107899</v>
      </c>
      <c r="K16" s="21">
        <v>0.12396693084959599</v>
      </c>
      <c r="L16" s="21">
        <v>0.120758686759229</v>
      </c>
      <c r="M16" s="21"/>
      <c r="N16" s="21">
        <v>0.13620994592425401</v>
      </c>
      <c r="O16" s="21">
        <v>0.13003808795750499</v>
      </c>
      <c r="P16" s="21">
        <v>0.11781633855147899</v>
      </c>
      <c r="Q16" s="21">
        <v>0.132139024672116</v>
      </c>
      <c r="R16" s="21"/>
      <c r="S16" s="21">
        <v>0.169635038244797</v>
      </c>
      <c r="T16" s="21">
        <v>0.102318206124585</v>
      </c>
      <c r="U16" s="21">
        <v>0.10715103111086299</v>
      </c>
      <c r="V16" s="21">
        <v>0.124238816505182</v>
      </c>
      <c r="W16" s="21">
        <v>0.10407418128316</v>
      </c>
      <c r="X16" s="21">
        <v>0.11982277144529201</v>
      </c>
      <c r="Y16" s="21">
        <v>0.17953811947973</v>
      </c>
      <c r="Z16" s="21">
        <v>0.169517201947886</v>
      </c>
      <c r="AA16" s="21">
        <v>0.118703155453262</v>
      </c>
      <c r="AB16" s="21">
        <v>0.14849513454899199</v>
      </c>
      <c r="AC16" s="21">
        <v>8.2657220360684E-2</v>
      </c>
      <c r="AD16" s="21"/>
      <c r="AE16" s="21">
        <v>0.16080883128166201</v>
      </c>
      <c r="AF16" s="21">
        <v>9.7932663285350302E-2</v>
      </c>
      <c r="AG16" s="21">
        <v>0.15397627763281899</v>
      </c>
      <c r="AH16" s="21"/>
      <c r="AI16" s="21">
        <v>0.153742912842495</v>
      </c>
      <c r="AJ16" s="21">
        <v>0.107373721423991</v>
      </c>
      <c r="AK16" s="21">
        <v>5.2964295681409999E-2</v>
      </c>
      <c r="AL16" s="21">
        <v>0.436387701045581</v>
      </c>
      <c r="AM16" s="21">
        <v>0.13106359270621201</v>
      </c>
      <c r="AN16" s="21"/>
      <c r="AO16" s="21">
        <v>0.156697992172316</v>
      </c>
      <c r="AP16" s="21">
        <v>9.8885340244779796E-2</v>
      </c>
      <c r="AQ16" s="21">
        <v>9.5614467464093106E-2</v>
      </c>
      <c r="AR16" s="21"/>
      <c r="AS16" s="21">
        <v>8.81320339973444E-2</v>
      </c>
      <c r="AT16" s="21">
        <v>0.12878003971983501</v>
      </c>
      <c r="AU16" s="21">
        <v>0.16160264682390399</v>
      </c>
      <c r="AV16" s="21">
        <v>0.116239029252541</v>
      </c>
      <c r="AW16" s="21">
        <v>0.16323716827702101</v>
      </c>
    </row>
    <row r="17" spans="2:49" x14ac:dyDescent="0.25">
      <c r="B17" s="18" t="s">
        <v>179</v>
      </c>
      <c r="C17" s="22">
        <v>0.35888308990454698</v>
      </c>
      <c r="D17" s="22">
        <v>0.33540726230194801</v>
      </c>
      <c r="E17" s="22">
        <v>0.37715026393744799</v>
      </c>
      <c r="F17" s="22"/>
      <c r="G17" s="22">
        <v>0.34722642139738102</v>
      </c>
      <c r="H17" s="22">
        <v>0.38247507273315301</v>
      </c>
      <c r="I17" s="22">
        <v>0.31744974068666498</v>
      </c>
      <c r="J17" s="22">
        <v>0.40854195614817501</v>
      </c>
      <c r="K17" s="22">
        <v>0.357116337410949</v>
      </c>
      <c r="L17" s="22">
        <v>0.34024603886750199</v>
      </c>
      <c r="M17" s="22"/>
      <c r="N17" s="22">
        <v>0.41046810739747902</v>
      </c>
      <c r="O17" s="22">
        <v>0.37005782502853601</v>
      </c>
      <c r="P17" s="22">
        <v>0.30922533109927203</v>
      </c>
      <c r="Q17" s="22">
        <v>0.34546680962964599</v>
      </c>
      <c r="R17" s="22"/>
      <c r="S17" s="22">
        <v>0.333950232381509</v>
      </c>
      <c r="T17" s="22">
        <v>0.39414567781677701</v>
      </c>
      <c r="U17" s="22">
        <v>0.32900485628873299</v>
      </c>
      <c r="V17" s="22">
        <v>0.418372800766248</v>
      </c>
      <c r="W17" s="22">
        <v>0.45655393182764298</v>
      </c>
      <c r="X17" s="22">
        <v>0.37513952944930901</v>
      </c>
      <c r="Y17" s="22">
        <v>0.25987059910302801</v>
      </c>
      <c r="Z17" s="22">
        <v>0.30126568212098098</v>
      </c>
      <c r="AA17" s="22">
        <v>0.336918970940077</v>
      </c>
      <c r="AB17" s="22">
        <v>0.34398133949468501</v>
      </c>
      <c r="AC17" s="22">
        <v>0.41852935119315698</v>
      </c>
      <c r="AD17" s="22"/>
      <c r="AE17" s="22">
        <v>0.29081232237714999</v>
      </c>
      <c r="AF17" s="22">
        <v>0.46162713534212502</v>
      </c>
      <c r="AG17" s="22">
        <v>0.24348044486880699</v>
      </c>
      <c r="AH17" s="22"/>
      <c r="AI17" s="22">
        <v>0.31206113132804297</v>
      </c>
      <c r="AJ17" s="22">
        <v>0.4215962775205</v>
      </c>
      <c r="AK17" s="22">
        <v>0.57589714270172099</v>
      </c>
      <c r="AL17" s="22">
        <v>-5.5789805858502003E-2</v>
      </c>
      <c r="AM17" s="22">
        <v>0.26443553237200901</v>
      </c>
      <c r="AN17" s="22"/>
      <c r="AO17" s="22">
        <v>0.29828394449196599</v>
      </c>
      <c r="AP17" s="22">
        <v>0.43986009695841799</v>
      </c>
      <c r="AQ17" s="22">
        <v>0.51343354736269298</v>
      </c>
      <c r="AR17" s="22"/>
      <c r="AS17" s="22">
        <v>0.36382800213599198</v>
      </c>
      <c r="AT17" s="22">
        <v>0.34246514300845499</v>
      </c>
      <c r="AU17" s="22">
        <v>0.34470443203921602</v>
      </c>
      <c r="AV17" s="22">
        <v>0.48291872152286103</v>
      </c>
      <c r="AW17" s="22">
        <v>0.46890284471063498</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0.15005005766422799</v>
      </c>
      <c r="D9" s="17">
        <v>0.15657599487902599</v>
      </c>
      <c r="E9" s="17">
        <v>0.14356140372888199</v>
      </c>
      <c r="F9" s="17"/>
      <c r="G9" s="17">
        <v>0.123604378081396</v>
      </c>
      <c r="H9" s="17">
        <v>0.156682792042316</v>
      </c>
      <c r="I9" s="17">
        <v>0.20434818590125101</v>
      </c>
      <c r="J9" s="17">
        <v>0.15491062217621199</v>
      </c>
      <c r="K9" s="17">
        <v>9.7075234364376706E-2</v>
      </c>
      <c r="L9" s="17">
        <v>0.14563564405017701</v>
      </c>
      <c r="M9" s="17"/>
      <c r="N9" s="17">
        <v>0.17408055634588501</v>
      </c>
      <c r="O9" s="17">
        <v>0.13616761265288899</v>
      </c>
      <c r="P9" s="17">
        <v>0.14438089127247</v>
      </c>
      <c r="Q9" s="17">
        <v>0.14325718735715101</v>
      </c>
      <c r="R9" s="17"/>
      <c r="S9" s="17">
        <v>0.14071926213842001</v>
      </c>
      <c r="T9" s="17">
        <v>0.155765421087595</v>
      </c>
      <c r="U9" s="17">
        <v>0.161711461945829</v>
      </c>
      <c r="V9" s="17">
        <v>0.17906333666629701</v>
      </c>
      <c r="W9" s="17">
        <v>0.161118334480853</v>
      </c>
      <c r="X9" s="17">
        <v>0.141765368371046</v>
      </c>
      <c r="Y9" s="17">
        <v>0.16052282909120399</v>
      </c>
      <c r="Z9" s="17">
        <v>0.117314621816028</v>
      </c>
      <c r="AA9" s="17">
        <v>0.15885687148434699</v>
      </c>
      <c r="AB9" s="17">
        <v>0.115056006051568</v>
      </c>
      <c r="AC9" s="17">
        <v>0.13658124393791701</v>
      </c>
      <c r="AD9" s="17"/>
      <c r="AE9" s="17">
        <v>0.15672783481514699</v>
      </c>
      <c r="AF9" s="17">
        <v>0.15843874331182101</v>
      </c>
      <c r="AG9" s="17">
        <v>0.12519574868757599</v>
      </c>
      <c r="AH9" s="17"/>
      <c r="AI9" s="17">
        <v>0.12304776328122601</v>
      </c>
      <c r="AJ9" s="17">
        <v>0.21330248110661401</v>
      </c>
      <c r="AK9" s="17">
        <v>0.12843394025118501</v>
      </c>
      <c r="AL9" s="17">
        <v>5.1298270953188799E-2</v>
      </c>
      <c r="AM9" s="17">
        <v>0.103744681678653</v>
      </c>
      <c r="AN9" s="17"/>
      <c r="AO9" s="17">
        <v>9.6058788918228694E-2</v>
      </c>
      <c r="AP9" s="17">
        <v>0.18013007425925001</v>
      </c>
      <c r="AQ9" s="17">
        <v>0.170792798189391</v>
      </c>
      <c r="AR9" s="17"/>
      <c r="AS9" s="17">
        <v>0.124823788547436</v>
      </c>
      <c r="AT9" s="17">
        <v>0.157636026931569</v>
      </c>
      <c r="AU9" s="17">
        <v>0.15777185950921399</v>
      </c>
      <c r="AV9" s="17">
        <v>0.21364292036729601</v>
      </c>
      <c r="AW9" s="17">
        <v>0.114464444246464</v>
      </c>
    </row>
    <row r="10" spans="2:49" x14ac:dyDescent="0.25">
      <c r="B10" s="18" t="s">
        <v>400</v>
      </c>
      <c r="C10" s="17">
        <v>0.26269166632483298</v>
      </c>
      <c r="D10" s="17">
        <v>0.28085345662120598</v>
      </c>
      <c r="E10" s="17">
        <v>0.24139448832091601</v>
      </c>
      <c r="F10" s="17"/>
      <c r="G10" s="17">
        <v>0.259081171869948</v>
      </c>
      <c r="H10" s="17">
        <v>0.31568469058577903</v>
      </c>
      <c r="I10" s="17">
        <v>0.24653118595578299</v>
      </c>
      <c r="J10" s="17">
        <v>0.26862168050906499</v>
      </c>
      <c r="K10" s="17">
        <v>0.26495129945936102</v>
      </c>
      <c r="L10" s="17">
        <v>0.22495328151842101</v>
      </c>
      <c r="M10" s="17"/>
      <c r="N10" s="17">
        <v>0.25010990697747398</v>
      </c>
      <c r="O10" s="17">
        <v>0.26943051644869997</v>
      </c>
      <c r="P10" s="17">
        <v>0.26775890868508501</v>
      </c>
      <c r="Q10" s="17">
        <v>0.27024173583599698</v>
      </c>
      <c r="R10" s="17"/>
      <c r="S10" s="17">
        <v>0.28375839731242303</v>
      </c>
      <c r="T10" s="17">
        <v>0.247562074067359</v>
      </c>
      <c r="U10" s="17">
        <v>0.19385374853982201</v>
      </c>
      <c r="V10" s="17">
        <v>0.23752731805577601</v>
      </c>
      <c r="W10" s="17">
        <v>0.33655392162569803</v>
      </c>
      <c r="X10" s="17">
        <v>0.27479714281338802</v>
      </c>
      <c r="Y10" s="17">
        <v>0.322106269937732</v>
      </c>
      <c r="Z10" s="17">
        <v>0.22257738717112799</v>
      </c>
      <c r="AA10" s="17">
        <v>0.23616278974125501</v>
      </c>
      <c r="AB10" s="17">
        <v>0.22028166180236</v>
      </c>
      <c r="AC10" s="17">
        <v>0.33062391958005</v>
      </c>
      <c r="AD10" s="17"/>
      <c r="AE10" s="17">
        <v>0.30105596453779598</v>
      </c>
      <c r="AF10" s="17">
        <v>0.26146354691858698</v>
      </c>
      <c r="AG10" s="17">
        <v>0.189186029927086</v>
      </c>
      <c r="AH10" s="17"/>
      <c r="AI10" s="17">
        <v>0.271917659392234</v>
      </c>
      <c r="AJ10" s="17">
        <v>0.28539005243697002</v>
      </c>
      <c r="AK10" s="17">
        <v>0.30686775149609802</v>
      </c>
      <c r="AL10" s="17">
        <v>0.105384978070129</v>
      </c>
      <c r="AM10" s="17">
        <v>0.18412957018057499</v>
      </c>
      <c r="AN10" s="17"/>
      <c r="AO10" s="17">
        <v>0.26155857134988297</v>
      </c>
      <c r="AP10" s="17">
        <v>0.284693639122237</v>
      </c>
      <c r="AQ10" s="17">
        <v>0.26785290859864902</v>
      </c>
      <c r="AR10" s="17"/>
      <c r="AS10" s="17">
        <v>0.231379035359213</v>
      </c>
      <c r="AT10" s="17">
        <v>0.267403359007369</v>
      </c>
      <c r="AU10" s="17">
        <v>0.29577537071745702</v>
      </c>
      <c r="AV10" s="17">
        <v>0.21413564463597201</v>
      </c>
      <c r="AW10" s="17">
        <v>0.264389720914255</v>
      </c>
    </row>
    <row r="11" spans="2:49" ht="30" x14ac:dyDescent="0.25">
      <c r="B11" s="18" t="s">
        <v>401</v>
      </c>
      <c r="C11" s="17">
        <v>0.26883462787725698</v>
      </c>
      <c r="D11" s="17">
        <v>0.25189429282412001</v>
      </c>
      <c r="E11" s="17">
        <v>0.28874350361832402</v>
      </c>
      <c r="F11" s="17"/>
      <c r="G11" s="17">
        <v>0.29739612783865699</v>
      </c>
      <c r="H11" s="17">
        <v>0.196049487756732</v>
      </c>
      <c r="I11" s="17">
        <v>0.27409499802505299</v>
      </c>
      <c r="J11" s="17">
        <v>0.27353211690728901</v>
      </c>
      <c r="K11" s="17">
        <v>0.30738657255609902</v>
      </c>
      <c r="L11" s="17">
        <v>0.27677771520632599</v>
      </c>
      <c r="M11" s="17"/>
      <c r="N11" s="17">
        <v>0.24992052481684099</v>
      </c>
      <c r="O11" s="17">
        <v>0.25727715738158002</v>
      </c>
      <c r="P11" s="17">
        <v>0.27532163761015799</v>
      </c>
      <c r="Q11" s="17">
        <v>0.29404231002078302</v>
      </c>
      <c r="R11" s="17"/>
      <c r="S11" s="17">
        <v>0.23450182729743299</v>
      </c>
      <c r="T11" s="17">
        <v>0.25094438585454398</v>
      </c>
      <c r="U11" s="17">
        <v>0.31325829235674701</v>
      </c>
      <c r="V11" s="17">
        <v>0.29870118196272799</v>
      </c>
      <c r="W11" s="17">
        <v>0.25188741247217999</v>
      </c>
      <c r="X11" s="17">
        <v>0.27810274300756099</v>
      </c>
      <c r="Y11" s="17">
        <v>0.25744492480363301</v>
      </c>
      <c r="Z11" s="17">
        <v>0.31200438802728397</v>
      </c>
      <c r="AA11" s="17">
        <v>0.26146489327781097</v>
      </c>
      <c r="AB11" s="17">
        <v>0.29022081712481501</v>
      </c>
      <c r="AC11" s="17">
        <v>0.26394132530763398</v>
      </c>
      <c r="AD11" s="17"/>
      <c r="AE11" s="17">
        <v>0.24696804604221201</v>
      </c>
      <c r="AF11" s="17">
        <v>0.27458566625278802</v>
      </c>
      <c r="AG11" s="17">
        <v>0.29726140680374002</v>
      </c>
      <c r="AH11" s="17"/>
      <c r="AI11" s="17">
        <v>0.25528056911777902</v>
      </c>
      <c r="AJ11" s="17">
        <v>0.27127283874152203</v>
      </c>
      <c r="AK11" s="17">
        <v>0.32055037667400599</v>
      </c>
      <c r="AL11" s="17">
        <v>0.27446722981480298</v>
      </c>
      <c r="AM11" s="17">
        <v>0.30681502424229501</v>
      </c>
      <c r="AN11" s="17"/>
      <c r="AO11" s="17">
        <v>0.25608945410879302</v>
      </c>
      <c r="AP11" s="17">
        <v>0.26574177882606298</v>
      </c>
      <c r="AQ11" s="17">
        <v>0.266651397684464</v>
      </c>
      <c r="AR11" s="17"/>
      <c r="AS11" s="17">
        <v>0.31701066849169701</v>
      </c>
      <c r="AT11" s="17">
        <v>0.27973406870814199</v>
      </c>
      <c r="AU11" s="17">
        <v>0.20585431073523799</v>
      </c>
      <c r="AV11" s="17">
        <v>0.24079139055881299</v>
      </c>
      <c r="AW11" s="17">
        <v>0.35967537642368602</v>
      </c>
    </row>
    <row r="12" spans="2:49" x14ac:dyDescent="0.25">
      <c r="B12" s="18" t="s">
        <v>402</v>
      </c>
      <c r="C12" s="17">
        <v>0.135777718161568</v>
      </c>
      <c r="D12" s="17">
        <v>0.130013174581254</v>
      </c>
      <c r="E12" s="17">
        <v>0.14127460417691901</v>
      </c>
      <c r="F12" s="17"/>
      <c r="G12" s="17">
        <v>0.132239522907309</v>
      </c>
      <c r="H12" s="17">
        <v>0.12033382993116799</v>
      </c>
      <c r="I12" s="17">
        <v>0.120655475057364</v>
      </c>
      <c r="J12" s="17">
        <v>0.11457459075408399</v>
      </c>
      <c r="K12" s="17">
        <v>0.14731650622238099</v>
      </c>
      <c r="L12" s="17">
        <v>0.17807108145852599</v>
      </c>
      <c r="M12" s="17"/>
      <c r="N12" s="17">
        <v>0.14541375365034201</v>
      </c>
      <c r="O12" s="17">
        <v>0.170011063457426</v>
      </c>
      <c r="P12" s="17">
        <v>0.131924892615565</v>
      </c>
      <c r="Q12" s="17">
        <v>9.9073514870901797E-2</v>
      </c>
      <c r="R12" s="17"/>
      <c r="S12" s="17">
        <v>0.12942941969345401</v>
      </c>
      <c r="T12" s="17">
        <v>0.13637967127051301</v>
      </c>
      <c r="U12" s="17">
        <v>0.128034980972625</v>
      </c>
      <c r="V12" s="17">
        <v>0.162542905009878</v>
      </c>
      <c r="W12" s="17">
        <v>0.13332853273166501</v>
      </c>
      <c r="X12" s="17">
        <v>0.150821483620136</v>
      </c>
      <c r="Y12" s="17">
        <v>0.12090923884183399</v>
      </c>
      <c r="Z12" s="17">
        <v>0.146170831313926</v>
      </c>
      <c r="AA12" s="17">
        <v>0.117651721165973</v>
      </c>
      <c r="AB12" s="17">
        <v>0.12290628830330701</v>
      </c>
      <c r="AC12" s="17">
        <v>0.17034387397473599</v>
      </c>
      <c r="AD12" s="17"/>
      <c r="AE12" s="17">
        <v>0.12172979208500601</v>
      </c>
      <c r="AF12" s="17">
        <v>0.155288529623825</v>
      </c>
      <c r="AG12" s="17">
        <v>0.123098827487475</v>
      </c>
      <c r="AH12" s="17"/>
      <c r="AI12" s="17">
        <v>0.16434207500016099</v>
      </c>
      <c r="AJ12" s="17">
        <v>0.106568542928048</v>
      </c>
      <c r="AK12" s="17">
        <v>0.108892729176266</v>
      </c>
      <c r="AL12" s="17">
        <v>0.27110036621641098</v>
      </c>
      <c r="AM12" s="17">
        <v>0.141052298147753</v>
      </c>
      <c r="AN12" s="17"/>
      <c r="AO12" s="17">
        <v>0.18172903623970399</v>
      </c>
      <c r="AP12" s="17">
        <v>0.12921582189591899</v>
      </c>
      <c r="AQ12" s="17">
        <v>0.12520698773108399</v>
      </c>
      <c r="AR12" s="17"/>
      <c r="AS12" s="17">
        <v>0.14310982146194101</v>
      </c>
      <c r="AT12" s="17">
        <v>0.121387642982777</v>
      </c>
      <c r="AU12" s="17">
        <v>0.138313589956328</v>
      </c>
      <c r="AV12" s="17">
        <v>0.16393794346375301</v>
      </c>
      <c r="AW12" s="17">
        <v>9.8339100610368393E-2</v>
      </c>
    </row>
    <row r="13" spans="2:49" x14ac:dyDescent="0.25">
      <c r="B13" s="18" t="s">
        <v>403</v>
      </c>
      <c r="C13" s="17">
        <v>9.5097536395643903E-2</v>
      </c>
      <c r="D13" s="17">
        <v>0.13231651432088201</v>
      </c>
      <c r="E13" s="17">
        <v>5.8855239153818198E-2</v>
      </c>
      <c r="F13" s="17"/>
      <c r="G13" s="17">
        <v>8.6024787415101195E-2</v>
      </c>
      <c r="H13" s="17">
        <v>8.1297815960281405E-2</v>
      </c>
      <c r="I13" s="17">
        <v>7.9879917303619097E-2</v>
      </c>
      <c r="J13" s="17">
        <v>9.1351444110132005E-2</v>
      </c>
      <c r="K13" s="17">
        <v>0.112279329324539</v>
      </c>
      <c r="L13" s="17">
        <v>0.119054388355468</v>
      </c>
      <c r="M13" s="17"/>
      <c r="N13" s="17">
        <v>0.122210904176281</v>
      </c>
      <c r="O13" s="17">
        <v>9.6265959443241206E-2</v>
      </c>
      <c r="P13" s="17">
        <v>7.95462129790801E-2</v>
      </c>
      <c r="Q13" s="17">
        <v>7.7878048550852494E-2</v>
      </c>
      <c r="R13" s="17"/>
      <c r="S13" s="17">
        <v>0.13471282410742499</v>
      </c>
      <c r="T13" s="17">
        <v>9.6828822797645195E-2</v>
      </c>
      <c r="U13" s="17">
        <v>7.0244803276725998E-2</v>
      </c>
      <c r="V13" s="17">
        <v>7.7863520166196395E-2</v>
      </c>
      <c r="W13" s="17">
        <v>5.9786625934684798E-2</v>
      </c>
      <c r="X13" s="17">
        <v>7.1173464595857897E-2</v>
      </c>
      <c r="Y13" s="17">
        <v>4.9044371583034901E-2</v>
      </c>
      <c r="Z13" s="17">
        <v>0.11757148751959499</v>
      </c>
      <c r="AA13" s="17">
        <v>0.13010553324758001</v>
      </c>
      <c r="AB13" s="17">
        <v>0.162658123064606</v>
      </c>
      <c r="AC13" s="17">
        <v>1.30782034124736E-2</v>
      </c>
      <c r="AD13" s="17"/>
      <c r="AE13" s="17">
        <v>0.117738468529167</v>
      </c>
      <c r="AF13" s="17">
        <v>7.3564896096157503E-2</v>
      </c>
      <c r="AG13" s="17">
        <v>0.108549498651724</v>
      </c>
      <c r="AH13" s="17"/>
      <c r="AI13" s="17">
        <v>0.127036971201264</v>
      </c>
      <c r="AJ13" s="17">
        <v>5.2456139955912598E-2</v>
      </c>
      <c r="AK13" s="17">
        <v>0.10429028239905</v>
      </c>
      <c r="AL13" s="17">
        <v>0.247247833002226</v>
      </c>
      <c r="AM13" s="17">
        <v>0.106646600460997</v>
      </c>
      <c r="AN13" s="17"/>
      <c r="AO13" s="17">
        <v>0.142791487645377</v>
      </c>
      <c r="AP13" s="17">
        <v>6.5093579769364904E-2</v>
      </c>
      <c r="AQ13" s="17">
        <v>0.119620845443145</v>
      </c>
      <c r="AR13" s="17"/>
      <c r="AS13" s="17">
        <v>7.9713607819733606E-2</v>
      </c>
      <c r="AT13" s="17">
        <v>7.5718768753513396E-2</v>
      </c>
      <c r="AU13" s="17">
        <v>0.113859652146117</v>
      </c>
      <c r="AV13" s="17">
        <v>0.105984145275053</v>
      </c>
      <c r="AW13" s="17">
        <v>0.12787861808263601</v>
      </c>
    </row>
    <row r="14" spans="2:49" x14ac:dyDescent="0.25">
      <c r="B14" s="18" t="s">
        <v>104</v>
      </c>
      <c r="C14" s="17">
        <v>8.7548393576469999E-2</v>
      </c>
      <c r="D14" s="17">
        <v>4.8346566773512199E-2</v>
      </c>
      <c r="E14" s="17">
        <v>0.12617076100114</v>
      </c>
      <c r="F14" s="17"/>
      <c r="G14" s="17">
        <v>0.101654011887589</v>
      </c>
      <c r="H14" s="17">
        <v>0.129951383723723</v>
      </c>
      <c r="I14" s="17">
        <v>7.44902377569297E-2</v>
      </c>
      <c r="J14" s="17">
        <v>9.7009545543217293E-2</v>
      </c>
      <c r="K14" s="17">
        <v>7.0991058073243601E-2</v>
      </c>
      <c r="L14" s="17">
        <v>5.5507889411081902E-2</v>
      </c>
      <c r="M14" s="17"/>
      <c r="N14" s="17">
        <v>5.8264354033178499E-2</v>
      </c>
      <c r="O14" s="17">
        <v>7.0847690616164194E-2</v>
      </c>
      <c r="P14" s="17">
        <v>0.101067456837641</v>
      </c>
      <c r="Q14" s="17">
        <v>0.115507203364315</v>
      </c>
      <c r="R14" s="17"/>
      <c r="S14" s="17">
        <v>7.6878269450846096E-2</v>
      </c>
      <c r="T14" s="17">
        <v>0.11251962492234401</v>
      </c>
      <c r="U14" s="17">
        <v>0.132896712908251</v>
      </c>
      <c r="V14" s="17">
        <v>4.4301738139124303E-2</v>
      </c>
      <c r="W14" s="17">
        <v>5.7325172754918802E-2</v>
      </c>
      <c r="X14" s="17">
        <v>8.3339797592010698E-2</v>
      </c>
      <c r="Y14" s="17">
        <v>8.9972365742562593E-2</v>
      </c>
      <c r="Z14" s="17">
        <v>8.4361284152038293E-2</v>
      </c>
      <c r="AA14" s="17">
        <v>9.5758191083033406E-2</v>
      </c>
      <c r="AB14" s="17">
        <v>8.8877103653344294E-2</v>
      </c>
      <c r="AC14" s="17">
        <v>8.5431433787188593E-2</v>
      </c>
      <c r="AD14" s="17"/>
      <c r="AE14" s="17">
        <v>5.5779893990672097E-2</v>
      </c>
      <c r="AF14" s="17">
        <v>7.6658617796821593E-2</v>
      </c>
      <c r="AG14" s="17">
        <v>0.15670848844239901</v>
      </c>
      <c r="AH14" s="17"/>
      <c r="AI14" s="17">
        <v>5.8374962007335697E-2</v>
      </c>
      <c r="AJ14" s="17">
        <v>7.1009944830933397E-2</v>
      </c>
      <c r="AK14" s="17">
        <v>3.0964920003394101E-2</v>
      </c>
      <c r="AL14" s="17">
        <v>5.0501321943242798E-2</v>
      </c>
      <c r="AM14" s="17">
        <v>0.157611825289727</v>
      </c>
      <c r="AN14" s="17"/>
      <c r="AO14" s="17">
        <v>6.1772661738014198E-2</v>
      </c>
      <c r="AP14" s="17">
        <v>7.51251061271659E-2</v>
      </c>
      <c r="AQ14" s="17">
        <v>4.9875062353266698E-2</v>
      </c>
      <c r="AR14" s="17"/>
      <c r="AS14" s="17">
        <v>0.10396307831998</v>
      </c>
      <c r="AT14" s="17">
        <v>9.8120133616629801E-2</v>
      </c>
      <c r="AU14" s="17">
        <v>8.8425216935645395E-2</v>
      </c>
      <c r="AV14" s="17">
        <v>6.1507955699113798E-2</v>
      </c>
      <c r="AW14" s="17">
        <v>3.52527397225905E-2</v>
      </c>
    </row>
    <row r="15" spans="2:49" x14ac:dyDescent="0.25">
      <c r="B15" s="18" t="s">
        <v>404</v>
      </c>
      <c r="C15" s="21">
        <v>0.412741723989061</v>
      </c>
      <c r="D15" s="21">
        <v>0.43742945150023199</v>
      </c>
      <c r="E15" s="21">
        <v>0.38495589204979802</v>
      </c>
      <c r="F15" s="21"/>
      <c r="G15" s="21">
        <v>0.38268554995134302</v>
      </c>
      <c r="H15" s="21">
        <v>0.47236748262809503</v>
      </c>
      <c r="I15" s="21">
        <v>0.45087937185703397</v>
      </c>
      <c r="J15" s="21">
        <v>0.42353230268527697</v>
      </c>
      <c r="K15" s="21">
        <v>0.36202653382373801</v>
      </c>
      <c r="L15" s="21">
        <v>0.37058892556859802</v>
      </c>
      <c r="M15" s="21"/>
      <c r="N15" s="21">
        <v>0.42419046332335802</v>
      </c>
      <c r="O15" s="21">
        <v>0.40559812910158899</v>
      </c>
      <c r="P15" s="21">
        <v>0.41213979995755501</v>
      </c>
      <c r="Q15" s="21">
        <v>0.41349892319314802</v>
      </c>
      <c r="R15" s="21"/>
      <c r="S15" s="21">
        <v>0.42447765945084198</v>
      </c>
      <c r="T15" s="21">
        <v>0.40332749515495397</v>
      </c>
      <c r="U15" s="21">
        <v>0.35556521048565198</v>
      </c>
      <c r="V15" s="21">
        <v>0.41659065472207302</v>
      </c>
      <c r="W15" s="21">
        <v>0.49767225610655103</v>
      </c>
      <c r="X15" s="21">
        <v>0.41656251118443399</v>
      </c>
      <c r="Y15" s="21">
        <v>0.48262909902893603</v>
      </c>
      <c r="Z15" s="21">
        <v>0.33989200898715599</v>
      </c>
      <c r="AA15" s="21">
        <v>0.395019661225602</v>
      </c>
      <c r="AB15" s="21">
        <v>0.33533766785392799</v>
      </c>
      <c r="AC15" s="21">
        <v>0.46720516351796798</v>
      </c>
      <c r="AD15" s="21"/>
      <c r="AE15" s="21">
        <v>0.457783799352943</v>
      </c>
      <c r="AF15" s="21">
        <v>0.41990229023040798</v>
      </c>
      <c r="AG15" s="21">
        <v>0.31438177861466199</v>
      </c>
      <c r="AH15" s="21"/>
      <c r="AI15" s="21">
        <v>0.39496542267346002</v>
      </c>
      <c r="AJ15" s="21">
        <v>0.498692533543584</v>
      </c>
      <c r="AK15" s="21">
        <v>0.435301691747283</v>
      </c>
      <c r="AL15" s="21">
        <v>0.15668324902331801</v>
      </c>
      <c r="AM15" s="21">
        <v>0.28787425185922899</v>
      </c>
      <c r="AN15" s="21"/>
      <c r="AO15" s="21">
        <v>0.35761736026811197</v>
      </c>
      <c r="AP15" s="21">
        <v>0.46482371338148698</v>
      </c>
      <c r="AQ15" s="21">
        <v>0.43864570678803999</v>
      </c>
      <c r="AR15" s="21"/>
      <c r="AS15" s="21">
        <v>0.35620282390664898</v>
      </c>
      <c r="AT15" s="21">
        <v>0.42503938593893797</v>
      </c>
      <c r="AU15" s="21">
        <v>0.45354723022667198</v>
      </c>
      <c r="AV15" s="21">
        <v>0.427778565003268</v>
      </c>
      <c r="AW15" s="21">
        <v>0.37885416516071901</v>
      </c>
    </row>
    <row r="16" spans="2:49" x14ac:dyDescent="0.25">
      <c r="B16" s="18" t="s">
        <v>405</v>
      </c>
      <c r="C16" s="21">
        <v>0.230875254557212</v>
      </c>
      <c r="D16" s="21">
        <v>0.26232968890213598</v>
      </c>
      <c r="E16" s="21">
        <v>0.200129843330737</v>
      </c>
      <c r="F16" s="21"/>
      <c r="G16" s="21">
        <v>0.21826431032241</v>
      </c>
      <c r="H16" s="21">
        <v>0.20163164589145</v>
      </c>
      <c r="I16" s="21">
        <v>0.200535392360983</v>
      </c>
      <c r="J16" s="21">
        <v>0.20592603486421601</v>
      </c>
      <c r="K16" s="21">
        <v>0.25959583554692001</v>
      </c>
      <c r="L16" s="21">
        <v>0.29712546981399401</v>
      </c>
      <c r="M16" s="21"/>
      <c r="N16" s="21">
        <v>0.26762465782662298</v>
      </c>
      <c r="O16" s="21">
        <v>0.26627702290066702</v>
      </c>
      <c r="P16" s="21">
        <v>0.21147110559464499</v>
      </c>
      <c r="Q16" s="21">
        <v>0.176951563421754</v>
      </c>
      <c r="R16" s="21"/>
      <c r="S16" s="21">
        <v>0.26414224380087897</v>
      </c>
      <c r="T16" s="21">
        <v>0.23320849406815899</v>
      </c>
      <c r="U16" s="21">
        <v>0.198279784249351</v>
      </c>
      <c r="V16" s="21">
        <v>0.24040642517607499</v>
      </c>
      <c r="W16" s="21">
        <v>0.19311515866635001</v>
      </c>
      <c r="X16" s="21">
        <v>0.221994948215994</v>
      </c>
      <c r="Y16" s="21">
        <v>0.16995361042486801</v>
      </c>
      <c r="Z16" s="21">
        <v>0.26374231883352101</v>
      </c>
      <c r="AA16" s="21">
        <v>0.24775725441355301</v>
      </c>
      <c r="AB16" s="21">
        <v>0.285564411367913</v>
      </c>
      <c r="AC16" s="21">
        <v>0.18342207738721</v>
      </c>
      <c r="AD16" s="21"/>
      <c r="AE16" s="21">
        <v>0.23946826061417301</v>
      </c>
      <c r="AF16" s="21">
        <v>0.22885342571998299</v>
      </c>
      <c r="AG16" s="21">
        <v>0.231648326139199</v>
      </c>
      <c r="AH16" s="21"/>
      <c r="AI16" s="21">
        <v>0.29137904620142502</v>
      </c>
      <c r="AJ16" s="21">
        <v>0.15902468288396099</v>
      </c>
      <c r="AK16" s="21">
        <v>0.21318301157531599</v>
      </c>
      <c r="AL16" s="21">
        <v>0.51834819921863595</v>
      </c>
      <c r="AM16" s="21">
        <v>0.24769889860875</v>
      </c>
      <c r="AN16" s="21"/>
      <c r="AO16" s="21">
        <v>0.32452052388508101</v>
      </c>
      <c r="AP16" s="21">
        <v>0.19430940166528399</v>
      </c>
      <c r="AQ16" s="21">
        <v>0.24482783317422999</v>
      </c>
      <c r="AR16" s="21"/>
      <c r="AS16" s="21">
        <v>0.22282342928167501</v>
      </c>
      <c r="AT16" s="21">
        <v>0.19710641173629001</v>
      </c>
      <c r="AU16" s="21">
        <v>0.25217324210244502</v>
      </c>
      <c r="AV16" s="21">
        <v>0.26992208873880502</v>
      </c>
      <c r="AW16" s="21">
        <v>0.226217718693005</v>
      </c>
    </row>
    <row r="17" spans="2:49" x14ac:dyDescent="0.25">
      <c r="B17" s="18" t="s">
        <v>179</v>
      </c>
      <c r="C17" s="22">
        <v>0.181866469431849</v>
      </c>
      <c r="D17" s="22">
        <v>0.17509976259809601</v>
      </c>
      <c r="E17" s="22">
        <v>0.184826048719061</v>
      </c>
      <c r="F17" s="22"/>
      <c r="G17" s="22">
        <v>0.16442123962893301</v>
      </c>
      <c r="H17" s="22">
        <v>0.27073583673664497</v>
      </c>
      <c r="I17" s="22">
        <v>0.25034397949605097</v>
      </c>
      <c r="J17" s="22">
        <v>0.21760626782106099</v>
      </c>
      <c r="K17" s="22">
        <v>0.102430698276818</v>
      </c>
      <c r="L17" s="22">
        <v>7.3463455754603293E-2</v>
      </c>
      <c r="M17" s="22"/>
      <c r="N17" s="22">
        <v>0.15656580549673599</v>
      </c>
      <c r="O17" s="22">
        <v>0.139321106200922</v>
      </c>
      <c r="P17" s="22">
        <v>0.20066869436290999</v>
      </c>
      <c r="Q17" s="22">
        <v>0.23654735977139399</v>
      </c>
      <c r="R17" s="22"/>
      <c r="S17" s="22">
        <v>0.16033541564996401</v>
      </c>
      <c r="T17" s="22">
        <v>0.17011900108679501</v>
      </c>
      <c r="U17" s="22">
        <v>0.15728542623630101</v>
      </c>
      <c r="V17" s="22">
        <v>0.17618422954599799</v>
      </c>
      <c r="W17" s="22">
        <v>0.30455709744020099</v>
      </c>
      <c r="X17" s="22">
        <v>0.19456756296843999</v>
      </c>
      <c r="Y17" s="22">
        <v>0.31267548860406702</v>
      </c>
      <c r="Z17" s="22">
        <v>7.61496901536345E-2</v>
      </c>
      <c r="AA17" s="22">
        <v>0.147262406812049</v>
      </c>
      <c r="AB17" s="22">
        <v>4.9773256486014703E-2</v>
      </c>
      <c r="AC17" s="22">
        <v>0.28378308613075798</v>
      </c>
      <c r="AD17" s="22"/>
      <c r="AE17" s="22">
        <v>0.21831553873876899</v>
      </c>
      <c r="AF17" s="22">
        <v>0.19104886451042499</v>
      </c>
      <c r="AG17" s="22">
        <v>8.2733452475462502E-2</v>
      </c>
      <c r="AH17" s="22"/>
      <c r="AI17" s="22">
        <v>0.103586376472036</v>
      </c>
      <c r="AJ17" s="22">
        <v>0.33966785065962302</v>
      </c>
      <c r="AK17" s="22">
        <v>0.22211868017196701</v>
      </c>
      <c r="AL17" s="22">
        <v>-0.36166495019531902</v>
      </c>
      <c r="AM17" s="22">
        <v>4.0175353250478697E-2</v>
      </c>
      <c r="AN17" s="22"/>
      <c r="AO17" s="22">
        <v>3.3096836383030598E-2</v>
      </c>
      <c r="AP17" s="22">
        <v>0.27051431171620299</v>
      </c>
      <c r="AQ17" s="22">
        <v>0.19381787361381</v>
      </c>
      <c r="AR17" s="22"/>
      <c r="AS17" s="22">
        <v>0.133379394624974</v>
      </c>
      <c r="AT17" s="22">
        <v>0.22793297420264799</v>
      </c>
      <c r="AU17" s="22">
        <v>0.20137398812422699</v>
      </c>
      <c r="AV17" s="22">
        <v>0.157856476264463</v>
      </c>
      <c r="AW17" s="22">
        <v>0.15263644646771399</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0.112563897616934</v>
      </c>
      <c r="D9" s="17">
        <v>0.14748021328712099</v>
      </c>
      <c r="E9" s="17">
        <v>7.7226714896934806E-2</v>
      </c>
      <c r="F9" s="17"/>
      <c r="G9" s="17">
        <v>0.19784972842318399</v>
      </c>
      <c r="H9" s="17">
        <v>0.13406820059855501</v>
      </c>
      <c r="I9" s="17">
        <v>0.13637233131249801</v>
      </c>
      <c r="J9" s="17">
        <v>0.103976349425476</v>
      </c>
      <c r="K9" s="17">
        <v>7.2536932698095399E-2</v>
      </c>
      <c r="L9" s="17">
        <v>4.9985057925767101E-2</v>
      </c>
      <c r="M9" s="17"/>
      <c r="N9" s="17">
        <v>0.14218629827078599</v>
      </c>
      <c r="O9" s="17">
        <v>8.2258029532135402E-2</v>
      </c>
      <c r="P9" s="17">
        <v>0.121671933151575</v>
      </c>
      <c r="Q9" s="17">
        <v>9.8740000751037199E-2</v>
      </c>
      <c r="R9" s="17"/>
      <c r="S9" s="17">
        <v>0.16755373174194499</v>
      </c>
      <c r="T9" s="17">
        <v>0.116158323133552</v>
      </c>
      <c r="U9" s="17">
        <v>9.8397217724844402E-2</v>
      </c>
      <c r="V9" s="17">
        <v>0.14237570269284899</v>
      </c>
      <c r="W9" s="17">
        <v>8.5330365640971406E-2</v>
      </c>
      <c r="X9" s="17">
        <v>7.4181558331927799E-2</v>
      </c>
      <c r="Y9" s="17">
        <v>0.100086210325916</v>
      </c>
      <c r="Z9" s="17">
        <v>6.3228593590546903E-2</v>
      </c>
      <c r="AA9" s="17">
        <v>0.11464066374638</v>
      </c>
      <c r="AB9" s="17">
        <v>9.0599016876351399E-2</v>
      </c>
      <c r="AC9" s="17">
        <v>0.10826115663191101</v>
      </c>
      <c r="AD9" s="17"/>
      <c r="AE9" s="17">
        <v>9.0419756793120004E-2</v>
      </c>
      <c r="AF9" s="17">
        <v>0.12375836951379</v>
      </c>
      <c r="AG9" s="17">
        <v>9.8818250950246406E-2</v>
      </c>
      <c r="AH9" s="17"/>
      <c r="AI9" s="17">
        <v>8.7393248968280199E-2</v>
      </c>
      <c r="AJ9" s="17">
        <v>0.154312405126727</v>
      </c>
      <c r="AK9" s="17">
        <v>0.115201972159083</v>
      </c>
      <c r="AL9" s="17">
        <v>5.1399282466351802E-2</v>
      </c>
      <c r="AM9" s="17">
        <v>5.7096516167243698E-2</v>
      </c>
      <c r="AN9" s="17"/>
      <c r="AO9" s="17">
        <v>6.4476692723071299E-2</v>
      </c>
      <c r="AP9" s="17">
        <v>0.15229518223935901</v>
      </c>
      <c r="AQ9" s="17">
        <v>0.113171435683891</v>
      </c>
      <c r="AR9" s="17"/>
      <c r="AS9" s="17">
        <v>9.7361823528011704E-2</v>
      </c>
      <c r="AT9" s="17">
        <v>0.106635374384213</v>
      </c>
      <c r="AU9" s="17">
        <v>0.12074866502485899</v>
      </c>
      <c r="AV9" s="17">
        <v>0.16547079545809301</v>
      </c>
      <c r="AW9" s="17">
        <v>0.16320437215498801</v>
      </c>
    </row>
    <row r="10" spans="2:49" x14ac:dyDescent="0.25">
      <c r="B10" s="18" t="s">
        <v>400</v>
      </c>
      <c r="C10" s="17">
        <v>0.240863505580176</v>
      </c>
      <c r="D10" s="17">
        <v>0.223236351852584</v>
      </c>
      <c r="E10" s="17">
        <v>0.25656558555303</v>
      </c>
      <c r="F10" s="17"/>
      <c r="G10" s="17">
        <v>0.30811289667483599</v>
      </c>
      <c r="H10" s="17">
        <v>0.28105884869070702</v>
      </c>
      <c r="I10" s="17">
        <v>0.27687360801483901</v>
      </c>
      <c r="J10" s="17">
        <v>0.26545134728773401</v>
      </c>
      <c r="K10" s="17">
        <v>0.20584799090484701</v>
      </c>
      <c r="L10" s="17">
        <v>0.12670083891935999</v>
      </c>
      <c r="M10" s="17"/>
      <c r="N10" s="17">
        <v>0.285290074516445</v>
      </c>
      <c r="O10" s="17">
        <v>0.21916403002413501</v>
      </c>
      <c r="P10" s="17">
        <v>0.207698865768605</v>
      </c>
      <c r="Q10" s="17">
        <v>0.24867361486728901</v>
      </c>
      <c r="R10" s="17"/>
      <c r="S10" s="17">
        <v>0.26897997193426598</v>
      </c>
      <c r="T10" s="17">
        <v>0.222436907340896</v>
      </c>
      <c r="U10" s="17">
        <v>0.14892678392570299</v>
      </c>
      <c r="V10" s="17">
        <v>0.20143082073847299</v>
      </c>
      <c r="W10" s="17">
        <v>0.35343913322710402</v>
      </c>
      <c r="X10" s="17">
        <v>0.31326671701340802</v>
      </c>
      <c r="Y10" s="17">
        <v>0.19885083908835799</v>
      </c>
      <c r="Z10" s="17">
        <v>0.27461634691022202</v>
      </c>
      <c r="AA10" s="17">
        <v>0.22657571510764801</v>
      </c>
      <c r="AB10" s="17">
        <v>0.23037806351524401</v>
      </c>
      <c r="AC10" s="17">
        <v>0.22718805566972899</v>
      </c>
      <c r="AD10" s="17"/>
      <c r="AE10" s="17">
        <v>0.20427494214008801</v>
      </c>
      <c r="AF10" s="17">
        <v>0.26235170234881999</v>
      </c>
      <c r="AG10" s="17">
        <v>0.263875341293622</v>
      </c>
      <c r="AH10" s="17"/>
      <c r="AI10" s="17">
        <v>0.190757563659674</v>
      </c>
      <c r="AJ10" s="17">
        <v>0.30969048756708001</v>
      </c>
      <c r="AK10" s="17">
        <v>0.198938726968307</v>
      </c>
      <c r="AL10" s="17">
        <v>0.18280329340788601</v>
      </c>
      <c r="AM10" s="17">
        <v>0.23075758000177399</v>
      </c>
      <c r="AN10" s="17"/>
      <c r="AO10" s="17">
        <v>0.20785489126130899</v>
      </c>
      <c r="AP10" s="17">
        <v>0.314857159987184</v>
      </c>
      <c r="AQ10" s="17">
        <v>0.22930576712905401</v>
      </c>
      <c r="AR10" s="17"/>
      <c r="AS10" s="17">
        <v>0.21501930551105</v>
      </c>
      <c r="AT10" s="17">
        <v>0.26890443665020602</v>
      </c>
      <c r="AU10" s="17">
        <v>0.25165811304240798</v>
      </c>
      <c r="AV10" s="17">
        <v>0.304190157341516</v>
      </c>
      <c r="AW10" s="17">
        <v>0.18140094163626899</v>
      </c>
    </row>
    <row r="11" spans="2:49" ht="30" x14ac:dyDescent="0.25">
      <c r="B11" s="18" t="s">
        <v>401</v>
      </c>
      <c r="C11" s="17">
        <v>0.27881874139524898</v>
      </c>
      <c r="D11" s="17">
        <v>0.275529571232972</v>
      </c>
      <c r="E11" s="17">
        <v>0.28377423043299399</v>
      </c>
      <c r="F11" s="17"/>
      <c r="G11" s="17">
        <v>0.22837690357750501</v>
      </c>
      <c r="H11" s="17">
        <v>0.28363601851268</v>
      </c>
      <c r="I11" s="17">
        <v>0.28835586197375501</v>
      </c>
      <c r="J11" s="17">
        <v>0.24351530230607399</v>
      </c>
      <c r="K11" s="17">
        <v>0.27806942973201298</v>
      </c>
      <c r="L11" s="17">
        <v>0.33350638174556002</v>
      </c>
      <c r="M11" s="17"/>
      <c r="N11" s="17">
        <v>0.23141805279442901</v>
      </c>
      <c r="O11" s="17">
        <v>0.28250340693801101</v>
      </c>
      <c r="P11" s="17">
        <v>0.311985119036776</v>
      </c>
      <c r="Q11" s="17">
        <v>0.29642116528997198</v>
      </c>
      <c r="R11" s="17"/>
      <c r="S11" s="17">
        <v>0.25165331374885502</v>
      </c>
      <c r="T11" s="17">
        <v>0.33997208431274001</v>
      </c>
      <c r="U11" s="17">
        <v>0.37865160952854499</v>
      </c>
      <c r="V11" s="17">
        <v>0.27211736156717198</v>
      </c>
      <c r="W11" s="17">
        <v>0.22718277279599999</v>
      </c>
      <c r="X11" s="17">
        <v>0.24612685806994999</v>
      </c>
      <c r="Y11" s="17">
        <v>0.30863856996054401</v>
      </c>
      <c r="Z11" s="17">
        <v>0.25343916726254501</v>
      </c>
      <c r="AA11" s="17">
        <v>0.26034941468940598</v>
      </c>
      <c r="AB11" s="17">
        <v>0.24000459524450399</v>
      </c>
      <c r="AC11" s="17">
        <v>0.26092987900222397</v>
      </c>
      <c r="AD11" s="17"/>
      <c r="AE11" s="17">
        <v>0.26276978941163398</v>
      </c>
      <c r="AF11" s="17">
        <v>0.291183572528812</v>
      </c>
      <c r="AG11" s="17">
        <v>0.289439003094558</v>
      </c>
      <c r="AH11" s="17"/>
      <c r="AI11" s="17">
        <v>0.28001422828797001</v>
      </c>
      <c r="AJ11" s="17">
        <v>0.24753528107958001</v>
      </c>
      <c r="AK11" s="17">
        <v>0.37353950272196601</v>
      </c>
      <c r="AL11" s="17">
        <v>0.190493275665505</v>
      </c>
      <c r="AM11" s="17">
        <v>0.29403309568959402</v>
      </c>
      <c r="AN11" s="17"/>
      <c r="AO11" s="17">
        <v>0.276009667375328</v>
      </c>
      <c r="AP11" s="17">
        <v>0.26071717800662503</v>
      </c>
      <c r="AQ11" s="17">
        <v>0.326799938623339</v>
      </c>
      <c r="AR11" s="17"/>
      <c r="AS11" s="17">
        <v>0.30858227425343598</v>
      </c>
      <c r="AT11" s="17">
        <v>0.27753286125391002</v>
      </c>
      <c r="AU11" s="17">
        <v>0.21796787808802701</v>
      </c>
      <c r="AV11" s="17">
        <v>0.22782548228184399</v>
      </c>
      <c r="AW11" s="17">
        <v>0.38050281881515002</v>
      </c>
    </row>
    <row r="12" spans="2:49" x14ac:dyDescent="0.25">
      <c r="B12" s="18" t="s">
        <v>402</v>
      </c>
      <c r="C12" s="17">
        <v>0.15117480439254</v>
      </c>
      <c r="D12" s="17">
        <v>0.13827601557976801</v>
      </c>
      <c r="E12" s="17">
        <v>0.16574863376204599</v>
      </c>
      <c r="F12" s="17"/>
      <c r="G12" s="17">
        <v>0.11611720245893301</v>
      </c>
      <c r="H12" s="17">
        <v>0.110180809233835</v>
      </c>
      <c r="I12" s="17">
        <v>0.136348310069701</v>
      </c>
      <c r="J12" s="17">
        <v>0.177962905519639</v>
      </c>
      <c r="K12" s="17">
        <v>0.194294756483185</v>
      </c>
      <c r="L12" s="17">
        <v>0.16893429741086699</v>
      </c>
      <c r="M12" s="17"/>
      <c r="N12" s="17">
        <v>0.13694882819916401</v>
      </c>
      <c r="O12" s="17">
        <v>0.162205370251985</v>
      </c>
      <c r="P12" s="17">
        <v>0.15643136576872299</v>
      </c>
      <c r="Q12" s="17">
        <v>0.15115631125318099</v>
      </c>
      <c r="R12" s="17"/>
      <c r="S12" s="17">
        <v>0.10876030883457601</v>
      </c>
      <c r="T12" s="17">
        <v>0.113291895271559</v>
      </c>
      <c r="U12" s="17">
        <v>0.15485116416278</v>
      </c>
      <c r="V12" s="17">
        <v>0.17159261691368499</v>
      </c>
      <c r="W12" s="17">
        <v>0.16652464954219701</v>
      </c>
      <c r="X12" s="17">
        <v>0.17864603776777699</v>
      </c>
      <c r="Y12" s="17">
        <v>0.163716641041353</v>
      </c>
      <c r="Z12" s="17">
        <v>0.146475585052567</v>
      </c>
      <c r="AA12" s="17">
        <v>0.15502433149845399</v>
      </c>
      <c r="AB12" s="17">
        <v>0.172919332780686</v>
      </c>
      <c r="AC12" s="17">
        <v>0.195358342772532</v>
      </c>
      <c r="AD12" s="17"/>
      <c r="AE12" s="17">
        <v>0.194742646489834</v>
      </c>
      <c r="AF12" s="17">
        <v>0.13593037096443</v>
      </c>
      <c r="AG12" s="17">
        <v>9.6249572412316006E-2</v>
      </c>
      <c r="AH12" s="17"/>
      <c r="AI12" s="17">
        <v>0.19613216452246399</v>
      </c>
      <c r="AJ12" s="17">
        <v>0.13238847125002101</v>
      </c>
      <c r="AK12" s="17">
        <v>0.17507496338813899</v>
      </c>
      <c r="AL12" s="17">
        <v>0.229266004365698</v>
      </c>
      <c r="AM12" s="17">
        <v>9.4552232333050198E-2</v>
      </c>
      <c r="AN12" s="17"/>
      <c r="AO12" s="17">
        <v>0.20649209187477199</v>
      </c>
      <c r="AP12" s="17">
        <v>0.11480648192133699</v>
      </c>
      <c r="AQ12" s="17">
        <v>0.145983534082541</v>
      </c>
      <c r="AR12" s="17"/>
      <c r="AS12" s="17">
        <v>0.17101979514270499</v>
      </c>
      <c r="AT12" s="17">
        <v>0.14217557477642201</v>
      </c>
      <c r="AU12" s="17">
        <v>0.16080694108642099</v>
      </c>
      <c r="AV12" s="17">
        <v>0.13270353396494</v>
      </c>
      <c r="AW12" s="17">
        <v>0.13919200293038</v>
      </c>
    </row>
    <row r="13" spans="2:49" x14ac:dyDescent="0.25">
      <c r="B13" s="18" t="s">
        <v>403</v>
      </c>
      <c r="C13" s="17">
        <v>0.12262025868373801</v>
      </c>
      <c r="D13" s="17">
        <v>0.149799114497494</v>
      </c>
      <c r="E13" s="17">
        <v>9.5132689329061604E-2</v>
      </c>
      <c r="F13" s="17"/>
      <c r="G13" s="17">
        <v>4.6249668726377799E-2</v>
      </c>
      <c r="H13" s="17">
        <v>5.5518082416555099E-2</v>
      </c>
      <c r="I13" s="17">
        <v>7.9476015831120905E-2</v>
      </c>
      <c r="J13" s="17">
        <v>0.117351312684554</v>
      </c>
      <c r="K13" s="17">
        <v>0.17558947184327001</v>
      </c>
      <c r="L13" s="17">
        <v>0.24270976549767401</v>
      </c>
      <c r="M13" s="17"/>
      <c r="N13" s="17">
        <v>0.131284106807569</v>
      </c>
      <c r="O13" s="17">
        <v>0.14669904589670499</v>
      </c>
      <c r="P13" s="17">
        <v>0.112612339178722</v>
      </c>
      <c r="Q13" s="17">
        <v>0.10182038877699</v>
      </c>
      <c r="R13" s="17"/>
      <c r="S13" s="17">
        <v>8.9051229582988806E-2</v>
      </c>
      <c r="T13" s="17">
        <v>0.10755498193905801</v>
      </c>
      <c r="U13" s="17">
        <v>0.117603341617046</v>
      </c>
      <c r="V13" s="17">
        <v>0.11850866312898301</v>
      </c>
      <c r="W13" s="17">
        <v>0.11019790603881</v>
      </c>
      <c r="X13" s="17">
        <v>0.124390492319053</v>
      </c>
      <c r="Y13" s="17">
        <v>0.137492477179704</v>
      </c>
      <c r="Z13" s="17">
        <v>0.180239492503009</v>
      </c>
      <c r="AA13" s="17">
        <v>0.14705570737923099</v>
      </c>
      <c r="AB13" s="17">
        <v>0.16800437560365</v>
      </c>
      <c r="AC13" s="17">
        <v>9.3264039532709495E-2</v>
      </c>
      <c r="AD13" s="17"/>
      <c r="AE13" s="17">
        <v>0.20239613123380101</v>
      </c>
      <c r="AF13" s="17">
        <v>8.5040586860105197E-2</v>
      </c>
      <c r="AG13" s="17">
        <v>7.3402640767132502E-2</v>
      </c>
      <c r="AH13" s="17"/>
      <c r="AI13" s="17">
        <v>0.20413753077671801</v>
      </c>
      <c r="AJ13" s="17">
        <v>5.73510836214806E-2</v>
      </c>
      <c r="AK13" s="17">
        <v>6.6722403735873306E-2</v>
      </c>
      <c r="AL13" s="17">
        <v>0.34603814409455802</v>
      </c>
      <c r="AM13" s="17">
        <v>0.101560283452044</v>
      </c>
      <c r="AN13" s="17"/>
      <c r="AO13" s="17">
        <v>0.19388846708903801</v>
      </c>
      <c r="AP13" s="17">
        <v>6.4234258552006096E-2</v>
      </c>
      <c r="AQ13" s="17">
        <v>6.3792969037918104E-2</v>
      </c>
      <c r="AR13" s="17"/>
      <c r="AS13" s="17">
        <v>0.12922091699420599</v>
      </c>
      <c r="AT13" s="17">
        <v>0.10261904270720799</v>
      </c>
      <c r="AU13" s="17">
        <v>0.13225969898269899</v>
      </c>
      <c r="AV13" s="17">
        <v>7.6202333548792106E-2</v>
      </c>
      <c r="AW13" s="17">
        <v>0.10865550189745</v>
      </c>
    </row>
    <row r="14" spans="2:49" x14ac:dyDescent="0.25">
      <c r="B14" s="18" t="s">
        <v>104</v>
      </c>
      <c r="C14" s="17">
        <v>9.3958792331362895E-2</v>
      </c>
      <c r="D14" s="17">
        <v>6.5678733550059598E-2</v>
      </c>
      <c r="E14" s="17">
        <v>0.121552146025934</v>
      </c>
      <c r="F14" s="17"/>
      <c r="G14" s="17">
        <v>0.103293600139165</v>
      </c>
      <c r="H14" s="17">
        <v>0.13553804054766799</v>
      </c>
      <c r="I14" s="17">
        <v>8.2573872798085299E-2</v>
      </c>
      <c r="J14" s="17">
        <v>9.17427827765223E-2</v>
      </c>
      <c r="K14" s="17">
        <v>7.3661418338590606E-2</v>
      </c>
      <c r="L14" s="17">
        <v>7.8163658500771699E-2</v>
      </c>
      <c r="M14" s="17"/>
      <c r="N14" s="17">
        <v>7.2872639411606294E-2</v>
      </c>
      <c r="O14" s="17">
        <v>0.10717011735703</v>
      </c>
      <c r="P14" s="17">
        <v>8.9600377095600495E-2</v>
      </c>
      <c r="Q14" s="17">
        <v>0.10318851906153099</v>
      </c>
      <c r="R14" s="17"/>
      <c r="S14" s="17">
        <v>0.11400144415737</v>
      </c>
      <c r="T14" s="17">
        <v>0.10058580800219601</v>
      </c>
      <c r="U14" s="17">
        <v>0.101569883041081</v>
      </c>
      <c r="V14" s="17">
        <v>9.3974834958837294E-2</v>
      </c>
      <c r="W14" s="17">
        <v>5.7325172754918802E-2</v>
      </c>
      <c r="X14" s="17">
        <v>6.3388336497884001E-2</v>
      </c>
      <c r="Y14" s="17">
        <v>9.1215262404124406E-2</v>
      </c>
      <c r="Z14" s="17">
        <v>8.2000814681110201E-2</v>
      </c>
      <c r="AA14" s="17">
        <v>9.6354167578882002E-2</v>
      </c>
      <c r="AB14" s="17">
        <v>9.8094615979564898E-2</v>
      </c>
      <c r="AC14" s="17">
        <v>0.114998526390895</v>
      </c>
      <c r="AD14" s="17"/>
      <c r="AE14" s="17">
        <v>4.5396733931522902E-2</v>
      </c>
      <c r="AF14" s="17">
        <v>0.101735397784043</v>
      </c>
      <c r="AG14" s="17">
        <v>0.178215191482125</v>
      </c>
      <c r="AH14" s="17"/>
      <c r="AI14" s="17">
        <v>4.1565263784894398E-2</v>
      </c>
      <c r="AJ14" s="17">
        <v>9.8722271355112204E-2</v>
      </c>
      <c r="AK14" s="17">
        <v>7.0522431026631402E-2</v>
      </c>
      <c r="AL14" s="17">
        <v>0</v>
      </c>
      <c r="AM14" s="17">
        <v>0.22200029235629401</v>
      </c>
      <c r="AN14" s="17"/>
      <c r="AO14" s="17">
        <v>5.1278189676481803E-2</v>
      </c>
      <c r="AP14" s="17">
        <v>9.3089739293488002E-2</v>
      </c>
      <c r="AQ14" s="17">
        <v>0.12094635544325701</v>
      </c>
      <c r="AR14" s="17"/>
      <c r="AS14" s="17">
        <v>7.8795884570590294E-2</v>
      </c>
      <c r="AT14" s="17">
        <v>0.102132710228041</v>
      </c>
      <c r="AU14" s="17">
        <v>0.116558703775586</v>
      </c>
      <c r="AV14" s="17">
        <v>9.3607697404814796E-2</v>
      </c>
      <c r="AW14" s="17">
        <v>2.7044362565763098E-2</v>
      </c>
    </row>
    <row r="15" spans="2:49" x14ac:dyDescent="0.25">
      <c r="B15" s="18" t="s">
        <v>404</v>
      </c>
      <c r="C15" s="21">
        <v>0.35342740319711102</v>
      </c>
      <c r="D15" s="21">
        <v>0.37071656513970602</v>
      </c>
      <c r="E15" s="21">
        <v>0.333792300449965</v>
      </c>
      <c r="F15" s="21"/>
      <c r="G15" s="21">
        <v>0.50596262509802004</v>
      </c>
      <c r="H15" s="21">
        <v>0.41512704928926197</v>
      </c>
      <c r="I15" s="21">
        <v>0.413245939327337</v>
      </c>
      <c r="J15" s="21">
        <v>0.36942769671321102</v>
      </c>
      <c r="K15" s="21">
        <v>0.27838492360294198</v>
      </c>
      <c r="L15" s="21">
        <v>0.176685896845128</v>
      </c>
      <c r="M15" s="21"/>
      <c r="N15" s="21">
        <v>0.427476372787231</v>
      </c>
      <c r="O15" s="21">
        <v>0.30142205955626999</v>
      </c>
      <c r="P15" s="21">
        <v>0.32937079892017901</v>
      </c>
      <c r="Q15" s="21">
        <v>0.34741361561832601</v>
      </c>
      <c r="R15" s="21"/>
      <c r="S15" s="21">
        <v>0.43653370367621003</v>
      </c>
      <c r="T15" s="21">
        <v>0.33859523047444801</v>
      </c>
      <c r="U15" s="21">
        <v>0.24732400165054699</v>
      </c>
      <c r="V15" s="21">
        <v>0.34380652343132201</v>
      </c>
      <c r="W15" s="21">
        <v>0.43876949886807498</v>
      </c>
      <c r="X15" s="21">
        <v>0.38744827534533599</v>
      </c>
      <c r="Y15" s="21">
        <v>0.29893704941427401</v>
      </c>
      <c r="Z15" s="21">
        <v>0.33784494050076902</v>
      </c>
      <c r="AA15" s="21">
        <v>0.341216378854027</v>
      </c>
      <c r="AB15" s="21">
        <v>0.320977080391596</v>
      </c>
      <c r="AC15" s="21">
        <v>0.33544921230163899</v>
      </c>
      <c r="AD15" s="21"/>
      <c r="AE15" s="21">
        <v>0.29469469893320799</v>
      </c>
      <c r="AF15" s="21">
        <v>0.38611007186260998</v>
      </c>
      <c r="AG15" s="21">
        <v>0.36269359224386799</v>
      </c>
      <c r="AH15" s="21"/>
      <c r="AI15" s="21">
        <v>0.27815081262795399</v>
      </c>
      <c r="AJ15" s="21">
        <v>0.46400289269380701</v>
      </c>
      <c r="AK15" s="21">
        <v>0.31414069912739001</v>
      </c>
      <c r="AL15" s="21">
        <v>0.23420257587423801</v>
      </c>
      <c r="AM15" s="21">
        <v>0.28785409616901803</v>
      </c>
      <c r="AN15" s="21"/>
      <c r="AO15" s="21">
        <v>0.27233158398438101</v>
      </c>
      <c r="AP15" s="21">
        <v>0.467152342226543</v>
      </c>
      <c r="AQ15" s="21">
        <v>0.34247720281294403</v>
      </c>
      <c r="AR15" s="21"/>
      <c r="AS15" s="21">
        <v>0.31238112903906201</v>
      </c>
      <c r="AT15" s="21">
        <v>0.37553981103441902</v>
      </c>
      <c r="AU15" s="21">
        <v>0.37240677806726702</v>
      </c>
      <c r="AV15" s="21">
        <v>0.46966095279960901</v>
      </c>
      <c r="AW15" s="21">
        <v>0.34460531379125697</v>
      </c>
    </row>
    <row r="16" spans="2:49" x14ac:dyDescent="0.25">
      <c r="B16" s="18" t="s">
        <v>405</v>
      </c>
      <c r="C16" s="21">
        <v>0.27379506307627799</v>
      </c>
      <c r="D16" s="21">
        <v>0.28807513007726199</v>
      </c>
      <c r="E16" s="21">
        <v>0.26088132309110701</v>
      </c>
      <c r="F16" s="21"/>
      <c r="G16" s="21">
        <v>0.16236687118531001</v>
      </c>
      <c r="H16" s="21">
        <v>0.16569889165039001</v>
      </c>
      <c r="I16" s="21">
        <v>0.21582432590082201</v>
      </c>
      <c r="J16" s="21">
        <v>0.29531421820419301</v>
      </c>
      <c r="K16" s="21">
        <v>0.36988422832645501</v>
      </c>
      <c r="L16" s="21">
        <v>0.41164406290854</v>
      </c>
      <c r="M16" s="21"/>
      <c r="N16" s="21">
        <v>0.26823293500673301</v>
      </c>
      <c r="O16" s="21">
        <v>0.30890441614869002</v>
      </c>
      <c r="P16" s="21">
        <v>0.26904370494744501</v>
      </c>
      <c r="Q16" s="21">
        <v>0.25297670003017098</v>
      </c>
      <c r="R16" s="21"/>
      <c r="S16" s="21">
        <v>0.19781153841756399</v>
      </c>
      <c r="T16" s="21">
        <v>0.22084687721061699</v>
      </c>
      <c r="U16" s="21">
        <v>0.272454505779826</v>
      </c>
      <c r="V16" s="21">
        <v>0.290101280042668</v>
      </c>
      <c r="W16" s="21">
        <v>0.276722555581006</v>
      </c>
      <c r="X16" s="21">
        <v>0.30303653008683001</v>
      </c>
      <c r="Y16" s="21">
        <v>0.301209118221057</v>
      </c>
      <c r="Z16" s="21">
        <v>0.32671507755557599</v>
      </c>
      <c r="AA16" s="21">
        <v>0.30208003887768498</v>
      </c>
      <c r="AB16" s="21">
        <v>0.340923708384335</v>
      </c>
      <c r="AC16" s="21">
        <v>0.28862238230524201</v>
      </c>
      <c r="AD16" s="21"/>
      <c r="AE16" s="21">
        <v>0.39713877772363498</v>
      </c>
      <c r="AF16" s="21">
        <v>0.22097095782453499</v>
      </c>
      <c r="AG16" s="21">
        <v>0.16965221317944801</v>
      </c>
      <c r="AH16" s="21"/>
      <c r="AI16" s="21">
        <v>0.40026969529918199</v>
      </c>
      <c r="AJ16" s="21">
        <v>0.18973955487150099</v>
      </c>
      <c r="AK16" s="21">
        <v>0.24179736712401301</v>
      </c>
      <c r="AL16" s="21">
        <v>0.57530414846025602</v>
      </c>
      <c r="AM16" s="21">
        <v>0.196112515785094</v>
      </c>
      <c r="AN16" s="21"/>
      <c r="AO16" s="21">
        <v>0.40038055896380897</v>
      </c>
      <c r="AP16" s="21">
        <v>0.17904074047334301</v>
      </c>
      <c r="AQ16" s="21">
        <v>0.20977650312045901</v>
      </c>
      <c r="AR16" s="21"/>
      <c r="AS16" s="21">
        <v>0.300240712136912</v>
      </c>
      <c r="AT16" s="21">
        <v>0.24479461748362899</v>
      </c>
      <c r="AU16" s="21">
        <v>0.29306664006911998</v>
      </c>
      <c r="AV16" s="21">
        <v>0.208905867513732</v>
      </c>
      <c r="AW16" s="21">
        <v>0.24784750482783</v>
      </c>
    </row>
    <row r="17" spans="2:49" x14ac:dyDescent="0.25">
      <c r="B17" s="18" t="s">
        <v>179</v>
      </c>
      <c r="C17" s="22">
        <v>7.9632340120832895E-2</v>
      </c>
      <c r="D17" s="22">
        <v>8.2641435062443105E-2</v>
      </c>
      <c r="E17" s="22">
        <v>7.2910977358857196E-2</v>
      </c>
      <c r="F17" s="22"/>
      <c r="G17" s="22">
        <v>0.34359575391271002</v>
      </c>
      <c r="H17" s="22">
        <v>0.24942815763887199</v>
      </c>
      <c r="I17" s="22">
        <v>0.19742161342651501</v>
      </c>
      <c r="J17" s="22">
        <v>7.41134785090177E-2</v>
      </c>
      <c r="K17" s="22">
        <v>-9.1499304723512601E-2</v>
      </c>
      <c r="L17" s="22">
        <v>-0.23495816606341299</v>
      </c>
      <c r="M17" s="22"/>
      <c r="N17" s="22">
        <v>0.15924343778049799</v>
      </c>
      <c r="O17" s="22">
        <v>-7.48235659241919E-3</v>
      </c>
      <c r="P17" s="22">
        <v>6.0327093972734801E-2</v>
      </c>
      <c r="Q17" s="22">
        <v>9.4436915588155604E-2</v>
      </c>
      <c r="R17" s="22"/>
      <c r="S17" s="22">
        <v>0.23872216525864601</v>
      </c>
      <c r="T17" s="22">
        <v>0.117748353263831</v>
      </c>
      <c r="U17" s="22">
        <v>-2.5130504129278902E-2</v>
      </c>
      <c r="V17" s="22">
        <v>5.3705243388654199E-2</v>
      </c>
      <c r="W17" s="22">
        <v>0.16204694328706901</v>
      </c>
      <c r="X17" s="22">
        <v>8.4411745258505602E-2</v>
      </c>
      <c r="Y17" s="22">
        <v>-2.2720688067825998E-3</v>
      </c>
      <c r="Z17" s="22">
        <v>1.1129862945192401E-2</v>
      </c>
      <c r="AA17" s="22">
        <v>3.9136339976342499E-2</v>
      </c>
      <c r="AB17" s="22">
        <v>-1.9946627992739899E-2</v>
      </c>
      <c r="AC17" s="22">
        <v>4.6826829996397597E-2</v>
      </c>
      <c r="AD17" s="22"/>
      <c r="AE17" s="22">
        <v>-0.102444078790426</v>
      </c>
      <c r="AF17" s="22">
        <v>0.16513911403807499</v>
      </c>
      <c r="AG17" s="22">
        <v>0.19304137906442001</v>
      </c>
      <c r="AH17" s="22"/>
      <c r="AI17" s="22">
        <v>-0.122118882671227</v>
      </c>
      <c r="AJ17" s="22">
        <v>0.274263337822306</v>
      </c>
      <c r="AK17" s="22">
        <v>7.2343332003377406E-2</v>
      </c>
      <c r="AL17" s="22">
        <v>-0.34110157258601798</v>
      </c>
      <c r="AM17" s="22">
        <v>9.1741580383923604E-2</v>
      </c>
      <c r="AN17" s="22"/>
      <c r="AO17" s="22">
        <v>-0.12804897497942899</v>
      </c>
      <c r="AP17" s="22">
        <v>0.2881116017532</v>
      </c>
      <c r="AQ17" s="22">
        <v>0.13270069969248499</v>
      </c>
      <c r="AR17" s="22"/>
      <c r="AS17" s="22">
        <v>1.21404169021506E-2</v>
      </c>
      <c r="AT17" s="22">
        <v>0.13074519355079001</v>
      </c>
      <c r="AU17" s="22">
        <v>7.9340137998147597E-2</v>
      </c>
      <c r="AV17" s="22">
        <v>0.26075508528587599</v>
      </c>
      <c r="AW17" s="22">
        <v>9.6757808963426603E-2</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0.142597174454315</v>
      </c>
      <c r="D9" s="17">
        <v>0.167225315745579</v>
      </c>
      <c r="E9" s="17">
        <v>0.116216052903656</v>
      </c>
      <c r="F9" s="17"/>
      <c r="G9" s="17">
        <v>0.15935048095337501</v>
      </c>
      <c r="H9" s="17">
        <v>0.18828930675065</v>
      </c>
      <c r="I9" s="17">
        <v>0.17133948198436699</v>
      </c>
      <c r="J9" s="17">
        <v>0.128987932131373</v>
      </c>
      <c r="K9" s="17">
        <v>0.111157973536891</v>
      </c>
      <c r="L9" s="17">
        <v>9.8238145937314295E-2</v>
      </c>
      <c r="M9" s="17"/>
      <c r="N9" s="17">
        <v>0.180881400123172</v>
      </c>
      <c r="O9" s="17">
        <v>0.141919623701352</v>
      </c>
      <c r="P9" s="17">
        <v>0.137550823634042</v>
      </c>
      <c r="Q9" s="17">
        <v>0.107448158308609</v>
      </c>
      <c r="R9" s="17"/>
      <c r="S9" s="17">
        <v>0.19575072424759599</v>
      </c>
      <c r="T9" s="17">
        <v>0.175667862572289</v>
      </c>
      <c r="U9" s="17">
        <v>0.106049281289039</v>
      </c>
      <c r="V9" s="17">
        <v>0.16556845192439401</v>
      </c>
      <c r="W9" s="17">
        <v>0.152785403493087</v>
      </c>
      <c r="X9" s="17">
        <v>0.111706797426028</v>
      </c>
      <c r="Y9" s="17">
        <v>0.10835729544223099</v>
      </c>
      <c r="Z9" s="17">
        <v>0.18698102630688301</v>
      </c>
      <c r="AA9" s="17">
        <v>0.12509413575037001</v>
      </c>
      <c r="AB9" s="17">
        <v>8.4457653139317496E-2</v>
      </c>
      <c r="AC9" s="17">
        <v>0.12212157431777799</v>
      </c>
      <c r="AD9" s="17"/>
      <c r="AE9" s="17">
        <v>0.12206894103695699</v>
      </c>
      <c r="AF9" s="17">
        <v>0.16384798201261599</v>
      </c>
      <c r="AG9" s="17">
        <v>0.11615610443959</v>
      </c>
      <c r="AH9" s="17"/>
      <c r="AI9" s="17">
        <v>0.145228257251764</v>
      </c>
      <c r="AJ9" s="17">
        <v>0.17200397808878701</v>
      </c>
      <c r="AK9" s="17">
        <v>0.240258810769232</v>
      </c>
      <c r="AL9" s="17">
        <v>0</v>
      </c>
      <c r="AM9" s="17">
        <v>6.61328330773268E-2</v>
      </c>
      <c r="AN9" s="17"/>
      <c r="AO9" s="17">
        <v>0.124135694275004</v>
      </c>
      <c r="AP9" s="17">
        <v>0.167667465157262</v>
      </c>
      <c r="AQ9" s="17">
        <v>0.19194562178635899</v>
      </c>
      <c r="AR9" s="17"/>
      <c r="AS9" s="17">
        <v>0.10399077338679701</v>
      </c>
      <c r="AT9" s="17">
        <v>0.120569521432869</v>
      </c>
      <c r="AU9" s="17">
        <v>0.196442154908646</v>
      </c>
      <c r="AV9" s="17">
        <v>0.18295922821509999</v>
      </c>
      <c r="AW9" s="17">
        <v>0.196987709300876</v>
      </c>
    </row>
    <row r="10" spans="2:49" x14ac:dyDescent="0.25">
      <c r="B10" s="18" t="s">
        <v>400</v>
      </c>
      <c r="C10" s="17">
        <v>0.311329209986348</v>
      </c>
      <c r="D10" s="17">
        <v>0.34251827037579102</v>
      </c>
      <c r="E10" s="17">
        <v>0.28058071170631799</v>
      </c>
      <c r="F10" s="17"/>
      <c r="G10" s="17">
        <v>0.25910829696092302</v>
      </c>
      <c r="H10" s="17">
        <v>0.35045004100701399</v>
      </c>
      <c r="I10" s="17">
        <v>0.28814312380270002</v>
      </c>
      <c r="J10" s="17">
        <v>0.31633755226467503</v>
      </c>
      <c r="K10" s="17">
        <v>0.31112372267295302</v>
      </c>
      <c r="L10" s="17">
        <v>0.32930250465588801</v>
      </c>
      <c r="M10" s="17"/>
      <c r="N10" s="17">
        <v>0.389747386971876</v>
      </c>
      <c r="O10" s="17">
        <v>0.30759827659669697</v>
      </c>
      <c r="P10" s="17">
        <v>0.27653964475128401</v>
      </c>
      <c r="Q10" s="17">
        <v>0.26381238220654901</v>
      </c>
      <c r="R10" s="17"/>
      <c r="S10" s="17">
        <v>0.33044709312842302</v>
      </c>
      <c r="T10" s="17">
        <v>0.37417191034659603</v>
      </c>
      <c r="U10" s="17">
        <v>0.25136161806798601</v>
      </c>
      <c r="V10" s="17">
        <v>0.26614996195168</v>
      </c>
      <c r="W10" s="17">
        <v>0.30912345068540198</v>
      </c>
      <c r="X10" s="17">
        <v>0.369031964145625</v>
      </c>
      <c r="Y10" s="17">
        <v>0.22485089445492301</v>
      </c>
      <c r="Z10" s="17">
        <v>0.23310709957108899</v>
      </c>
      <c r="AA10" s="17">
        <v>0.30189422742698502</v>
      </c>
      <c r="AB10" s="17">
        <v>0.37388478988143198</v>
      </c>
      <c r="AC10" s="17">
        <v>0.29856921538970499</v>
      </c>
      <c r="AD10" s="17"/>
      <c r="AE10" s="17">
        <v>0.291056411192123</v>
      </c>
      <c r="AF10" s="17">
        <v>0.37844535810216801</v>
      </c>
      <c r="AG10" s="17">
        <v>0.230862202824441</v>
      </c>
      <c r="AH10" s="17"/>
      <c r="AI10" s="17">
        <v>0.31683280505163097</v>
      </c>
      <c r="AJ10" s="17">
        <v>0.33595020764852201</v>
      </c>
      <c r="AK10" s="17">
        <v>0.328248268161492</v>
      </c>
      <c r="AL10" s="17">
        <v>0.28345639146602603</v>
      </c>
      <c r="AM10" s="17">
        <v>0.25321894113181498</v>
      </c>
      <c r="AN10" s="17"/>
      <c r="AO10" s="17">
        <v>0.35487963825578001</v>
      </c>
      <c r="AP10" s="17">
        <v>0.34472336580631802</v>
      </c>
      <c r="AQ10" s="17">
        <v>0.40086407592268702</v>
      </c>
      <c r="AR10" s="17"/>
      <c r="AS10" s="17">
        <v>0.244962524180633</v>
      </c>
      <c r="AT10" s="17">
        <v>0.31360556153104002</v>
      </c>
      <c r="AU10" s="17">
        <v>0.29625734374560397</v>
      </c>
      <c r="AV10" s="17">
        <v>0.44252269366900798</v>
      </c>
      <c r="AW10" s="17">
        <v>0.47237924659730302</v>
      </c>
    </row>
    <row r="11" spans="2:49" ht="30" x14ac:dyDescent="0.25">
      <c r="B11" s="18" t="s">
        <v>401</v>
      </c>
      <c r="C11" s="17">
        <v>0.316856368126824</v>
      </c>
      <c r="D11" s="17">
        <v>0.28340223206602799</v>
      </c>
      <c r="E11" s="17">
        <v>0.35084060094258901</v>
      </c>
      <c r="F11" s="17"/>
      <c r="G11" s="17">
        <v>0.29696595728095398</v>
      </c>
      <c r="H11" s="17">
        <v>0.235847943951494</v>
      </c>
      <c r="I11" s="17">
        <v>0.34502593670845</v>
      </c>
      <c r="J11" s="17">
        <v>0.336538069180504</v>
      </c>
      <c r="K11" s="17">
        <v>0.357427559978649</v>
      </c>
      <c r="L11" s="17">
        <v>0.32777943964546002</v>
      </c>
      <c r="M11" s="17"/>
      <c r="N11" s="17">
        <v>0.25150344014598802</v>
      </c>
      <c r="O11" s="17">
        <v>0.34879719971117701</v>
      </c>
      <c r="P11" s="17">
        <v>0.31397801926060398</v>
      </c>
      <c r="Q11" s="17">
        <v>0.36438890300681998</v>
      </c>
      <c r="R11" s="17"/>
      <c r="S11" s="17">
        <v>0.23608679809392299</v>
      </c>
      <c r="T11" s="17">
        <v>0.254073248692053</v>
      </c>
      <c r="U11" s="17">
        <v>0.38688636299127899</v>
      </c>
      <c r="V11" s="17">
        <v>0.347637723247126</v>
      </c>
      <c r="W11" s="17">
        <v>0.34968590692856</v>
      </c>
      <c r="X11" s="17">
        <v>0.31345686197030798</v>
      </c>
      <c r="Y11" s="17">
        <v>0.39685926373688202</v>
      </c>
      <c r="Z11" s="17">
        <v>0.28553342326718401</v>
      </c>
      <c r="AA11" s="17">
        <v>0.32809419540518697</v>
      </c>
      <c r="AB11" s="17">
        <v>0.29924656724312798</v>
      </c>
      <c r="AC11" s="17">
        <v>0.39890634875671299</v>
      </c>
      <c r="AD11" s="17"/>
      <c r="AE11" s="17">
        <v>0.32238761931565701</v>
      </c>
      <c r="AF11" s="17">
        <v>0.28217742417181202</v>
      </c>
      <c r="AG11" s="17">
        <v>0.396258523937498</v>
      </c>
      <c r="AH11" s="17"/>
      <c r="AI11" s="17">
        <v>0.31121650131519302</v>
      </c>
      <c r="AJ11" s="17">
        <v>0.31934436652225601</v>
      </c>
      <c r="AK11" s="17">
        <v>0.31875086046352402</v>
      </c>
      <c r="AL11" s="17">
        <v>0.28753787613333198</v>
      </c>
      <c r="AM11" s="17">
        <v>0.37843201923396402</v>
      </c>
      <c r="AN11" s="17"/>
      <c r="AO11" s="17">
        <v>0.300976681258113</v>
      </c>
      <c r="AP11" s="17">
        <v>0.30497657687560098</v>
      </c>
      <c r="AQ11" s="17">
        <v>0.259310690345535</v>
      </c>
      <c r="AR11" s="17"/>
      <c r="AS11" s="17">
        <v>0.374858954800944</v>
      </c>
      <c r="AT11" s="17">
        <v>0.33671040162424298</v>
      </c>
      <c r="AU11" s="17">
        <v>0.28645874049834402</v>
      </c>
      <c r="AV11" s="17">
        <v>0.22713158426761201</v>
      </c>
      <c r="AW11" s="17">
        <v>0.26449730854200798</v>
      </c>
    </row>
    <row r="12" spans="2:49" x14ac:dyDescent="0.25">
      <c r="B12" s="18" t="s">
        <v>402</v>
      </c>
      <c r="C12" s="17">
        <v>8.5017933684784094E-2</v>
      </c>
      <c r="D12" s="17">
        <v>8.2624647581825306E-2</v>
      </c>
      <c r="E12" s="17">
        <v>8.8344974044018407E-2</v>
      </c>
      <c r="F12" s="17"/>
      <c r="G12" s="17">
        <v>0.110812183519442</v>
      </c>
      <c r="H12" s="17">
        <v>7.8556259726068306E-2</v>
      </c>
      <c r="I12" s="17">
        <v>7.6733725659889201E-2</v>
      </c>
      <c r="J12" s="17">
        <v>6.2481012041703303E-2</v>
      </c>
      <c r="K12" s="17">
        <v>8.1566293505031598E-2</v>
      </c>
      <c r="L12" s="17">
        <v>0.105066976927102</v>
      </c>
      <c r="M12" s="17"/>
      <c r="N12" s="17">
        <v>7.9652659944158502E-2</v>
      </c>
      <c r="O12" s="17">
        <v>8.1048550013130299E-2</v>
      </c>
      <c r="P12" s="17">
        <v>0.100693003719641</v>
      </c>
      <c r="Q12" s="17">
        <v>7.93501883663289E-2</v>
      </c>
      <c r="R12" s="17"/>
      <c r="S12" s="17">
        <v>9.1141795781109702E-2</v>
      </c>
      <c r="T12" s="17">
        <v>6.6732624257401701E-2</v>
      </c>
      <c r="U12" s="17">
        <v>6.6602392856794895E-2</v>
      </c>
      <c r="V12" s="17">
        <v>6.6905010690266303E-2</v>
      </c>
      <c r="W12" s="17">
        <v>6.2962785148248906E-2</v>
      </c>
      <c r="X12" s="17">
        <v>0.12658357390157099</v>
      </c>
      <c r="Y12" s="17">
        <v>8.9889428841095007E-2</v>
      </c>
      <c r="Z12" s="17">
        <v>0.122532137486754</v>
      </c>
      <c r="AA12" s="17">
        <v>9.0211097141937202E-2</v>
      </c>
      <c r="AB12" s="17">
        <v>8.83171923899575E-2</v>
      </c>
      <c r="AC12" s="17">
        <v>6.5128769861773406E-2</v>
      </c>
      <c r="AD12" s="17"/>
      <c r="AE12" s="17">
        <v>0.100630227174574</v>
      </c>
      <c r="AF12" s="17">
        <v>7.5196537706404207E-2</v>
      </c>
      <c r="AG12" s="17">
        <v>8.7719034377943095E-2</v>
      </c>
      <c r="AH12" s="17"/>
      <c r="AI12" s="17">
        <v>0.101180720947287</v>
      </c>
      <c r="AJ12" s="17">
        <v>7.2061329289877699E-2</v>
      </c>
      <c r="AK12" s="17">
        <v>3.39483732694024E-2</v>
      </c>
      <c r="AL12" s="17">
        <v>0.241437555366326</v>
      </c>
      <c r="AM12" s="17">
        <v>8.5726722149335202E-2</v>
      </c>
      <c r="AN12" s="17"/>
      <c r="AO12" s="17">
        <v>0.11069475366598699</v>
      </c>
      <c r="AP12" s="17">
        <v>7.8134532210919996E-2</v>
      </c>
      <c r="AQ12" s="17">
        <v>5.1397571906624202E-2</v>
      </c>
      <c r="AR12" s="17"/>
      <c r="AS12" s="17">
        <v>9.0885146253499402E-2</v>
      </c>
      <c r="AT12" s="17">
        <v>8.6692217599440902E-2</v>
      </c>
      <c r="AU12" s="17">
        <v>8.7566551957062894E-2</v>
      </c>
      <c r="AV12" s="17">
        <v>5.5211723384295697E-2</v>
      </c>
      <c r="AW12" s="17">
        <v>3.1586536142809797E-2</v>
      </c>
    </row>
    <row r="13" spans="2:49" x14ac:dyDescent="0.25">
      <c r="B13" s="18" t="s">
        <v>403</v>
      </c>
      <c r="C13" s="17">
        <v>5.4689176147329099E-2</v>
      </c>
      <c r="D13" s="17">
        <v>7.0648873146570604E-2</v>
      </c>
      <c r="E13" s="17">
        <v>3.9300402952528901E-2</v>
      </c>
      <c r="F13" s="17"/>
      <c r="G13" s="17">
        <v>5.4013752265759898E-2</v>
      </c>
      <c r="H13" s="17">
        <v>3.61185266210622E-2</v>
      </c>
      <c r="I13" s="17">
        <v>5.7242928888121998E-2</v>
      </c>
      <c r="J13" s="17">
        <v>6.1482468700493099E-2</v>
      </c>
      <c r="K13" s="17">
        <v>7.4998413529181296E-2</v>
      </c>
      <c r="L13" s="17">
        <v>4.7699994372072702E-2</v>
      </c>
      <c r="M13" s="17"/>
      <c r="N13" s="17">
        <v>3.2485620724183803E-2</v>
      </c>
      <c r="O13" s="17">
        <v>3.9339825526414303E-2</v>
      </c>
      <c r="P13" s="17">
        <v>9.0537423464675304E-2</v>
      </c>
      <c r="Q13" s="17">
        <v>6.20349972757663E-2</v>
      </c>
      <c r="R13" s="17"/>
      <c r="S13" s="17">
        <v>5.9337995749791698E-2</v>
      </c>
      <c r="T13" s="17">
        <v>4.50363764536015E-2</v>
      </c>
      <c r="U13" s="17">
        <v>6.9538440361503598E-2</v>
      </c>
      <c r="V13" s="17">
        <v>6.97318597265702E-2</v>
      </c>
      <c r="W13" s="17">
        <v>7.01663498148732E-2</v>
      </c>
      <c r="X13" s="17">
        <v>2.3341288803280701E-2</v>
      </c>
      <c r="Y13" s="17">
        <v>7.3227397585097304E-2</v>
      </c>
      <c r="Z13" s="17">
        <v>8.7541835981302205E-2</v>
      </c>
      <c r="AA13" s="17">
        <v>2.9921460785188401E-2</v>
      </c>
      <c r="AB13" s="17">
        <v>7.3325771274497298E-2</v>
      </c>
      <c r="AC13" s="17">
        <v>2.7541444789364902E-2</v>
      </c>
      <c r="AD13" s="17"/>
      <c r="AE13" s="17">
        <v>0.10156838953688201</v>
      </c>
      <c r="AF13" s="17">
        <v>1.58642642614483E-2</v>
      </c>
      <c r="AG13" s="17">
        <v>5.0843420080361502E-2</v>
      </c>
      <c r="AH13" s="17"/>
      <c r="AI13" s="17">
        <v>7.0229040700750298E-2</v>
      </c>
      <c r="AJ13" s="17">
        <v>2.3476507478644701E-2</v>
      </c>
      <c r="AK13" s="17">
        <v>1.0153757889881199E-2</v>
      </c>
      <c r="AL13" s="17">
        <v>0.187568177034316</v>
      </c>
      <c r="AM13" s="17">
        <v>5.3540434642340699E-2</v>
      </c>
      <c r="AN13" s="17"/>
      <c r="AO13" s="17">
        <v>6.4379629552069703E-2</v>
      </c>
      <c r="AP13" s="17">
        <v>2.1395393762015699E-2</v>
      </c>
      <c r="AQ13" s="17">
        <v>3.0242094065532101E-2</v>
      </c>
      <c r="AR13" s="17"/>
      <c r="AS13" s="17">
        <v>7.2063847084323507E-2</v>
      </c>
      <c r="AT13" s="17">
        <v>5.0025130843707799E-2</v>
      </c>
      <c r="AU13" s="17">
        <v>3.9114666448230202E-2</v>
      </c>
      <c r="AV13" s="17">
        <v>4.4205930487168102E-2</v>
      </c>
      <c r="AW13" s="17">
        <v>3.4549199417003303E-2</v>
      </c>
    </row>
    <row r="14" spans="2:49" x14ac:dyDescent="0.25">
      <c r="B14" s="18" t="s">
        <v>104</v>
      </c>
      <c r="C14" s="17">
        <v>8.95101376003994E-2</v>
      </c>
      <c r="D14" s="17">
        <v>5.3580661084205901E-2</v>
      </c>
      <c r="E14" s="17">
        <v>0.12471725745089</v>
      </c>
      <c r="F14" s="17"/>
      <c r="G14" s="17">
        <v>0.11974932901954601</v>
      </c>
      <c r="H14" s="17">
        <v>0.110737921943711</v>
      </c>
      <c r="I14" s="17">
        <v>6.1514802956471999E-2</v>
      </c>
      <c r="J14" s="17">
        <v>9.4172965681251594E-2</v>
      </c>
      <c r="K14" s="17">
        <v>6.3726036777293896E-2</v>
      </c>
      <c r="L14" s="17">
        <v>9.1912938462162405E-2</v>
      </c>
      <c r="M14" s="17"/>
      <c r="N14" s="17">
        <v>6.57294920906214E-2</v>
      </c>
      <c r="O14" s="17">
        <v>8.1296524451229299E-2</v>
      </c>
      <c r="P14" s="17">
        <v>8.0701085169753703E-2</v>
      </c>
      <c r="Q14" s="17">
        <v>0.122965370835926</v>
      </c>
      <c r="R14" s="17"/>
      <c r="S14" s="17">
        <v>8.7235592999156397E-2</v>
      </c>
      <c r="T14" s="17">
        <v>8.4317977678059305E-2</v>
      </c>
      <c r="U14" s="17">
        <v>0.119561904433397</v>
      </c>
      <c r="V14" s="17">
        <v>8.4006992459963598E-2</v>
      </c>
      <c r="W14" s="17">
        <v>5.5276103929829498E-2</v>
      </c>
      <c r="X14" s="17">
        <v>5.5879513753187303E-2</v>
      </c>
      <c r="Y14" s="17">
        <v>0.106815719939772</v>
      </c>
      <c r="Z14" s="17">
        <v>8.4304477386787896E-2</v>
      </c>
      <c r="AA14" s="17">
        <v>0.124784883490332</v>
      </c>
      <c r="AB14" s="17">
        <v>8.0768026071667803E-2</v>
      </c>
      <c r="AC14" s="17">
        <v>8.77326468846647E-2</v>
      </c>
      <c r="AD14" s="17"/>
      <c r="AE14" s="17">
        <v>6.2288411743806997E-2</v>
      </c>
      <c r="AF14" s="17">
        <v>8.4468433745552296E-2</v>
      </c>
      <c r="AG14" s="17">
        <v>0.11816071434016499</v>
      </c>
      <c r="AH14" s="17"/>
      <c r="AI14" s="17">
        <v>5.53126747333752E-2</v>
      </c>
      <c r="AJ14" s="17">
        <v>7.7163610971912794E-2</v>
      </c>
      <c r="AK14" s="17">
        <v>6.8639929446468698E-2</v>
      </c>
      <c r="AL14" s="17">
        <v>0</v>
      </c>
      <c r="AM14" s="17">
        <v>0.16294904976521801</v>
      </c>
      <c r="AN14" s="17"/>
      <c r="AO14" s="17">
        <v>4.4933602993046502E-2</v>
      </c>
      <c r="AP14" s="17">
        <v>8.3102666187882604E-2</v>
      </c>
      <c r="AQ14" s="17">
        <v>6.6239945973262895E-2</v>
      </c>
      <c r="AR14" s="17"/>
      <c r="AS14" s="17">
        <v>0.11323875429380301</v>
      </c>
      <c r="AT14" s="17">
        <v>9.2397166968699096E-2</v>
      </c>
      <c r="AU14" s="17">
        <v>9.4160542442113096E-2</v>
      </c>
      <c r="AV14" s="17">
        <v>4.7968839976815898E-2</v>
      </c>
      <c r="AW14" s="17">
        <v>0</v>
      </c>
    </row>
    <row r="15" spans="2:49" x14ac:dyDescent="0.25">
      <c r="B15" s="18" t="s">
        <v>404</v>
      </c>
      <c r="C15" s="21">
        <v>0.45392638444066302</v>
      </c>
      <c r="D15" s="21">
        <v>0.50974358612137005</v>
      </c>
      <c r="E15" s="21">
        <v>0.39679676460997299</v>
      </c>
      <c r="F15" s="21"/>
      <c r="G15" s="21">
        <v>0.41845877791429797</v>
      </c>
      <c r="H15" s="21">
        <v>0.53873934775766297</v>
      </c>
      <c r="I15" s="21">
        <v>0.45948260578706701</v>
      </c>
      <c r="J15" s="21">
        <v>0.44532548439604802</v>
      </c>
      <c r="K15" s="21">
        <v>0.42228169620984402</v>
      </c>
      <c r="L15" s="21">
        <v>0.42754065059320301</v>
      </c>
      <c r="M15" s="21"/>
      <c r="N15" s="21">
        <v>0.57062878709504905</v>
      </c>
      <c r="O15" s="21">
        <v>0.449517900298049</v>
      </c>
      <c r="P15" s="21">
        <v>0.41409046838532598</v>
      </c>
      <c r="Q15" s="21">
        <v>0.371260540515158</v>
      </c>
      <c r="R15" s="21"/>
      <c r="S15" s="21">
        <v>0.52619781737601901</v>
      </c>
      <c r="T15" s="21">
        <v>0.54983977291888497</v>
      </c>
      <c r="U15" s="21">
        <v>0.35741089935702502</v>
      </c>
      <c r="V15" s="21">
        <v>0.43171841387607401</v>
      </c>
      <c r="W15" s="21">
        <v>0.46190885417848898</v>
      </c>
      <c r="X15" s="21">
        <v>0.48073876157165302</v>
      </c>
      <c r="Y15" s="21">
        <v>0.33320818989715401</v>
      </c>
      <c r="Z15" s="21">
        <v>0.42008812587797201</v>
      </c>
      <c r="AA15" s="21">
        <v>0.426988363177355</v>
      </c>
      <c r="AB15" s="21">
        <v>0.45834244302075</v>
      </c>
      <c r="AC15" s="21">
        <v>0.42069078970748403</v>
      </c>
      <c r="AD15" s="21"/>
      <c r="AE15" s="21">
        <v>0.41312535222907998</v>
      </c>
      <c r="AF15" s="21">
        <v>0.54229334011478303</v>
      </c>
      <c r="AG15" s="21">
        <v>0.34701830726403199</v>
      </c>
      <c r="AH15" s="21"/>
      <c r="AI15" s="21">
        <v>0.462061062303395</v>
      </c>
      <c r="AJ15" s="21">
        <v>0.50795418573730899</v>
      </c>
      <c r="AK15" s="21">
        <v>0.56850707893072405</v>
      </c>
      <c r="AL15" s="21">
        <v>0.28345639146602603</v>
      </c>
      <c r="AM15" s="21">
        <v>0.31935177420914201</v>
      </c>
      <c r="AN15" s="21"/>
      <c r="AO15" s="21">
        <v>0.47901533253078399</v>
      </c>
      <c r="AP15" s="21">
        <v>0.51239083096358096</v>
      </c>
      <c r="AQ15" s="21">
        <v>0.59280969770904601</v>
      </c>
      <c r="AR15" s="21"/>
      <c r="AS15" s="21">
        <v>0.34895329756742999</v>
      </c>
      <c r="AT15" s="21">
        <v>0.434175082963909</v>
      </c>
      <c r="AU15" s="21">
        <v>0.49269949865425</v>
      </c>
      <c r="AV15" s="21">
        <v>0.62548192188410801</v>
      </c>
      <c r="AW15" s="21">
        <v>0.66936695589817896</v>
      </c>
    </row>
    <row r="16" spans="2:49" x14ac:dyDescent="0.25">
      <c r="B16" s="18" t="s">
        <v>405</v>
      </c>
      <c r="C16" s="21">
        <v>0.13970710983211301</v>
      </c>
      <c r="D16" s="21">
        <v>0.15327352072839601</v>
      </c>
      <c r="E16" s="21">
        <v>0.12764537699654699</v>
      </c>
      <c r="F16" s="21"/>
      <c r="G16" s="21">
        <v>0.16482593578520199</v>
      </c>
      <c r="H16" s="21">
        <v>0.11467478634713101</v>
      </c>
      <c r="I16" s="21">
        <v>0.133976654548011</v>
      </c>
      <c r="J16" s="21">
        <v>0.123963480742196</v>
      </c>
      <c r="K16" s="21">
        <v>0.15656470703421299</v>
      </c>
      <c r="L16" s="21">
        <v>0.15276697129917499</v>
      </c>
      <c r="M16" s="21"/>
      <c r="N16" s="21">
        <v>0.112138280668342</v>
      </c>
      <c r="O16" s="21">
        <v>0.120388375539545</v>
      </c>
      <c r="P16" s="21">
        <v>0.19123042718431699</v>
      </c>
      <c r="Q16" s="21">
        <v>0.14138518564209501</v>
      </c>
      <c r="R16" s="21"/>
      <c r="S16" s="21">
        <v>0.15047979153090099</v>
      </c>
      <c r="T16" s="21">
        <v>0.111769000711003</v>
      </c>
      <c r="U16" s="21">
        <v>0.13614083321829801</v>
      </c>
      <c r="V16" s="21">
        <v>0.136636870416836</v>
      </c>
      <c r="W16" s="21">
        <v>0.13312913496312201</v>
      </c>
      <c r="X16" s="21">
        <v>0.149924862704852</v>
      </c>
      <c r="Y16" s="21">
        <v>0.16311682642619199</v>
      </c>
      <c r="Z16" s="21">
        <v>0.21007397346805601</v>
      </c>
      <c r="AA16" s="21">
        <v>0.120132557927126</v>
      </c>
      <c r="AB16" s="21">
        <v>0.16164296366445499</v>
      </c>
      <c r="AC16" s="21">
        <v>9.2670214651138297E-2</v>
      </c>
      <c r="AD16" s="21"/>
      <c r="AE16" s="21">
        <v>0.202198616711456</v>
      </c>
      <c r="AF16" s="21">
        <v>9.1060801967852503E-2</v>
      </c>
      <c r="AG16" s="21">
        <v>0.13856245445830501</v>
      </c>
      <c r="AH16" s="21"/>
      <c r="AI16" s="21">
        <v>0.17140976164803701</v>
      </c>
      <c r="AJ16" s="21">
        <v>9.5537836768522399E-2</v>
      </c>
      <c r="AK16" s="21">
        <v>4.4102131159283603E-2</v>
      </c>
      <c r="AL16" s="21">
        <v>0.42900573240064199</v>
      </c>
      <c r="AM16" s="21">
        <v>0.13926715679167601</v>
      </c>
      <c r="AN16" s="21"/>
      <c r="AO16" s="21">
        <v>0.17507438321805599</v>
      </c>
      <c r="AP16" s="21">
        <v>9.9529925972935696E-2</v>
      </c>
      <c r="AQ16" s="21">
        <v>8.1639665972156203E-2</v>
      </c>
      <c r="AR16" s="21"/>
      <c r="AS16" s="21">
        <v>0.16294899333782301</v>
      </c>
      <c r="AT16" s="21">
        <v>0.13671734844314901</v>
      </c>
      <c r="AU16" s="21">
        <v>0.12668121840529301</v>
      </c>
      <c r="AV16" s="21">
        <v>9.9417653871463701E-2</v>
      </c>
      <c r="AW16" s="21">
        <v>6.61357355598131E-2</v>
      </c>
    </row>
    <row r="17" spans="2:49" x14ac:dyDescent="0.25">
      <c r="B17" s="18" t="s">
        <v>179</v>
      </c>
      <c r="C17" s="22">
        <v>0.31421927460854998</v>
      </c>
      <c r="D17" s="22">
        <v>0.35647006539297399</v>
      </c>
      <c r="E17" s="22">
        <v>0.269151387613426</v>
      </c>
      <c r="F17" s="22"/>
      <c r="G17" s="22">
        <v>0.25363284212909598</v>
      </c>
      <c r="H17" s="22">
        <v>0.424064561410533</v>
      </c>
      <c r="I17" s="22">
        <v>0.32550595123905601</v>
      </c>
      <c r="J17" s="22">
        <v>0.32136200365385198</v>
      </c>
      <c r="K17" s="22">
        <v>0.26571698917563102</v>
      </c>
      <c r="L17" s="22">
        <v>0.27477367929402802</v>
      </c>
      <c r="M17" s="22"/>
      <c r="N17" s="22">
        <v>0.45849050642670602</v>
      </c>
      <c r="O17" s="22">
        <v>0.32912952475850399</v>
      </c>
      <c r="P17" s="22">
        <v>0.22286004120101</v>
      </c>
      <c r="Q17" s="22">
        <v>0.22987535487306299</v>
      </c>
      <c r="R17" s="22"/>
      <c r="S17" s="22">
        <v>0.37571802584511799</v>
      </c>
      <c r="T17" s="22">
        <v>0.43807077220788199</v>
      </c>
      <c r="U17" s="22">
        <v>0.22127006613872699</v>
      </c>
      <c r="V17" s="22">
        <v>0.29508154345923698</v>
      </c>
      <c r="W17" s="22">
        <v>0.32877971921536697</v>
      </c>
      <c r="X17" s="22">
        <v>0.33081389886680101</v>
      </c>
      <c r="Y17" s="22">
        <v>0.17009136347096199</v>
      </c>
      <c r="Z17" s="22">
        <v>0.210014152409916</v>
      </c>
      <c r="AA17" s="22">
        <v>0.30685580525022998</v>
      </c>
      <c r="AB17" s="22">
        <v>0.29669947935629498</v>
      </c>
      <c r="AC17" s="22">
        <v>0.32802057505634502</v>
      </c>
      <c r="AD17" s="22"/>
      <c r="AE17" s="22">
        <v>0.210926735517624</v>
      </c>
      <c r="AF17" s="22">
        <v>0.45123253814693098</v>
      </c>
      <c r="AG17" s="22">
        <v>0.20845585280572701</v>
      </c>
      <c r="AH17" s="22"/>
      <c r="AI17" s="22">
        <v>0.29065130065535799</v>
      </c>
      <c r="AJ17" s="22">
        <v>0.41241634896878598</v>
      </c>
      <c r="AK17" s="22">
        <v>0.52440494777143998</v>
      </c>
      <c r="AL17" s="22">
        <v>-0.145549340934615</v>
      </c>
      <c r="AM17" s="22">
        <v>0.18008461741746601</v>
      </c>
      <c r="AN17" s="22"/>
      <c r="AO17" s="22">
        <v>0.30394094931272703</v>
      </c>
      <c r="AP17" s="22">
        <v>0.41286090499064498</v>
      </c>
      <c r="AQ17" s="22">
        <v>0.51117003173689002</v>
      </c>
      <c r="AR17" s="22"/>
      <c r="AS17" s="22">
        <v>0.18600430422960701</v>
      </c>
      <c r="AT17" s="22">
        <v>0.29745773452076002</v>
      </c>
      <c r="AU17" s="22">
        <v>0.366018280248957</v>
      </c>
      <c r="AV17" s="22">
        <v>0.52606426801264405</v>
      </c>
      <c r="AW17" s="22">
        <v>0.60323122033836596</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0.11506713726593</v>
      </c>
      <c r="D9" s="17">
        <v>0.13774189058026201</v>
      </c>
      <c r="E9" s="17">
        <v>9.3612145019895399E-2</v>
      </c>
      <c r="F9" s="17"/>
      <c r="G9" s="17">
        <v>0.15303704023577</v>
      </c>
      <c r="H9" s="17">
        <v>0.141553803182175</v>
      </c>
      <c r="I9" s="17">
        <v>0.150361038323093</v>
      </c>
      <c r="J9" s="17">
        <v>9.5339043093432899E-2</v>
      </c>
      <c r="K9" s="17">
        <v>0.10358367217377799</v>
      </c>
      <c r="L9" s="17">
        <v>5.7763917654356303E-2</v>
      </c>
      <c r="M9" s="17"/>
      <c r="N9" s="17">
        <v>0.13693606470697001</v>
      </c>
      <c r="O9" s="17">
        <v>0.124102269671353</v>
      </c>
      <c r="P9" s="17">
        <v>0.100654903641916</v>
      </c>
      <c r="Q9" s="17">
        <v>9.8374918648859597E-2</v>
      </c>
      <c r="R9" s="17"/>
      <c r="S9" s="17">
        <v>0.16335957462001099</v>
      </c>
      <c r="T9" s="17">
        <v>0.102051300142316</v>
      </c>
      <c r="U9" s="17">
        <v>8.7853769344469798E-2</v>
      </c>
      <c r="V9" s="17">
        <v>0.17185650007648001</v>
      </c>
      <c r="W9" s="17">
        <v>8.2284604606464695E-2</v>
      </c>
      <c r="X9" s="17">
        <v>0.13026308826779201</v>
      </c>
      <c r="Y9" s="17">
        <v>0.100169183021749</v>
      </c>
      <c r="Z9" s="17">
        <v>0.12820872254830401</v>
      </c>
      <c r="AA9" s="17">
        <v>9.4112435740470402E-2</v>
      </c>
      <c r="AB9" s="17">
        <v>8.5252710818356101E-2</v>
      </c>
      <c r="AC9" s="17">
        <v>6.6383625054424203E-2</v>
      </c>
      <c r="AD9" s="17"/>
      <c r="AE9" s="17">
        <v>0.105875335136323</v>
      </c>
      <c r="AF9" s="17">
        <v>0.12618791060173101</v>
      </c>
      <c r="AG9" s="17">
        <v>8.9915154783118706E-2</v>
      </c>
      <c r="AH9" s="17"/>
      <c r="AI9" s="17">
        <v>8.8300790732243006E-2</v>
      </c>
      <c r="AJ9" s="17">
        <v>0.152453210440817</v>
      </c>
      <c r="AK9" s="17">
        <v>0.11421540434324801</v>
      </c>
      <c r="AL9" s="17">
        <v>0.17339704956714599</v>
      </c>
      <c r="AM9" s="17">
        <v>9.0964980488995303E-2</v>
      </c>
      <c r="AN9" s="17"/>
      <c r="AO9" s="17">
        <v>8.1175680984319598E-2</v>
      </c>
      <c r="AP9" s="17">
        <v>0.14372383976740899</v>
      </c>
      <c r="AQ9" s="17">
        <v>0.125401233039969</v>
      </c>
      <c r="AR9" s="17"/>
      <c r="AS9" s="17">
        <v>9.5973079420677398E-2</v>
      </c>
      <c r="AT9" s="17">
        <v>9.1933053418126201E-2</v>
      </c>
      <c r="AU9" s="17">
        <v>0.12515134284346599</v>
      </c>
      <c r="AV9" s="17">
        <v>0.19143788725373401</v>
      </c>
      <c r="AW9" s="17">
        <v>0.320049590721669</v>
      </c>
    </row>
    <row r="10" spans="2:49" x14ac:dyDescent="0.25">
      <c r="B10" s="18" t="s">
        <v>400</v>
      </c>
      <c r="C10" s="17">
        <v>0.26506105426561499</v>
      </c>
      <c r="D10" s="17">
        <v>0.26738030121846001</v>
      </c>
      <c r="E10" s="17">
        <v>0.259454994467677</v>
      </c>
      <c r="F10" s="17"/>
      <c r="G10" s="17">
        <v>0.33690920653439099</v>
      </c>
      <c r="H10" s="17">
        <v>0.28046330789407897</v>
      </c>
      <c r="I10" s="17">
        <v>0.27967093121252001</v>
      </c>
      <c r="J10" s="17">
        <v>0.25724895230254902</v>
      </c>
      <c r="K10" s="17">
        <v>0.21135971864995901</v>
      </c>
      <c r="L10" s="17">
        <v>0.236042452683172</v>
      </c>
      <c r="M10" s="17"/>
      <c r="N10" s="17">
        <v>0.30539123520000599</v>
      </c>
      <c r="O10" s="17">
        <v>0.25809501221001702</v>
      </c>
      <c r="P10" s="17">
        <v>0.24334143103390801</v>
      </c>
      <c r="Q10" s="17">
        <v>0.24848981732882999</v>
      </c>
      <c r="R10" s="17"/>
      <c r="S10" s="17">
        <v>0.25159732781675198</v>
      </c>
      <c r="T10" s="17">
        <v>0.31872627749212901</v>
      </c>
      <c r="U10" s="17">
        <v>0.232975701610978</v>
      </c>
      <c r="V10" s="17">
        <v>0.22294318008858299</v>
      </c>
      <c r="W10" s="17">
        <v>0.35464175647033802</v>
      </c>
      <c r="X10" s="17">
        <v>0.29348268353551898</v>
      </c>
      <c r="Y10" s="17">
        <v>0.24512538265189099</v>
      </c>
      <c r="Z10" s="17">
        <v>0.25574671663677501</v>
      </c>
      <c r="AA10" s="17">
        <v>0.23902049930784999</v>
      </c>
      <c r="AB10" s="17">
        <v>0.25439023691406198</v>
      </c>
      <c r="AC10" s="17">
        <v>0.24620527270013501</v>
      </c>
      <c r="AD10" s="17"/>
      <c r="AE10" s="17">
        <v>0.24031654117453999</v>
      </c>
      <c r="AF10" s="17">
        <v>0.29559508387459599</v>
      </c>
      <c r="AG10" s="17">
        <v>0.23059069830028001</v>
      </c>
      <c r="AH10" s="17"/>
      <c r="AI10" s="17">
        <v>0.24901836102024599</v>
      </c>
      <c r="AJ10" s="17">
        <v>0.31378951214600698</v>
      </c>
      <c r="AK10" s="17">
        <v>0.24899027271524199</v>
      </c>
      <c r="AL10" s="17">
        <v>0.131805509574107</v>
      </c>
      <c r="AM10" s="17">
        <v>0.18783793722435799</v>
      </c>
      <c r="AN10" s="17"/>
      <c r="AO10" s="17">
        <v>0.270831076399493</v>
      </c>
      <c r="AP10" s="17">
        <v>0.31097385849119902</v>
      </c>
      <c r="AQ10" s="17">
        <v>0.34369883737621099</v>
      </c>
      <c r="AR10" s="17"/>
      <c r="AS10" s="17">
        <v>0.26061589673823099</v>
      </c>
      <c r="AT10" s="17">
        <v>0.272189185015212</v>
      </c>
      <c r="AU10" s="17">
        <v>0.28112133780977</v>
      </c>
      <c r="AV10" s="17">
        <v>0.28033373170272702</v>
      </c>
      <c r="AW10" s="17">
        <v>0.27854984625692297</v>
      </c>
    </row>
    <row r="11" spans="2:49" ht="30" x14ac:dyDescent="0.25">
      <c r="B11" s="18" t="s">
        <v>401</v>
      </c>
      <c r="C11" s="17">
        <v>0.244455577565206</v>
      </c>
      <c r="D11" s="17">
        <v>0.21753871510713399</v>
      </c>
      <c r="E11" s="17">
        <v>0.27094092339012299</v>
      </c>
      <c r="F11" s="17"/>
      <c r="G11" s="17">
        <v>0.23230608027688199</v>
      </c>
      <c r="H11" s="17">
        <v>0.27616030704116101</v>
      </c>
      <c r="I11" s="17">
        <v>0.22450539871281</v>
      </c>
      <c r="J11" s="17">
        <v>0.28555993960812398</v>
      </c>
      <c r="K11" s="17">
        <v>0.215836650217721</v>
      </c>
      <c r="L11" s="17">
        <v>0.22655358155181701</v>
      </c>
      <c r="M11" s="17"/>
      <c r="N11" s="17">
        <v>0.198361173745629</v>
      </c>
      <c r="O11" s="17">
        <v>0.231335363172781</v>
      </c>
      <c r="P11" s="17">
        <v>0.26965672232012</v>
      </c>
      <c r="Q11" s="17">
        <v>0.28552513048751299</v>
      </c>
      <c r="R11" s="17"/>
      <c r="S11" s="17">
        <v>0.23912086035774199</v>
      </c>
      <c r="T11" s="17">
        <v>0.22875611730183901</v>
      </c>
      <c r="U11" s="17">
        <v>0.300687752665875</v>
      </c>
      <c r="V11" s="17">
        <v>0.228804121048299</v>
      </c>
      <c r="W11" s="17">
        <v>0.22540655172691601</v>
      </c>
      <c r="X11" s="17">
        <v>0.25058449230879698</v>
      </c>
      <c r="Y11" s="17">
        <v>0.27300902813494099</v>
      </c>
      <c r="Z11" s="17">
        <v>0.23093183281778501</v>
      </c>
      <c r="AA11" s="17">
        <v>0.24597798015045999</v>
      </c>
      <c r="AB11" s="17">
        <v>0.17457445981842001</v>
      </c>
      <c r="AC11" s="17">
        <v>0.31253375785253201</v>
      </c>
      <c r="AD11" s="17"/>
      <c r="AE11" s="17">
        <v>0.205457657915218</v>
      </c>
      <c r="AF11" s="17">
        <v>0.26186843646593799</v>
      </c>
      <c r="AG11" s="17">
        <v>0.29218554356760601</v>
      </c>
      <c r="AH11" s="17"/>
      <c r="AI11" s="17">
        <v>0.22218730302846301</v>
      </c>
      <c r="AJ11" s="17">
        <v>0.24604629502779801</v>
      </c>
      <c r="AK11" s="17">
        <v>0.29889582030783302</v>
      </c>
      <c r="AL11" s="17">
        <v>9.3077346263102795E-2</v>
      </c>
      <c r="AM11" s="17">
        <v>0.32971920711347003</v>
      </c>
      <c r="AN11" s="17"/>
      <c r="AO11" s="17">
        <v>0.20327833412999299</v>
      </c>
      <c r="AP11" s="17">
        <v>0.26776329388428299</v>
      </c>
      <c r="AQ11" s="17">
        <v>0.22437795700334401</v>
      </c>
      <c r="AR11" s="17"/>
      <c r="AS11" s="17">
        <v>0.24458794050529301</v>
      </c>
      <c r="AT11" s="17">
        <v>0.28948523920209202</v>
      </c>
      <c r="AU11" s="17">
        <v>0.20805703788411201</v>
      </c>
      <c r="AV11" s="17">
        <v>0.22093882560258099</v>
      </c>
      <c r="AW11" s="17">
        <v>0.14898257004441301</v>
      </c>
    </row>
    <row r="12" spans="2:49" x14ac:dyDescent="0.25">
      <c r="B12" s="18" t="s">
        <v>402</v>
      </c>
      <c r="C12" s="17">
        <v>0.16112099225904</v>
      </c>
      <c r="D12" s="17">
        <v>0.157007322698788</v>
      </c>
      <c r="E12" s="17">
        <v>0.165400123544794</v>
      </c>
      <c r="F12" s="17"/>
      <c r="G12" s="17">
        <v>0.11320762473913799</v>
      </c>
      <c r="H12" s="17">
        <v>0.120229702920936</v>
      </c>
      <c r="I12" s="17">
        <v>0.16452684095671999</v>
      </c>
      <c r="J12" s="17">
        <v>0.165181270892969</v>
      </c>
      <c r="K12" s="17">
        <v>0.189209088469901</v>
      </c>
      <c r="L12" s="17">
        <v>0.202815243847767</v>
      </c>
      <c r="M12" s="17"/>
      <c r="N12" s="17">
        <v>0.16351668247053899</v>
      </c>
      <c r="O12" s="17">
        <v>0.15848852795332699</v>
      </c>
      <c r="P12" s="17">
        <v>0.183378585321056</v>
      </c>
      <c r="Q12" s="17">
        <v>0.14448098278764401</v>
      </c>
      <c r="R12" s="17"/>
      <c r="S12" s="17">
        <v>0.145356924543809</v>
      </c>
      <c r="T12" s="17">
        <v>0.114745835313804</v>
      </c>
      <c r="U12" s="17">
        <v>0.127009308303761</v>
      </c>
      <c r="V12" s="17">
        <v>0.17955852933925701</v>
      </c>
      <c r="W12" s="17">
        <v>0.16768064529601301</v>
      </c>
      <c r="X12" s="17">
        <v>0.148276536113219</v>
      </c>
      <c r="Y12" s="17">
        <v>0.16369240723525499</v>
      </c>
      <c r="Z12" s="17">
        <v>0.18125723075917399</v>
      </c>
      <c r="AA12" s="17">
        <v>0.176687277181382</v>
      </c>
      <c r="AB12" s="17">
        <v>0.205318879712793</v>
      </c>
      <c r="AC12" s="17">
        <v>0.239598205719986</v>
      </c>
      <c r="AD12" s="17"/>
      <c r="AE12" s="17">
        <v>0.183658039116151</v>
      </c>
      <c r="AF12" s="17">
        <v>0.154225878370717</v>
      </c>
      <c r="AG12" s="17">
        <v>0.16334682751669899</v>
      </c>
      <c r="AH12" s="17"/>
      <c r="AI12" s="17">
        <v>0.18461863369208101</v>
      </c>
      <c r="AJ12" s="17">
        <v>0.14608163727758</v>
      </c>
      <c r="AK12" s="17">
        <v>0.17238519596702701</v>
      </c>
      <c r="AL12" s="17">
        <v>0.30271906823405997</v>
      </c>
      <c r="AM12" s="17">
        <v>0.16362016500000301</v>
      </c>
      <c r="AN12" s="17"/>
      <c r="AO12" s="17">
        <v>0.199331966264439</v>
      </c>
      <c r="AP12" s="17">
        <v>0.127860874352618</v>
      </c>
      <c r="AQ12" s="17">
        <v>0.14171843207134799</v>
      </c>
      <c r="AR12" s="17"/>
      <c r="AS12" s="17">
        <v>0.15855560884540201</v>
      </c>
      <c r="AT12" s="17">
        <v>0.168855997026434</v>
      </c>
      <c r="AU12" s="17">
        <v>0.16166471777703301</v>
      </c>
      <c r="AV12" s="17">
        <v>0.140445442864119</v>
      </c>
      <c r="AW12" s="17">
        <v>0.11597339638014401</v>
      </c>
    </row>
    <row r="13" spans="2:49" x14ac:dyDescent="0.25">
      <c r="B13" s="18" t="s">
        <v>403</v>
      </c>
      <c r="C13" s="17">
        <v>0.145276127375321</v>
      </c>
      <c r="D13" s="17">
        <v>0.17712288532482201</v>
      </c>
      <c r="E13" s="17">
        <v>0.114963889896495</v>
      </c>
      <c r="F13" s="17"/>
      <c r="G13" s="17">
        <v>7.8302541697402597E-2</v>
      </c>
      <c r="H13" s="17">
        <v>8.9139459043499694E-2</v>
      </c>
      <c r="I13" s="17">
        <v>0.11518154220715</v>
      </c>
      <c r="J13" s="17">
        <v>0.133142699581213</v>
      </c>
      <c r="K13" s="17">
        <v>0.21557041465834401</v>
      </c>
      <c r="L13" s="17">
        <v>0.229285546486241</v>
      </c>
      <c r="M13" s="17"/>
      <c r="N13" s="17">
        <v>0.13981821034412201</v>
      </c>
      <c r="O13" s="17">
        <v>0.158596862524645</v>
      </c>
      <c r="P13" s="17">
        <v>0.13692500727558299</v>
      </c>
      <c r="Q13" s="17">
        <v>0.14268189061016801</v>
      </c>
      <c r="R13" s="17"/>
      <c r="S13" s="17">
        <v>0.125179477419433</v>
      </c>
      <c r="T13" s="17">
        <v>0.14379172795789799</v>
      </c>
      <c r="U13" s="17">
        <v>0.14618529162132701</v>
      </c>
      <c r="V13" s="17">
        <v>0.16387610230153399</v>
      </c>
      <c r="W13" s="17">
        <v>0.125125635190246</v>
      </c>
      <c r="X13" s="17">
        <v>0.140227428630402</v>
      </c>
      <c r="Y13" s="17">
        <v>0.14778222866618199</v>
      </c>
      <c r="Z13" s="17">
        <v>0.149086592314704</v>
      </c>
      <c r="AA13" s="17">
        <v>0.139759937345174</v>
      </c>
      <c r="AB13" s="17">
        <v>0.22749210063213701</v>
      </c>
      <c r="AC13" s="17">
        <v>9.0424712702448201E-2</v>
      </c>
      <c r="AD13" s="17"/>
      <c r="AE13" s="17">
        <v>0.223417803470257</v>
      </c>
      <c r="AF13" s="17">
        <v>9.5508766066442402E-2</v>
      </c>
      <c r="AG13" s="17">
        <v>0.122187121139772</v>
      </c>
      <c r="AH13" s="17"/>
      <c r="AI13" s="17">
        <v>0.21651689286291301</v>
      </c>
      <c r="AJ13" s="17">
        <v>8.5664693353956101E-2</v>
      </c>
      <c r="AK13" s="17">
        <v>9.3221703924674701E-2</v>
      </c>
      <c r="AL13" s="17">
        <v>0.29900102636158499</v>
      </c>
      <c r="AM13" s="17">
        <v>0.109185700441442</v>
      </c>
      <c r="AN13" s="17"/>
      <c r="AO13" s="17">
        <v>0.20596213085520601</v>
      </c>
      <c r="AP13" s="17">
        <v>8.38056187643023E-2</v>
      </c>
      <c r="AQ13" s="17">
        <v>8.8059678051416498E-2</v>
      </c>
      <c r="AR13" s="17"/>
      <c r="AS13" s="17">
        <v>0.17236601568115101</v>
      </c>
      <c r="AT13" s="17">
        <v>0.103635375827723</v>
      </c>
      <c r="AU13" s="17">
        <v>0.160280042669705</v>
      </c>
      <c r="AV13" s="17">
        <v>7.6707341505976703E-2</v>
      </c>
      <c r="AW13" s="17">
        <v>6.61357355598131E-2</v>
      </c>
    </row>
    <row r="14" spans="2:49" x14ac:dyDescent="0.25">
      <c r="B14" s="18" t="s">
        <v>104</v>
      </c>
      <c r="C14" s="17">
        <v>6.9019111268887295E-2</v>
      </c>
      <c r="D14" s="17">
        <v>4.3208885070533602E-2</v>
      </c>
      <c r="E14" s="17">
        <v>9.5627923681015303E-2</v>
      </c>
      <c r="F14" s="17"/>
      <c r="G14" s="17">
        <v>8.6237506516416401E-2</v>
      </c>
      <c r="H14" s="17">
        <v>9.2453419918148594E-2</v>
      </c>
      <c r="I14" s="17">
        <v>6.5754248587706302E-2</v>
      </c>
      <c r="J14" s="17">
        <v>6.3528094521711695E-2</v>
      </c>
      <c r="K14" s="17">
        <v>6.4440455830296201E-2</v>
      </c>
      <c r="L14" s="17">
        <v>4.7539257776645701E-2</v>
      </c>
      <c r="M14" s="17"/>
      <c r="N14" s="17">
        <v>5.59766335327328E-2</v>
      </c>
      <c r="O14" s="17">
        <v>6.9381964467877602E-2</v>
      </c>
      <c r="P14" s="17">
        <v>6.6043350407416296E-2</v>
      </c>
      <c r="Q14" s="17">
        <v>8.0447260136986401E-2</v>
      </c>
      <c r="R14" s="17"/>
      <c r="S14" s="17">
        <v>7.5385835242254007E-2</v>
      </c>
      <c r="T14" s="17">
        <v>9.1928741792013005E-2</v>
      </c>
      <c r="U14" s="17">
        <v>0.10528817645359</v>
      </c>
      <c r="V14" s="17">
        <v>3.29615671458472E-2</v>
      </c>
      <c r="W14" s="17">
        <v>4.4860806710022599E-2</v>
      </c>
      <c r="X14" s="17">
        <v>3.7165771144271102E-2</v>
      </c>
      <c r="Y14" s="17">
        <v>7.0221770289981902E-2</v>
      </c>
      <c r="Z14" s="17">
        <v>5.4768904923257797E-2</v>
      </c>
      <c r="AA14" s="17">
        <v>0.10444187027466401</v>
      </c>
      <c r="AB14" s="17">
        <v>5.2971612104231097E-2</v>
      </c>
      <c r="AC14" s="17">
        <v>4.4854425970475897E-2</v>
      </c>
      <c r="AD14" s="17"/>
      <c r="AE14" s="17">
        <v>4.1274623187511301E-2</v>
      </c>
      <c r="AF14" s="17">
        <v>6.6613924620575804E-2</v>
      </c>
      <c r="AG14" s="17">
        <v>0.101774654692524</v>
      </c>
      <c r="AH14" s="17"/>
      <c r="AI14" s="17">
        <v>3.93580186640538E-2</v>
      </c>
      <c r="AJ14" s="17">
        <v>5.5964651753841903E-2</v>
      </c>
      <c r="AK14" s="17">
        <v>7.2291602741975006E-2</v>
      </c>
      <c r="AL14" s="17">
        <v>0</v>
      </c>
      <c r="AM14" s="17">
        <v>0.118672009731732</v>
      </c>
      <c r="AN14" s="17"/>
      <c r="AO14" s="17">
        <v>3.9420811366549999E-2</v>
      </c>
      <c r="AP14" s="17">
        <v>6.5872514740187293E-2</v>
      </c>
      <c r="AQ14" s="17">
        <v>7.6743862457712295E-2</v>
      </c>
      <c r="AR14" s="17"/>
      <c r="AS14" s="17">
        <v>6.7901458809246307E-2</v>
      </c>
      <c r="AT14" s="17">
        <v>7.3901149510411199E-2</v>
      </c>
      <c r="AU14" s="17">
        <v>6.3725521015914999E-2</v>
      </c>
      <c r="AV14" s="17">
        <v>9.0136771070863E-2</v>
      </c>
      <c r="AW14" s="17">
        <v>7.0308861037037207E-2</v>
      </c>
    </row>
    <row r="15" spans="2:49" x14ac:dyDescent="0.25">
      <c r="B15" s="18" t="s">
        <v>404</v>
      </c>
      <c r="C15" s="21">
        <v>0.38012819153154598</v>
      </c>
      <c r="D15" s="21">
        <v>0.405122191798722</v>
      </c>
      <c r="E15" s="21">
        <v>0.35306713948757201</v>
      </c>
      <c r="F15" s="21"/>
      <c r="G15" s="21">
        <v>0.48994624677016102</v>
      </c>
      <c r="H15" s="21">
        <v>0.422017111076254</v>
      </c>
      <c r="I15" s="21">
        <v>0.43003196953561301</v>
      </c>
      <c r="J15" s="21">
        <v>0.35258799539598201</v>
      </c>
      <c r="K15" s="21">
        <v>0.31494339082373701</v>
      </c>
      <c r="L15" s="21">
        <v>0.29380637033752799</v>
      </c>
      <c r="M15" s="21"/>
      <c r="N15" s="21">
        <v>0.442327299906977</v>
      </c>
      <c r="O15" s="21">
        <v>0.38219728188136898</v>
      </c>
      <c r="P15" s="21">
        <v>0.34399633467582402</v>
      </c>
      <c r="Q15" s="21">
        <v>0.34686473597768902</v>
      </c>
      <c r="R15" s="21"/>
      <c r="S15" s="21">
        <v>0.41495690243676298</v>
      </c>
      <c r="T15" s="21">
        <v>0.42077757763444601</v>
      </c>
      <c r="U15" s="21">
        <v>0.320829470955448</v>
      </c>
      <c r="V15" s="21">
        <v>0.39479968016506201</v>
      </c>
      <c r="W15" s="21">
        <v>0.43692636107680199</v>
      </c>
      <c r="X15" s="21">
        <v>0.42374577180331102</v>
      </c>
      <c r="Y15" s="21">
        <v>0.34529456567363997</v>
      </c>
      <c r="Z15" s="21">
        <v>0.38395543918507802</v>
      </c>
      <c r="AA15" s="21">
        <v>0.33313293504831998</v>
      </c>
      <c r="AB15" s="21">
        <v>0.33964294773241899</v>
      </c>
      <c r="AC15" s="21">
        <v>0.312588897754559</v>
      </c>
      <c r="AD15" s="21"/>
      <c r="AE15" s="21">
        <v>0.34619187631086201</v>
      </c>
      <c r="AF15" s="21">
        <v>0.421782994476327</v>
      </c>
      <c r="AG15" s="21">
        <v>0.32050585308339902</v>
      </c>
      <c r="AH15" s="21"/>
      <c r="AI15" s="21">
        <v>0.337319151752489</v>
      </c>
      <c r="AJ15" s="21">
        <v>0.46624272258682398</v>
      </c>
      <c r="AK15" s="21">
        <v>0.36320567705849</v>
      </c>
      <c r="AL15" s="21">
        <v>0.30520255914125299</v>
      </c>
      <c r="AM15" s="21">
        <v>0.27880291771335303</v>
      </c>
      <c r="AN15" s="21"/>
      <c r="AO15" s="21">
        <v>0.35200675738381199</v>
      </c>
      <c r="AP15" s="21">
        <v>0.45469769825860901</v>
      </c>
      <c r="AQ15" s="21">
        <v>0.46910007041618001</v>
      </c>
      <c r="AR15" s="21"/>
      <c r="AS15" s="21">
        <v>0.356588976158908</v>
      </c>
      <c r="AT15" s="21">
        <v>0.36412223843333902</v>
      </c>
      <c r="AU15" s="21">
        <v>0.40627268065323502</v>
      </c>
      <c r="AV15" s="21">
        <v>0.47177161895646103</v>
      </c>
      <c r="AW15" s="21">
        <v>0.59859943697859197</v>
      </c>
    </row>
    <row r="16" spans="2:49" x14ac:dyDescent="0.25">
      <c r="B16" s="18" t="s">
        <v>405</v>
      </c>
      <c r="C16" s="21">
        <v>0.306397119634361</v>
      </c>
      <c r="D16" s="21">
        <v>0.33413020802360999</v>
      </c>
      <c r="E16" s="21">
        <v>0.28036401344129003</v>
      </c>
      <c r="F16" s="21"/>
      <c r="G16" s="21">
        <v>0.19151016643654101</v>
      </c>
      <c r="H16" s="21">
        <v>0.209369161964436</v>
      </c>
      <c r="I16" s="21">
        <v>0.27970838316386998</v>
      </c>
      <c r="J16" s="21">
        <v>0.29832397047418202</v>
      </c>
      <c r="K16" s="21">
        <v>0.40477950312824601</v>
      </c>
      <c r="L16" s="21">
        <v>0.432100790334009</v>
      </c>
      <c r="M16" s="21"/>
      <c r="N16" s="21">
        <v>0.30333489281466097</v>
      </c>
      <c r="O16" s="21">
        <v>0.31708539047797202</v>
      </c>
      <c r="P16" s="21">
        <v>0.32030359259663899</v>
      </c>
      <c r="Q16" s="21">
        <v>0.28716287339781099</v>
      </c>
      <c r="R16" s="21"/>
      <c r="S16" s="21">
        <v>0.27053640196324102</v>
      </c>
      <c r="T16" s="21">
        <v>0.25853756327170202</v>
      </c>
      <c r="U16" s="21">
        <v>0.27319459992508799</v>
      </c>
      <c r="V16" s="21">
        <v>0.34343463164079102</v>
      </c>
      <c r="W16" s="21">
        <v>0.29280628048625901</v>
      </c>
      <c r="X16" s="21">
        <v>0.288503964743621</v>
      </c>
      <c r="Y16" s="21">
        <v>0.31147463590143698</v>
      </c>
      <c r="Z16" s="21">
        <v>0.330343823073878</v>
      </c>
      <c r="AA16" s="21">
        <v>0.316447214526556</v>
      </c>
      <c r="AB16" s="21">
        <v>0.43281098034492999</v>
      </c>
      <c r="AC16" s="21">
        <v>0.33002291842243398</v>
      </c>
      <c r="AD16" s="21"/>
      <c r="AE16" s="21">
        <v>0.407075842586408</v>
      </c>
      <c r="AF16" s="21">
        <v>0.24973464443715901</v>
      </c>
      <c r="AG16" s="21">
        <v>0.28553394865647203</v>
      </c>
      <c r="AH16" s="21"/>
      <c r="AI16" s="21">
        <v>0.40113552655499302</v>
      </c>
      <c r="AJ16" s="21">
        <v>0.23174633063153599</v>
      </c>
      <c r="AK16" s="21">
        <v>0.265606899891702</v>
      </c>
      <c r="AL16" s="21">
        <v>0.60172009459564502</v>
      </c>
      <c r="AM16" s="21">
        <v>0.27280586544144497</v>
      </c>
      <c r="AN16" s="21"/>
      <c r="AO16" s="21">
        <v>0.40529409711964498</v>
      </c>
      <c r="AP16" s="21">
        <v>0.21166649311692101</v>
      </c>
      <c r="AQ16" s="21">
        <v>0.229778110122764</v>
      </c>
      <c r="AR16" s="21"/>
      <c r="AS16" s="21">
        <v>0.33092162452655299</v>
      </c>
      <c r="AT16" s="21">
        <v>0.27249137285415798</v>
      </c>
      <c r="AU16" s="21">
        <v>0.32194476044673798</v>
      </c>
      <c r="AV16" s="21">
        <v>0.217152784370095</v>
      </c>
      <c r="AW16" s="21">
        <v>0.18210913193995701</v>
      </c>
    </row>
    <row r="17" spans="2:49" x14ac:dyDescent="0.25">
      <c r="B17" s="18" t="s">
        <v>179</v>
      </c>
      <c r="C17" s="22">
        <v>7.3731071897184794E-2</v>
      </c>
      <c r="D17" s="22">
        <v>7.0991983775112094E-2</v>
      </c>
      <c r="E17" s="22">
        <v>7.2703126046282193E-2</v>
      </c>
      <c r="F17" s="22"/>
      <c r="G17" s="22">
        <v>0.29843608033362001</v>
      </c>
      <c r="H17" s="22">
        <v>0.212647949111818</v>
      </c>
      <c r="I17" s="22">
        <v>0.15032358637174301</v>
      </c>
      <c r="J17" s="22">
        <v>5.4264024921799603E-2</v>
      </c>
      <c r="K17" s="22">
        <v>-8.98361123045089E-2</v>
      </c>
      <c r="L17" s="22">
        <v>-0.13829441999648101</v>
      </c>
      <c r="M17" s="22"/>
      <c r="N17" s="22">
        <v>0.138992407092315</v>
      </c>
      <c r="O17" s="22">
        <v>6.5111891403397307E-2</v>
      </c>
      <c r="P17" s="22">
        <v>2.36927420791853E-2</v>
      </c>
      <c r="Q17" s="22">
        <v>5.9701862579878001E-2</v>
      </c>
      <c r="R17" s="22"/>
      <c r="S17" s="22">
        <v>0.14442050047352201</v>
      </c>
      <c r="T17" s="22">
        <v>0.16224001436274399</v>
      </c>
      <c r="U17" s="22">
        <v>4.7634871030360001E-2</v>
      </c>
      <c r="V17" s="22">
        <v>5.1365048524270797E-2</v>
      </c>
      <c r="W17" s="22">
        <v>0.14412008059054299</v>
      </c>
      <c r="X17" s="22">
        <v>0.13524180705969099</v>
      </c>
      <c r="Y17" s="22">
        <v>3.3819929772203702E-2</v>
      </c>
      <c r="Z17" s="22">
        <v>5.3611616111200099E-2</v>
      </c>
      <c r="AA17" s="22">
        <v>1.6685720521763599E-2</v>
      </c>
      <c r="AB17" s="22">
        <v>-9.3168032612511706E-2</v>
      </c>
      <c r="AC17" s="22">
        <v>-1.7434020667875E-2</v>
      </c>
      <c r="AD17" s="22"/>
      <c r="AE17" s="22">
        <v>-6.0883966275545799E-2</v>
      </c>
      <c r="AF17" s="22">
        <v>0.17204835003916799</v>
      </c>
      <c r="AG17" s="22">
        <v>3.4971904426927401E-2</v>
      </c>
      <c r="AH17" s="22"/>
      <c r="AI17" s="22">
        <v>-6.3816374802503795E-2</v>
      </c>
      <c r="AJ17" s="22">
        <v>0.23449639195528699</v>
      </c>
      <c r="AK17" s="22">
        <v>9.7598777166787706E-2</v>
      </c>
      <c r="AL17" s="22">
        <v>-0.29651753545439202</v>
      </c>
      <c r="AM17" s="22">
        <v>5.9970522719081099E-3</v>
      </c>
      <c r="AN17" s="22"/>
      <c r="AO17" s="22">
        <v>-5.3287339735832197E-2</v>
      </c>
      <c r="AP17" s="22">
        <v>0.24303120514168799</v>
      </c>
      <c r="AQ17" s="22">
        <v>0.23932196029341599</v>
      </c>
      <c r="AR17" s="22"/>
      <c r="AS17" s="22">
        <v>2.56673516323556E-2</v>
      </c>
      <c r="AT17" s="22">
        <v>9.1630865579180695E-2</v>
      </c>
      <c r="AU17" s="22">
        <v>8.4327920206497403E-2</v>
      </c>
      <c r="AV17" s="22">
        <v>0.25461883458636497</v>
      </c>
      <c r="AW17" s="22">
        <v>0.41649030503863499</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0.15913424344992</v>
      </c>
      <c r="D9" s="17">
        <v>0.166326811827163</v>
      </c>
      <c r="E9" s="17">
        <v>0.15207716324951601</v>
      </c>
      <c r="F9" s="17"/>
      <c r="G9" s="17">
        <v>0.214365529173629</v>
      </c>
      <c r="H9" s="17">
        <v>0.178786447377975</v>
      </c>
      <c r="I9" s="17">
        <v>0.17633889414122</v>
      </c>
      <c r="J9" s="17">
        <v>0.159763144034757</v>
      </c>
      <c r="K9" s="17">
        <v>0.105910866105281</v>
      </c>
      <c r="L9" s="17">
        <v>0.12682848902532101</v>
      </c>
      <c r="M9" s="17"/>
      <c r="N9" s="17">
        <v>0.16624505822331001</v>
      </c>
      <c r="O9" s="17">
        <v>0.15026166457871901</v>
      </c>
      <c r="P9" s="17">
        <v>0.14401943863501901</v>
      </c>
      <c r="Q9" s="17">
        <v>0.171160468167248</v>
      </c>
      <c r="R9" s="17"/>
      <c r="S9" s="17">
        <v>0.20833191667345599</v>
      </c>
      <c r="T9" s="17">
        <v>0.12706872966319299</v>
      </c>
      <c r="U9" s="17">
        <v>0.14339603144681901</v>
      </c>
      <c r="V9" s="17">
        <v>0.14863440306459699</v>
      </c>
      <c r="W9" s="17">
        <v>0.215891549007797</v>
      </c>
      <c r="X9" s="17">
        <v>0.148080781211231</v>
      </c>
      <c r="Y9" s="17">
        <v>0.16238735650480501</v>
      </c>
      <c r="Z9" s="17">
        <v>0.17162097980653801</v>
      </c>
      <c r="AA9" s="17">
        <v>0.16762279129914501</v>
      </c>
      <c r="AB9" s="17">
        <v>0.13216063275207701</v>
      </c>
      <c r="AC9" s="17">
        <v>9.0057446331574795E-2</v>
      </c>
      <c r="AD9" s="17"/>
      <c r="AE9" s="17">
        <v>0.16092623858272401</v>
      </c>
      <c r="AF9" s="17">
        <v>0.15415210261402401</v>
      </c>
      <c r="AG9" s="17">
        <v>0.134032375357335</v>
      </c>
      <c r="AH9" s="17"/>
      <c r="AI9" s="17">
        <v>0.13662818959970699</v>
      </c>
      <c r="AJ9" s="17">
        <v>0.180714163193331</v>
      </c>
      <c r="AK9" s="17">
        <v>0.12841096773426999</v>
      </c>
      <c r="AL9" s="17">
        <v>6.90730159717695E-2</v>
      </c>
      <c r="AM9" s="17">
        <v>0.140997640031615</v>
      </c>
      <c r="AN9" s="17"/>
      <c r="AO9" s="17">
        <v>0.145101048493362</v>
      </c>
      <c r="AP9" s="17">
        <v>0.19330284175936899</v>
      </c>
      <c r="AQ9" s="17">
        <v>0.13569972515684101</v>
      </c>
      <c r="AR9" s="17"/>
      <c r="AS9" s="17">
        <v>0.137977665229601</v>
      </c>
      <c r="AT9" s="17">
        <v>0.19480569520493099</v>
      </c>
      <c r="AU9" s="17">
        <v>0.151415145875367</v>
      </c>
      <c r="AV9" s="17">
        <v>0.159964350452409</v>
      </c>
      <c r="AW9" s="17">
        <v>9.7729445872261803E-2</v>
      </c>
    </row>
    <row r="10" spans="2:49" x14ac:dyDescent="0.25">
      <c r="B10" s="18" t="s">
        <v>400</v>
      </c>
      <c r="C10" s="17">
        <v>0.38929262224450301</v>
      </c>
      <c r="D10" s="17">
        <v>0.38977152856625102</v>
      </c>
      <c r="E10" s="17">
        <v>0.39015899633326401</v>
      </c>
      <c r="F10" s="17"/>
      <c r="G10" s="17">
        <v>0.33456555600475002</v>
      </c>
      <c r="H10" s="17">
        <v>0.37047257187599802</v>
      </c>
      <c r="I10" s="17">
        <v>0.38720978402844902</v>
      </c>
      <c r="J10" s="17">
        <v>0.38374288237450499</v>
      </c>
      <c r="K10" s="17">
        <v>0.41917459485887698</v>
      </c>
      <c r="L10" s="17">
        <v>0.42839063626526502</v>
      </c>
      <c r="M10" s="17"/>
      <c r="N10" s="17">
        <v>0.40333466566449899</v>
      </c>
      <c r="O10" s="17">
        <v>0.40578811827963301</v>
      </c>
      <c r="P10" s="17">
        <v>0.35241041938108703</v>
      </c>
      <c r="Q10" s="17">
        <v>0.39404590375687398</v>
      </c>
      <c r="R10" s="17"/>
      <c r="S10" s="17">
        <v>0.38357622770324701</v>
      </c>
      <c r="T10" s="17">
        <v>0.43756305403686102</v>
      </c>
      <c r="U10" s="17">
        <v>0.46413077983170198</v>
      </c>
      <c r="V10" s="17">
        <v>0.353142743041858</v>
      </c>
      <c r="W10" s="17">
        <v>0.456862190280451</v>
      </c>
      <c r="X10" s="17">
        <v>0.416441484867976</v>
      </c>
      <c r="Y10" s="17">
        <v>0.33826973509702501</v>
      </c>
      <c r="Z10" s="17">
        <v>0.32568691397690802</v>
      </c>
      <c r="AA10" s="17">
        <v>0.34754982858150502</v>
      </c>
      <c r="AB10" s="17">
        <v>0.336192310348574</v>
      </c>
      <c r="AC10" s="17">
        <v>0.40134317219807197</v>
      </c>
      <c r="AD10" s="17"/>
      <c r="AE10" s="17">
        <v>0.38698332164719501</v>
      </c>
      <c r="AF10" s="17">
        <v>0.43123465675135703</v>
      </c>
      <c r="AG10" s="17">
        <v>0.32306531654222698</v>
      </c>
      <c r="AH10" s="17"/>
      <c r="AI10" s="17">
        <v>0.432234253379634</v>
      </c>
      <c r="AJ10" s="17">
        <v>0.385419998140071</v>
      </c>
      <c r="AK10" s="17">
        <v>0.496927816215957</v>
      </c>
      <c r="AL10" s="17">
        <v>0.25659199749755202</v>
      </c>
      <c r="AM10" s="17">
        <v>0.34489767400721899</v>
      </c>
      <c r="AN10" s="17"/>
      <c r="AO10" s="17">
        <v>0.38933548905412502</v>
      </c>
      <c r="AP10" s="17">
        <v>0.39257128218686099</v>
      </c>
      <c r="AQ10" s="17">
        <v>0.52927421655434603</v>
      </c>
      <c r="AR10" s="17"/>
      <c r="AS10" s="17">
        <v>0.371757903215575</v>
      </c>
      <c r="AT10" s="17">
        <v>0.40057562075592801</v>
      </c>
      <c r="AU10" s="17">
        <v>0.412573504275835</v>
      </c>
      <c r="AV10" s="17">
        <v>0.39040123709852698</v>
      </c>
      <c r="AW10" s="17">
        <v>0.52351375122149102</v>
      </c>
    </row>
    <row r="11" spans="2:49" ht="30" x14ac:dyDescent="0.25">
      <c r="B11" s="18" t="s">
        <v>401</v>
      </c>
      <c r="C11" s="17">
        <v>0.26990724042050801</v>
      </c>
      <c r="D11" s="17">
        <v>0.26527692605381398</v>
      </c>
      <c r="E11" s="17">
        <v>0.27443069155798</v>
      </c>
      <c r="F11" s="17"/>
      <c r="G11" s="17">
        <v>0.189965340252057</v>
      </c>
      <c r="H11" s="17">
        <v>0.24827439509025301</v>
      </c>
      <c r="I11" s="17">
        <v>0.28803123496517902</v>
      </c>
      <c r="J11" s="17">
        <v>0.289627110329993</v>
      </c>
      <c r="K11" s="17">
        <v>0.29055298706134602</v>
      </c>
      <c r="L11" s="17">
        <v>0.29269094592823403</v>
      </c>
      <c r="M11" s="17"/>
      <c r="N11" s="17">
        <v>0.23599504553171199</v>
      </c>
      <c r="O11" s="17">
        <v>0.28501710088758198</v>
      </c>
      <c r="P11" s="17">
        <v>0.31897840546150003</v>
      </c>
      <c r="Q11" s="17">
        <v>0.250255056007746</v>
      </c>
      <c r="R11" s="17"/>
      <c r="S11" s="17">
        <v>0.22224911875735801</v>
      </c>
      <c r="T11" s="17">
        <v>0.24415280724858199</v>
      </c>
      <c r="U11" s="17">
        <v>0.23417312989942099</v>
      </c>
      <c r="V11" s="17">
        <v>0.34021616879712502</v>
      </c>
      <c r="W11" s="17">
        <v>0.228010702732866</v>
      </c>
      <c r="X11" s="17">
        <v>0.28617962867781199</v>
      </c>
      <c r="Y11" s="17">
        <v>0.27655107185178301</v>
      </c>
      <c r="Z11" s="17">
        <v>0.33273424477741798</v>
      </c>
      <c r="AA11" s="17">
        <v>0.24807538127076101</v>
      </c>
      <c r="AB11" s="17">
        <v>0.33664137079804501</v>
      </c>
      <c r="AC11" s="17">
        <v>0.32002476844523697</v>
      </c>
      <c r="AD11" s="17"/>
      <c r="AE11" s="17">
        <v>0.27318590263138598</v>
      </c>
      <c r="AF11" s="17">
        <v>0.26281439708034399</v>
      </c>
      <c r="AG11" s="17">
        <v>0.30392886320312901</v>
      </c>
      <c r="AH11" s="17"/>
      <c r="AI11" s="17">
        <v>0.26117517357672898</v>
      </c>
      <c r="AJ11" s="17">
        <v>0.27874810181865201</v>
      </c>
      <c r="AK11" s="17">
        <v>0.241170235509617</v>
      </c>
      <c r="AL11" s="17">
        <v>0.19860890152026101</v>
      </c>
      <c r="AM11" s="17">
        <v>0.306865997127517</v>
      </c>
      <c r="AN11" s="17"/>
      <c r="AO11" s="17">
        <v>0.30574281072746801</v>
      </c>
      <c r="AP11" s="17">
        <v>0.24248067217650601</v>
      </c>
      <c r="AQ11" s="17">
        <v>0.242160691240111</v>
      </c>
      <c r="AR11" s="17"/>
      <c r="AS11" s="17">
        <v>0.31178625081238698</v>
      </c>
      <c r="AT11" s="17">
        <v>0.22617266448703299</v>
      </c>
      <c r="AU11" s="17">
        <v>0.23838520528163301</v>
      </c>
      <c r="AV11" s="17">
        <v>0.27940454255673802</v>
      </c>
      <c r="AW11" s="17">
        <v>0.18279643367628201</v>
      </c>
    </row>
    <row r="12" spans="2:49" x14ac:dyDescent="0.25">
      <c r="B12" s="18" t="s">
        <v>402</v>
      </c>
      <c r="C12" s="17">
        <v>6.1711003764895203E-2</v>
      </c>
      <c r="D12" s="17">
        <v>6.2733043472209302E-2</v>
      </c>
      <c r="E12" s="17">
        <v>6.1362050107111099E-2</v>
      </c>
      <c r="F12" s="17"/>
      <c r="G12" s="17">
        <v>9.0649398150211405E-2</v>
      </c>
      <c r="H12" s="17">
        <v>6.9540444861229303E-2</v>
      </c>
      <c r="I12" s="17">
        <v>6.3461183067749893E-2</v>
      </c>
      <c r="J12" s="17">
        <v>4.3220074873757897E-2</v>
      </c>
      <c r="K12" s="17">
        <v>4.9977020014873801E-2</v>
      </c>
      <c r="L12" s="17">
        <v>5.9327376055221599E-2</v>
      </c>
      <c r="M12" s="17"/>
      <c r="N12" s="17">
        <v>7.4778221621740804E-2</v>
      </c>
      <c r="O12" s="17">
        <v>4.2747643758349899E-2</v>
      </c>
      <c r="P12" s="17">
        <v>6.0491385021953399E-2</v>
      </c>
      <c r="Q12" s="17">
        <v>6.8224939452433894E-2</v>
      </c>
      <c r="R12" s="17"/>
      <c r="S12" s="17">
        <v>6.5248382623064705E-2</v>
      </c>
      <c r="T12" s="17">
        <v>7.6248007882035201E-2</v>
      </c>
      <c r="U12" s="17">
        <v>3.3341322588949403E-2</v>
      </c>
      <c r="V12" s="17">
        <v>6.2950986241604306E-2</v>
      </c>
      <c r="W12" s="17">
        <v>0</v>
      </c>
      <c r="X12" s="17">
        <v>5.7147611925383902E-2</v>
      </c>
      <c r="Y12" s="17">
        <v>7.0520100019953597E-2</v>
      </c>
      <c r="Z12" s="17">
        <v>3.0667025793937101E-2</v>
      </c>
      <c r="AA12" s="17">
        <v>8.0464638111913206E-2</v>
      </c>
      <c r="AB12" s="17">
        <v>6.5616106209822597E-2</v>
      </c>
      <c r="AC12" s="17">
        <v>0.107955277588277</v>
      </c>
      <c r="AD12" s="17"/>
      <c r="AE12" s="17">
        <v>6.84538370094364E-2</v>
      </c>
      <c r="AF12" s="17">
        <v>6.1073799889228897E-2</v>
      </c>
      <c r="AG12" s="17">
        <v>6.4354487710464994E-2</v>
      </c>
      <c r="AH12" s="17"/>
      <c r="AI12" s="17">
        <v>7.2404245081703705E-2</v>
      </c>
      <c r="AJ12" s="17">
        <v>6.6519930215822101E-2</v>
      </c>
      <c r="AK12" s="17">
        <v>5.3105815313394998E-2</v>
      </c>
      <c r="AL12" s="17">
        <v>0.12998394086207701</v>
      </c>
      <c r="AM12" s="17">
        <v>3.6738562442451099E-2</v>
      </c>
      <c r="AN12" s="17"/>
      <c r="AO12" s="17">
        <v>7.1231576002328698E-2</v>
      </c>
      <c r="AP12" s="17">
        <v>6.67400776690356E-2</v>
      </c>
      <c r="AQ12" s="17">
        <v>4.2192359171305198E-2</v>
      </c>
      <c r="AR12" s="17"/>
      <c r="AS12" s="17">
        <v>5.5683764864674003E-2</v>
      </c>
      <c r="AT12" s="17">
        <v>4.9182932644975301E-2</v>
      </c>
      <c r="AU12" s="17">
        <v>7.9386141954012696E-2</v>
      </c>
      <c r="AV12" s="17">
        <v>5.2066826999307002E-2</v>
      </c>
      <c r="AW12" s="17">
        <v>0.13548605004759101</v>
      </c>
    </row>
    <row r="13" spans="2:49" x14ac:dyDescent="0.25">
      <c r="B13" s="18" t="s">
        <v>403</v>
      </c>
      <c r="C13" s="17">
        <v>4.79337028501928E-2</v>
      </c>
      <c r="D13" s="17">
        <v>6.7282400674234397E-2</v>
      </c>
      <c r="E13" s="17">
        <v>2.7472881244062601E-2</v>
      </c>
      <c r="F13" s="17"/>
      <c r="G13" s="17">
        <v>8.3561098493559999E-2</v>
      </c>
      <c r="H13" s="17">
        <v>4.5602748321487301E-2</v>
      </c>
      <c r="I13" s="17">
        <v>3.4145733208620903E-2</v>
      </c>
      <c r="J13" s="17">
        <v>4.7267057913469898E-2</v>
      </c>
      <c r="K13" s="17">
        <v>6.7003022474575E-2</v>
      </c>
      <c r="L13" s="17">
        <v>2.4923554066369698E-2</v>
      </c>
      <c r="M13" s="17"/>
      <c r="N13" s="17">
        <v>4.0092718334231101E-2</v>
      </c>
      <c r="O13" s="17">
        <v>4.67690221852545E-2</v>
      </c>
      <c r="P13" s="17">
        <v>6.7866402332444106E-2</v>
      </c>
      <c r="Q13" s="17">
        <v>3.7492433058165402E-2</v>
      </c>
      <c r="R13" s="17"/>
      <c r="S13" s="17">
        <v>4.6514490854053299E-2</v>
      </c>
      <c r="T13" s="17">
        <v>2.90806151670682E-2</v>
      </c>
      <c r="U13" s="17">
        <v>3.2998321989759001E-2</v>
      </c>
      <c r="V13" s="17">
        <v>6.0991407702727901E-2</v>
      </c>
      <c r="W13" s="17">
        <v>5.4374751268862903E-2</v>
      </c>
      <c r="X13" s="17">
        <v>5.5635262981526802E-2</v>
      </c>
      <c r="Y13" s="17">
        <v>6.3491179901922601E-2</v>
      </c>
      <c r="Z13" s="17">
        <v>0.102264400981291</v>
      </c>
      <c r="AA13" s="17">
        <v>3.8848682482924703E-2</v>
      </c>
      <c r="AB13" s="17">
        <v>4.7481245613622297E-2</v>
      </c>
      <c r="AC13" s="17">
        <v>2.9421306134354699E-2</v>
      </c>
      <c r="AD13" s="17"/>
      <c r="AE13" s="17">
        <v>6.2197967054657403E-2</v>
      </c>
      <c r="AF13" s="17">
        <v>2.6205586710431002E-2</v>
      </c>
      <c r="AG13" s="17">
        <v>5.9987323840254902E-2</v>
      </c>
      <c r="AH13" s="17"/>
      <c r="AI13" s="17">
        <v>5.0222081279574102E-2</v>
      </c>
      <c r="AJ13" s="17">
        <v>3.1967047972846399E-2</v>
      </c>
      <c r="AK13" s="17">
        <v>2.34137698112705E-2</v>
      </c>
      <c r="AL13" s="17">
        <v>0.34574214414833998</v>
      </c>
      <c r="AM13" s="17">
        <v>3.4215176024335797E-2</v>
      </c>
      <c r="AN13" s="17"/>
      <c r="AO13" s="17">
        <v>4.85831531719145E-2</v>
      </c>
      <c r="AP13" s="17">
        <v>3.2866968619982E-2</v>
      </c>
      <c r="AQ13" s="17">
        <v>9.2876380751408597E-3</v>
      </c>
      <c r="AR13" s="17"/>
      <c r="AS13" s="17">
        <v>5.3632379569149402E-2</v>
      </c>
      <c r="AT13" s="17">
        <v>5.0037390749376499E-2</v>
      </c>
      <c r="AU13" s="17">
        <v>3.5598164315452298E-2</v>
      </c>
      <c r="AV13" s="17">
        <v>5.7054514590522999E-2</v>
      </c>
      <c r="AW13" s="17">
        <v>0</v>
      </c>
    </row>
    <row r="14" spans="2:49" x14ac:dyDescent="0.25">
      <c r="B14" s="18" t="s">
        <v>104</v>
      </c>
      <c r="C14" s="17">
        <v>7.2021187269981399E-2</v>
      </c>
      <c r="D14" s="17">
        <v>4.8609289406327902E-2</v>
      </c>
      <c r="E14" s="17">
        <v>9.4498217508066001E-2</v>
      </c>
      <c r="F14" s="17"/>
      <c r="G14" s="17">
        <v>8.6893077925792594E-2</v>
      </c>
      <c r="H14" s="17">
        <v>8.7323392473056899E-2</v>
      </c>
      <c r="I14" s="17">
        <v>5.0813170588781598E-2</v>
      </c>
      <c r="J14" s="17">
        <v>7.6379730473516802E-2</v>
      </c>
      <c r="K14" s="17">
        <v>6.73815094850473E-2</v>
      </c>
      <c r="L14" s="17">
        <v>6.7838998659589297E-2</v>
      </c>
      <c r="M14" s="17"/>
      <c r="N14" s="17">
        <v>7.9554290624507001E-2</v>
      </c>
      <c r="O14" s="17">
        <v>6.9416450310461994E-2</v>
      </c>
      <c r="P14" s="17">
        <v>5.6233949167996199E-2</v>
      </c>
      <c r="Q14" s="17">
        <v>7.8821199557533E-2</v>
      </c>
      <c r="R14" s="17"/>
      <c r="S14" s="17">
        <v>7.4079863388821096E-2</v>
      </c>
      <c r="T14" s="17">
        <v>8.5886786002261101E-2</v>
      </c>
      <c r="U14" s="17">
        <v>9.1960414243349095E-2</v>
      </c>
      <c r="V14" s="17">
        <v>3.4064291152087797E-2</v>
      </c>
      <c r="W14" s="17">
        <v>4.4860806710022599E-2</v>
      </c>
      <c r="X14" s="17">
        <v>3.6515230336070098E-2</v>
      </c>
      <c r="Y14" s="17">
        <v>8.8780556624511106E-2</v>
      </c>
      <c r="Z14" s="17">
        <v>3.7026434663908397E-2</v>
      </c>
      <c r="AA14" s="17">
        <v>0.117438678253751</v>
      </c>
      <c r="AB14" s="17">
        <v>8.1908334277858902E-2</v>
      </c>
      <c r="AC14" s="17">
        <v>5.1198029302484398E-2</v>
      </c>
      <c r="AD14" s="17"/>
      <c r="AE14" s="17">
        <v>4.8252733074600797E-2</v>
      </c>
      <c r="AF14" s="17">
        <v>6.4519456954615195E-2</v>
      </c>
      <c r="AG14" s="17">
        <v>0.11463163334659</v>
      </c>
      <c r="AH14" s="17"/>
      <c r="AI14" s="17">
        <v>4.7336057082652101E-2</v>
      </c>
      <c r="AJ14" s="17">
        <v>5.6630758659277899E-2</v>
      </c>
      <c r="AK14" s="17">
        <v>5.69713954154909E-2</v>
      </c>
      <c r="AL14" s="17">
        <v>0</v>
      </c>
      <c r="AM14" s="17">
        <v>0.136284950366862</v>
      </c>
      <c r="AN14" s="17"/>
      <c r="AO14" s="17">
        <v>4.0005922550801397E-2</v>
      </c>
      <c r="AP14" s="17">
        <v>7.2038157588246596E-2</v>
      </c>
      <c r="AQ14" s="17">
        <v>4.1385369802256398E-2</v>
      </c>
      <c r="AR14" s="17"/>
      <c r="AS14" s="17">
        <v>6.9162036308613895E-2</v>
      </c>
      <c r="AT14" s="17">
        <v>7.9225696157757194E-2</v>
      </c>
      <c r="AU14" s="17">
        <v>8.2641838297700193E-2</v>
      </c>
      <c r="AV14" s="17">
        <v>6.1108528302496003E-2</v>
      </c>
      <c r="AW14" s="17">
        <v>6.0474319182374801E-2</v>
      </c>
    </row>
    <row r="15" spans="2:49" x14ac:dyDescent="0.25">
      <c r="B15" s="18" t="s">
        <v>404</v>
      </c>
      <c r="C15" s="21">
        <v>0.548426865694423</v>
      </c>
      <c r="D15" s="21">
        <v>0.55609834039341499</v>
      </c>
      <c r="E15" s="21">
        <v>0.54223615958278004</v>
      </c>
      <c r="F15" s="21"/>
      <c r="G15" s="21">
        <v>0.54893108517837896</v>
      </c>
      <c r="H15" s="21">
        <v>0.54925901925397302</v>
      </c>
      <c r="I15" s="21">
        <v>0.56354867816966903</v>
      </c>
      <c r="J15" s="21">
        <v>0.54350602640926204</v>
      </c>
      <c r="K15" s="21">
        <v>0.52508546096415798</v>
      </c>
      <c r="L15" s="21">
        <v>0.55521912529058604</v>
      </c>
      <c r="M15" s="21"/>
      <c r="N15" s="21">
        <v>0.56957972388780898</v>
      </c>
      <c r="O15" s="21">
        <v>0.55604978285835205</v>
      </c>
      <c r="P15" s="21">
        <v>0.49642985801610601</v>
      </c>
      <c r="Q15" s="21">
        <v>0.56520637192412204</v>
      </c>
      <c r="R15" s="21"/>
      <c r="S15" s="21">
        <v>0.59190814437670303</v>
      </c>
      <c r="T15" s="21">
        <v>0.56463178370005396</v>
      </c>
      <c r="U15" s="21">
        <v>0.60752681127852104</v>
      </c>
      <c r="V15" s="21">
        <v>0.50177714610645496</v>
      </c>
      <c r="W15" s="21">
        <v>0.672753739288248</v>
      </c>
      <c r="X15" s="21">
        <v>0.56452226607920697</v>
      </c>
      <c r="Y15" s="21">
        <v>0.50065709160182903</v>
      </c>
      <c r="Z15" s="21">
        <v>0.49730789378344598</v>
      </c>
      <c r="AA15" s="21">
        <v>0.51517261988065</v>
      </c>
      <c r="AB15" s="21">
        <v>0.46835294310065101</v>
      </c>
      <c r="AC15" s="21">
        <v>0.491400618529647</v>
      </c>
      <c r="AD15" s="21"/>
      <c r="AE15" s="21">
        <v>0.54790956022991899</v>
      </c>
      <c r="AF15" s="21">
        <v>0.58538675936537998</v>
      </c>
      <c r="AG15" s="21">
        <v>0.45709769189956201</v>
      </c>
      <c r="AH15" s="21"/>
      <c r="AI15" s="21">
        <v>0.56886244297934097</v>
      </c>
      <c r="AJ15" s="21">
        <v>0.566134161333402</v>
      </c>
      <c r="AK15" s="21">
        <v>0.62533878395022702</v>
      </c>
      <c r="AL15" s="21">
        <v>0.32566501346932197</v>
      </c>
      <c r="AM15" s="21">
        <v>0.48589531403883501</v>
      </c>
      <c r="AN15" s="21"/>
      <c r="AO15" s="21">
        <v>0.53443653754748699</v>
      </c>
      <c r="AP15" s="21">
        <v>0.58587412394622995</v>
      </c>
      <c r="AQ15" s="21">
        <v>0.66497394171118696</v>
      </c>
      <c r="AR15" s="21"/>
      <c r="AS15" s="21">
        <v>0.50973556844517598</v>
      </c>
      <c r="AT15" s="21">
        <v>0.59538131596085797</v>
      </c>
      <c r="AU15" s="21">
        <v>0.56398865015120203</v>
      </c>
      <c r="AV15" s="21">
        <v>0.55036558755093601</v>
      </c>
      <c r="AW15" s="21">
        <v>0.62124319709375198</v>
      </c>
    </row>
    <row r="16" spans="2:49" x14ac:dyDescent="0.25">
      <c r="B16" s="18" t="s">
        <v>405</v>
      </c>
      <c r="C16" s="21">
        <v>0.109644706615088</v>
      </c>
      <c r="D16" s="21">
        <v>0.130015444146444</v>
      </c>
      <c r="E16" s="21">
        <v>8.8834931351173693E-2</v>
      </c>
      <c r="F16" s="21"/>
      <c r="G16" s="21">
        <v>0.174210496643771</v>
      </c>
      <c r="H16" s="21">
        <v>0.115143193182717</v>
      </c>
      <c r="I16" s="21">
        <v>9.7606916276370803E-2</v>
      </c>
      <c r="J16" s="21">
        <v>9.0487132787227906E-2</v>
      </c>
      <c r="K16" s="21">
        <v>0.116980042489449</v>
      </c>
      <c r="L16" s="21">
        <v>8.4250930121591294E-2</v>
      </c>
      <c r="M16" s="21"/>
      <c r="N16" s="21">
        <v>0.114870939955972</v>
      </c>
      <c r="O16" s="21">
        <v>8.9516665943604495E-2</v>
      </c>
      <c r="P16" s="21">
        <v>0.12835778735439801</v>
      </c>
      <c r="Q16" s="21">
        <v>0.105717372510599</v>
      </c>
      <c r="R16" s="21"/>
      <c r="S16" s="21">
        <v>0.111762873477118</v>
      </c>
      <c r="T16" s="21">
        <v>0.105328623049103</v>
      </c>
      <c r="U16" s="21">
        <v>6.6339644578708404E-2</v>
      </c>
      <c r="V16" s="21">
        <v>0.123942393944332</v>
      </c>
      <c r="W16" s="21">
        <v>5.4374751268862903E-2</v>
      </c>
      <c r="X16" s="21">
        <v>0.112782874906911</v>
      </c>
      <c r="Y16" s="21">
        <v>0.134011279921876</v>
      </c>
      <c r="Z16" s="21">
        <v>0.13293142677522801</v>
      </c>
      <c r="AA16" s="21">
        <v>0.119313320594838</v>
      </c>
      <c r="AB16" s="21">
        <v>0.11309735182344501</v>
      </c>
      <c r="AC16" s="21">
        <v>0.13737658372263201</v>
      </c>
      <c r="AD16" s="21"/>
      <c r="AE16" s="21">
        <v>0.13065180406409399</v>
      </c>
      <c r="AF16" s="21">
        <v>8.7279386599660003E-2</v>
      </c>
      <c r="AG16" s="21">
        <v>0.12434181155071999</v>
      </c>
      <c r="AH16" s="21"/>
      <c r="AI16" s="21">
        <v>0.122626326361278</v>
      </c>
      <c r="AJ16" s="21">
        <v>9.84869781886685E-2</v>
      </c>
      <c r="AK16" s="21">
        <v>7.6519585124665404E-2</v>
      </c>
      <c r="AL16" s="21">
        <v>0.47572608501041702</v>
      </c>
      <c r="AM16" s="21">
        <v>7.0953738466786903E-2</v>
      </c>
      <c r="AN16" s="21"/>
      <c r="AO16" s="21">
        <v>0.119814729174243</v>
      </c>
      <c r="AP16" s="21">
        <v>9.9607046289017606E-2</v>
      </c>
      <c r="AQ16" s="21">
        <v>5.1479997246446002E-2</v>
      </c>
      <c r="AR16" s="21"/>
      <c r="AS16" s="21">
        <v>0.109316144433823</v>
      </c>
      <c r="AT16" s="21">
        <v>9.92203233943518E-2</v>
      </c>
      <c r="AU16" s="21">
        <v>0.114984306269465</v>
      </c>
      <c r="AV16" s="21">
        <v>0.10912134158983</v>
      </c>
      <c r="AW16" s="21">
        <v>0.13548605004759101</v>
      </c>
    </row>
    <row r="17" spans="2:49" x14ac:dyDescent="0.25">
      <c r="B17" s="18" t="s">
        <v>179</v>
      </c>
      <c r="C17" s="22">
        <v>0.43878215907933499</v>
      </c>
      <c r="D17" s="22">
        <v>0.42608289624697099</v>
      </c>
      <c r="E17" s="22">
        <v>0.453401228231606</v>
      </c>
      <c r="F17" s="22"/>
      <c r="G17" s="22">
        <v>0.37472058853460799</v>
      </c>
      <c r="H17" s="22">
        <v>0.43411582607125698</v>
      </c>
      <c r="I17" s="22">
        <v>0.465941761893298</v>
      </c>
      <c r="J17" s="22">
        <v>0.45301889362203401</v>
      </c>
      <c r="K17" s="22">
        <v>0.40810541847470999</v>
      </c>
      <c r="L17" s="22">
        <v>0.47096819516899402</v>
      </c>
      <c r="M17" s="22"/>
      <c r="N17" s="22">
        <v>0.454708783931837</v>
      </c>
      <c r="O17" s="22">
        <v>0.46653311691474703</v>
      </c>
      <c r="P17" s="22">
        <v>0.368072070661708</v>
      </c>
      <c r="Q17" s="22">
        <v>0.459488999413523</v>
      </c>
      <c r="R17" s="22"/>
      <c r="S17" s="22">
        <v>0.48014527089958497</v>
      </c>
      <c r="T17" s="22">
        <v>0.45930316065095</v>
      </c>
      <c r="U17" s="22">
        <v>0.54118716669981304</v>
      </c>
      <c r="V17" s="22">
        <v>0.37783475216212298</v>
      </c>
      <c r="W17" s="22">
        <v>0.61837898801938596</v>
      </c>
      <c r="X17" s="22">
        <v>0.451739391172297</v>
      </c>
      <c r="Y17" s="22">
        <v>0.36664581167995303</v>
      </c>
      <c r="Z17" s="22">
        <v>0.36437646700821802</v>
      </c>
      <c r="AA17" s="22">
        <v>0.39585929928581198</v>
      </c>
      <c r="AB17" s="22">
        <v>0.35525559127720602</v>
      </c>
      <c r="AC17" s="22">
        <v>0.354024034807014</v>
      </c>
      <c r="AD17" s="22"/>
      <c r="AE17" s="22">
        <v>0.417257756165825</v>
      </c>
      <c r="AF17" s="22">
        <v>0.49810737276571998</v>
      </c>
      <c r="AG17" s="22">
        <v>0.33275588034884201</v>
      </c>
      <c r="AH17" s="22"/>
      <c r="AI17" s="22">
        <v>0.446236116618064</v>
      </c>
      <c r="AJ17" s="22">
        <v>0.46764718314473402</v>
      </c>
      <c r="AK17" s="22">
        <v>0.54881919882556196</v>
      </c>
      <c r="AL17" s="22">
        <v>-0.15006107154109499</v>
      </c>
      <c r="AM17" s="22">
        <v>0.41494157557204803</v>
      </c>
      <c r="AN17" s="22"/>
      <c r="AO17" s="22">
        <v>0.41462180837324403</v>
      </c>
      <c r="AP17" s="22">
        <v>0.486267077657212</v>
      </c>
      <c r="AQ17" s="22">
        <v>0.61349394446474104</v>
      </c>
      <c r="AR17" s="22"/>
      <c r="AS17" s="22">
        <v>0.400419424011352</v>
      </c>
      <c r="AT17" s="22">
        <v>0.49616099256650598</v>
      </c>
      <c r="AU17" s="22">
        <v>0.44900434388173699</v>
      </c>
      <c r="AV17" s="22">
        <v>0.44124424596110601</v>
      </c>
      <c r="AW17" s="22">
        <v>0.48575714704616202</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0.15351489693616999</v>
      </c>
      <c r="D9" s="17">
        <v>0.163135853658821</v>
      </c>
      <c r="E9" s="17">
        <v>0.14396385417930699</v>
      </c>
      <c r="F9" s="17"/>
      <c r="G9" s="17">
        <v>0.19263741188503</v>
      </c>
      <c r="H9" s="17">
        <v>0.19855135677236799</v>
      </c>
      <c r="I9" s="17">
        <v>0.182288000621113</v>
      </c>
      <c r="J9" s="17">
        <v>0.12718879519843601</v>
      </c>
      <c r="K9" s="17">
        <v>9.6109787739636604E-2</v>
      </c>
      <c r="L9" s="17">
        <v>0.12627541373346199</v>
      </c>
      <c r="M9" s="17"/>
      <c r="N9" s="17">
        <v>0.16901325732175301</v>
      </c>
      <c r="O9" s="17">
        <v>0.15588109037268499</v>
      </c>
      <c r="P9" s="17">
        <v>0.14807811688710601</v>
      </c>
      <c r="Q9" s="17">
        <v>0.14269591810971599</v>
      </c>
      <c r="R9" s="17"/>
      <c r="S9" s="17">
        <v>0.21710817455644499</v>
      </c>
      <c r="T9" s="17">
        <v>0.17009718663981299</v>
      </c>
      <c r="U9" s="17">
        <v>9.9254536400378804E-2</v>
      </c>
      <c r="V9" s="17">
        <v>0.13405441425780501</v>
      </c>
      <c r="W9" s="17">
        <v>0.20324740214754899</v>
      </c>
      <c r="X9" s="17">
        <v>0.11811845691945901</v>
      </c>
      <c r="Y9" s="17">
        <v>0.147649172898626</v>
      </c>
      <c r="Z9" s="17">
        <v>0.13992544698957901</v>
      </c>
      <c r="AA9" s="17">
        <v>0.184097331915093</v>
      </c>
      <c r="AB9" s="17">
        <v>9.2711554027809201E-2</v>
      </c>
      <c r="AC9" s="17">
        <v>9.4710142537674499E-2</v>
      </c>
      <c r="AD9" s="17"/>
      <c r="AE9" s="17">
        <v>0.150423761775587</v>
      </c>
      <c r="AF9" s="17">
        <v>0.16054096865055301</v>
      </c>
      <c r="AG9" s="17">
        <v>0.124185377105659</v>
      </c>
      <c r="AH9" s="17"/>
      <c r="AI9" s="17">
        <v>0.121343743218326</v>
      </c>
      <c r="AJ9" s="17">
        <v>0.223351441457524</v>
      </c>
      <c r="AK9" s="17">
        <v>0.11621555393719001</v>
      </c>
      <c r="AL9" s="17">
        <v>0</v>
      </c>
      <c r="AM9" s="17">
        <v>0.11744844323886</v>
      </c>
      <c r="AN9" s="17"/>
      <c r="AO9" s="17">
        <v>0.12794747203186099</v>
      </c>
      <c r="AP9" s="17">
        <v>0.197988603851246</v>
      </c>
      <c r="AQ9" s="17">
        <v>0.13690940866415499</v>
      </c>
      <c r="AR9" s="17"/>
      <c r="AS9" s="17">
        <v>0.116327059296328</v>
      </c>
      <c r="AT9" s="17">
        <v>0.17167210124974999</v>
      </c>
      <c r="AU9" s="17">
        <v>0.16835826293393899</v>
      </c>
      <c r="AV9" s="17">
        <v>0.18484769914858601</v>
      </c>
      <c r="AW9" s="17">
        <v>0.15159179655763799</v>
      </c>
    </row>
    <row r="10" spans="2:49" x14ac:dyDescent="0.25">
      <c r="B10" s="18" t="s">
        <v>400</v>
      </c>
      <c r="C10" s="17">
        <v>0.38916445195954402</v>
      </c>
      <c r="D10" s="17">
        <v>0.373555571619541</v>
      </c>
      <c r="E10" s="17">
        <v>0.40139070827873802</v>
      </c>
      <c r="F10" s="17"/>
      <c r="G10" s="17">
        <v>0.28330607621781201</v>
      </c>
      <c r="H10" s="17">
        <v>0.35240083841023701</v>
      </c>
      <c r="I10" s="17">
        <v>0.40740736470601202</v>
      </c>
      <c r="J10" s="17">
        <v>0.405314610288594</v>
      </c>
      <c r="K10" s="17">
        <v>0.43170374821694202</v>
      </c>
      <c r="L10" s="17">
        <v>0.43001754048317198</v>
      </c>
      <c r="M10" s="17"/>
      <c r="N10" s="17">
        <v>0.418141983031036</v>
      </c>
      <c r="O10" s="17">
        <v>0.36780422292498299</v>
      </c>
      <c r="P10" s="17">
        <v>0.36563943961492401</v>
      </c>
      <c r="Q10" s="17">
        <v>0.396861191764184</v>
      </c>
      <c r="R10" s="17"/>
      <c r="S10" s="17">
        <v>0.35778897146736699</v>
      </c>
      <c r="T10" s="17">
        <v>0.38123668820985601</v>
      </c>
      <c r="U10" s="17">
        <v>0.37483311360660998</v>
      </c>
      <c r="V10" s="17">
        <v>0.40320872080425701</v>
      </c>
      <c r="W10" s="17">
        <v>0.40280487625418998</v>
      </c>
      <c r="X10" s="17">
        <v>0.471342527245109</v>
      </c>
      <c r="Y10" s="17">
        <v>0.36864339137529401</v>
      </c>
      <c r="Z10" s="17">
        <v>0.35860823104669498</v>
      </c>
      <c r="AA10" s="17">
        <v>0.34800162923474498</v>
      </c>
      <c r="AB10" s="17">
        <v>0.39734738104454598</v>
      </c>
      <c r="AC10" s="17">
        <v>0.46067558677855602</v>
      </c>
      <c r="AD10" s="17"/>
      <c r="AE10" s="17">
        <v>0.40761111214885098</v>
      </c>
      <c r="AF10" s="17">
        <v>0.404326660168635</v>
      </c>
      <c r="AG10" s="17">
        <v>0.37749483176582299</v>
      </c>
      <c r="AH10" s="17"/>
      <c r="AI10" s="17">
        <v>0.40115572555249401</v>
      </c>
      <c r="AJ10" s="17">
        <v>0.38632540388110398</v>
      </c>
      <c r="AK10" s="17">
        <v>0.44924778239615498</v>
      </c>
      <c r="AL10" s="17">
        <v>0.24497496146053299</v>
      </c>
      <c r="AM10" s="17">
        <v>0.40006386147767398</v>
      </c>
      <c r="AN10" s="17"/>
      <c r="AO10" s="17">
        <v>0.407317447655547</v>
      </c>
      <c r="AP10" s="17">
        <v>0.40739864835887502</v>
      </c>
      <c r="AQ10" s="17">
        <v>0.44819446029123</v>
      </c>
      <c r="AR10" s="17"/>
      <c r="AS10" s="17">
        <v>0.42759916011308502</v>
      </c>
      <c r="AT10" s="17">
        <v>0.35553231845011501</v>
      </c>
      <c r="AU10" s="17">
        <v>0.40393717928499301</v>
      </c>
      <c r="AV10" s="17">
        <v>0.364147660761725</v>
      </c>
      <c r="AW10" s="17">
        <v>0.50755547789189903</v>
      </c>
    </row>
    <row r="11" spans="2:49" ht="30" x14ac:dyDescent="0.25">
      <c r="B11" s="18" t="s">
        <v>401</v>
      </c>
      <c r="C11" s="17">
        <v>0.28442516879513802</v>
      </c>
      <c r="D11" s="17">
        <v>0.290868623900504</v>
      </c>
      <c r="E11" s="17">
        <v>0.27940300263593598</v>
      </c>
      <c r="F11" s="17"/>
      <c r="G11" s="17">
        <v>0.29748985141173101</v>
      </c>
      <c r="H11" s="17">
        <v>0.258880337658216</v>
      </c>
      <c r="I11" s="17">
        <v>0.25970952415180298</v>
      </c>
      <c r="J11" s="17">
        <v>0.30068797482813298</v>
      </c>
      <c r="K11" s="17">
        <v>0.30983388226655001</v>
      </c>
      <c r="L11" s="17">
        <v>0.288056675418632</v>
      </c>
      <c r="M11" s="17"/>
      <c r="N11" s="17">
        <v>0.25519183061445999</v>
      </c>
      <c r="O11" s="17">
        <v>0.31079297268971601</v>
      </c>
      <c r="P11" s="17">
        <v>0.31854876725970499</v>
      </c>
      <c r="Q11" s="17">
        <v>0.26553367713683601</v>
      </c>
      <c r="R11" s="17"/>
      <c r="S11" s="17">
        <v>0.25161331678096899</v>
      </c>
      <c r="T11" s="17">
        <v>0.26942071229145598</v>
      </c>
      <c r="U11" s="17">
        <v>0.35104990218982302</v>
      </c>
      <c r="V11" s="17">
        <v>0.325658101343821</v>
      </c>
      <c r="W11" s="17">
        <v>0.26719407145239099</v>
      </c>
      <c r="X11" s="17">
        <v>0.28610627406556899</v>
      </c>
      <c r="Y11" s="17">
        <v>0.27440518618232101</v>
      </c>
      <c r="Z11" s="17">
        <v>0.29233450988315501</v>
      </c>
      <c r="AA11" s="17">
        <v>0.244020119854164</v>
      </c>
      <c r="AB11" s="17">
        <v>0.30459117355201099</v>
      </c>
      <c r="AC11" s="17">
        <v>0.329469290797548</v>
      </c>
      <c r="AD11" s="17"/>
      <c r="AE11" s="17">
        <v>0.27535524516247101</v>
      </c>
      <c r="AF11" s="17">
        <v>0.29174417451886903</v>
      </c>
      <c r="AG11" s="17">
        <v>0.27809682659507401</v>
      </c>
      <c r="AH11" s="17"/>
      <c r="AI11" s="17">
        <v>0.30466027983925797</v>
      </c>
      <c r="AJ11" s="17">
        <v>0.256203974562141</v>
      </c>
      <c r="AK11" s="17">
        <v>0.25680903560982599</v>
      </c>
      <c r="AL11" s="17">
        <v>0.36955566491910502</v>
      </c>
      <c r="AM11" s="17">
        <v>0.29429504499233899</v>
      </c>
      <c r="AN11" s="17"/>
      <c r="AO11" s="17">
        <v>0.29829678299367202</v>
      </c>
      <c r="AP11" s="17">
        <v>0.25418305041595501</v>
      </c>
      <c r="AQ11" s="17">
        <v>0.26293336998337602</v>
      </c>
      <c r="AR11" s="17"/>
      <c r="AS11" s="17">
        <v>0.28676027847145502</v>
      </c>
      <c r="AT11" s="17">
        <v>0.29606246349180598</v>
      </c>
      <c r="AU11" s="17">
        <v>0.26220550833914902</v>
      </c>
      <c r="AV11" s="17">
        <v>0.274165985279261</v>
      </c>
      <c r="AW11" s="17">
        <v>0.242300465702635</v>
      </c>
    </row>
    <row r="12" spans="2:49" x14ac:dyDescent="0.25">
      <c r="B12" s="18" t="s">
        <v>402</v>
      </c>
      <c r="C12" s="17">
        <v>5.8529095649724999E-2</v>
      </c>
      <c r="D12" s="17">
        <v>6.8163404584287698E-2</v>
      </c>
      <c r="E12" s="17">
        <v>4.9518446829656303E-2</v>
      </c>
      <c r="F12" s="17"/>
      <c r="G12" s="17">
        <v>9.2530223478012402E-2</v>
      </c>
      <c r="H12" s="17">
        <v>5.0678665674081497E-2</v>
      </c>
      <c r="I12" s="17">
        <v>6.7318383551939795E-2</v>
      </c>
      <c r="J12" s="17">
        <v>4.7797692750795297E-2</v>
      </c>
      <c r="K12" s="17">
        <v>5.2789085296720703E-2</v>
      </c>
      <c r="L12" s="17">
        <v>4.8319057039651503E-2</v>
      </c>
      <c r="M12" s="17"/>
      <c r="N12" s="17">
        <v>6.2717667354848794E-2</v>
      </c>
      <c r="O12" s="17">
        <v>6.3914789601108496E-2</v>
      </c>
      <c r="P12" s="17">
        <v>5.7807903572561499E-2</v>
      </c>
      <c r="Q12" s="17">
        <v>5.0756564541302202E-2</v>
      </c>
      <c r="R12" s="17"/>
      <c r="S12" s="17">
        <v>5.1769465771862297E-2</v>
      </c>
      <c r="T12" s="17">
        <v>6.7876991493130895E-2</v>
      </c>
      <c r="U12" s="17">
        <v>3.4072657122381202E-2</v>
      </c>
      <c r="V12" s="17">
        <v>3.8835738964875799E-2</v>
      </c>
      <c r="W12" s="17">
        <v>4.8281926487535202E-2</v>
      </c>
      <c r="X12" s="17">
        <v>3.14153662119495E-2</v>
      </c>
      <c r="Y12" s="17">
        <v>9.2710992453202495E-2</v>
      </c>
      <c r="Z12" s="17">
        <v>8.0319066562432206E-2</v>
      </c>
      <c r="AA12" s="17">
        <v>5.5627912725908703E-2</v>
      </c>
      <c r="AB12" s="17">
        <v>0.10495369682585901</v>
      </c>
      <c r="AC12" s="17">
        <v>5.87799210363599E-2</v>
      </c>
      <c r="AD12" s="17"/>
      <c r="AE12" s="17">
        <v>5.5749969959502703E-2</v>
      </c>
      <c r="AF12" s="17">
        <v>5.5371554892105497E-2</v>
      </c>
      <c r="AG12" s="17">
        <v>6.95509047176079E-2</v>
      </c>
      <c r="AH12" s="17"/>
      <c r="AI12" s="17">
        <v>6.8477978072288698E-2</v>
      </c>
      <c r="AJ12" s="17">
        <v>4.7842572918502503E-2</v>
      </c>
      <c r="AK12" s="17">
        <v>9.2020761418477606E-2</v>
      </c>
      <c r="AL12" s="17">
        <v>0.23648959259146399</v>
      </c>
      <c r="AM12" s="17">
        <v>1.58665421363577E-2</v>
      </c>
      <c r="AN12" s="17"/>
      <c r="AO12" s="17">
        <v>7.5381113539344693E-2</v>
      </c>
      <c r="AP12" s="17">
        <v>4.6663799896850502E-2</v>
      </c>
      <c r="AQ12" s="17">
        <v>7.1471211715321406E-2</v>
      </c>
      <c r="AR12" s="17"/>
      <c r="AS12" s="17">
        <v>4.3664174957171599E-2</v>
      </c>
      <c r="AT12" s="17">
        <v>6.0437467616135401E-2</v>
      </c>
      <c r="AU12" s="17">
        <v>5.1275763123359901E-2</v>
      </c>
      <c r="AV12" s="17">
        <v>8.0222337660740703E-2</v>
      </c>
      <c r="AW12" s="17">
        <v>6.5122303231216205E-2</v>
      </c>
    </row>
    <row r="13" spans="2:49" x14ac:dyDescent="0.25">
      <c r="B13" s="18" t="s">
        <v>403</v>
      </c>
      <c r="C13" s="17">
        <v>3.8837630008456803E-2</v>
      </c>
      <c r="D13" s="17">
        <v>4.8698092587690797E-2</v>
      </c>
      <c r="E13" s="17">
        <v>2.93851131613206E-2</v>
      </c>
      <c r="F13" s="17"/>
      <c r="G13" s="17">
        <v>4.3506653960338801E-2</v>
      </c>
      <c r="H13" s="17">
        <v>4.0722183282575201E-2</v>
      </c>
      <c r="I13" s="17">
        <v>4.5608010563590103E-2</v>
      </c>
      <c r="J13" s="17">
        <v>3.8671509595418103E-2</v>
      </c>
      <c r="K13" s="17">
        <v>3.7623723458002301E-2</v>
      </c>
      <c r="L13" s="17">
        <v>2.8417333088667299E-2</v>
      </c>
      <c r="M13" s="17"/>
      <c r="N13" s="17">
        <v>3.1955792811355202E-2</v>
      </c>
      <c r="O13" s="17">
        <v>3.42633326568113E-2</v>
      </c>
      <c r="P13" s="17">
        <v>4.2609083554682799E-2</v>
      </c>
      <c r="Q13" s="17">
        <v>4.4802308155653302E-2</v>
      </c>
      <c r="R13" s="17"/>
      <c r="S13" s="17">
        <v>5.7529100730231597E-2</v>
      </c>
      <c r="T13" s="17">
        <v>2.66749620933498E-2</v>
      </c>
      <c r="U13" s="17">
        <v>4.6916076395774303E-2</v>
      </c>
      <c r="V13" s="17">
        <v>6.3418872524175399E-2</v>
      </c>
      <c r="W13" s="17">
        <v>2.3615727691161301E-2</v>
      </c>
      <c r="X13" s="17">
        <v>3.7768496612423402E-2</v>
      </c>
      <c r="Y13" s="17">
        <v>2.1387656956562098E-2</v>
      </c>
      <c r="Z13" s="17">
        <v>7.6635614402446303E-2</v>
      </c>
      <c r="AA13" s="17">
        <v>3.4593176685350301E-2</v>
      </c>
      <c r="AB13" s="17">
        <v>3.0751291289274299E-2</v>
      </c>
      <c r="AC13" s="17">
        <v>0</v>
      </c>
      <c r="AD13" s="17"/>
      <c r="AE13" s="17">
        <v>5.41714741932873E-2</v>
      </c>
      <c r="AF13" s="17">
        <v>2.2817118104557201E-2</v>
      </c>
      <c r="AG13" s="17">
        <v>3.3337706546645397E-2</v>
      </c>
      <c r="AH13" s="17"/>
      <c r="AI13" s="17">
        <v>4.6310419007802001E-2</v>
      </c>
      <c r="AJ13" s="17">
        <v>2.8159868095370699E-2</v>
      </c>
      <c r="AK13" s="17">
        <v>3.6054878012052101E-2</v>
      </c>
      <c r="AL13" s="17">
        <v>0.148979781028897</v>
      </c>
      <c r="AM13" s="17">
        <v>3.3550403754886098E-2</v>
      </c>
      <c r="AN13" s="17"/>
      <c r="AO13" s="17">
        <v>3.0549595130752599E-2</v>
      </c>
      <c r="AP13" s="17">
        <v>3.1768433798331802E-2</v>
      </c>
      <c r="AQ13" s="17">
        <v>4.2299979758072301E-2</v>
      </c>
      <c r="AR13" s="17"/>
      <c r="AS13" s="17">
        <v>4.3574452411167801E-2</v>
      </c>
      <c r="AT13" s="17">
        <v>3.2812842980561398E-2</v>
      </c>
      <c r="AU13" s="17">
        <v>3.6753876716720701E-2</v>
      </c>
      <c r="AV13" s="17">
        <v>4.4953215506627599E-2</v>
      </c>
      <c r="AW13" s="17">
        <v>3.34299566166118E-2</v>
      </c>
    </row>
    <row r="14" spans="2:49" x14ac:dyDescent="0.25">
      <c r="B14" s="18" t="s">
        <v>104</v>
      </c>
      <c r="C14" s="17">
        <v>7.5528756650966103E-2</v>
      </c>
      <c r="D14" s="17">
        <v>5.55784536491555E-2</v>
      </c>
      <c r="E14" s="17">
        <v>9.6338874915042505E-2</v>
      </c>
      <c r="F14" s="17"/>
      <c r="G14" s="17">
        <v>9.0529783047076304E-2</v>
      </c>
      <c r="H14" s="17">
        <v>9.8766618202522305E-2</v>
      </c>
      <c r="I14" s="17">
        <v>3.7668716405542299E-2</v>
      </c>
      <c r="J14" s="17">
        <v>8.0339417338623195E-2</v>
      </c>
      <c r="K14" s="17">
        <v>7.1939773022147893E-2</v>
      </c>
      <c r="L14" s="17">
        <v>7.8913980236414993E-2</v>
      </c>
      <c r="M14" s="17"/>
      <c r="N14" s="17">
        <v>6.2979468866546096E-2</v>
      </c>
      <c r="O14" s="17">
        <v>6.73435917546963E-2</v>
      </c>
      <c r="P14" s="17">
        <v>6.7316689111020497E-2</v>
      </c>
      <c r="Q14" s="17">
        <v>9.9350340292308298E-2</v>
      </c>
      <c r="R14" s="17"/>
      <c r="S14" s="17">
        <v>6.4190970693125196E-2</v>
      </c>
      <c r="T14" s="17">
        <v>8.4693459272395397E-2</v>
      </c>
      <c r="U14" s="17">
        <v>9.38737142850328E-2</v>
      </c>
      <c r="V14" s="17">
        <v>3.4824152105065398E-2</v>
      </c>
      <c r="W14" s="17">
        <v>5.4855995967172902E-2</v>
      </c>
      <c r="X14" s="17">
        <v>5.52488789454905E-2</v>
      </c>
      <c r="Y14" s="17">
        <v>9.5203600133994301E-2</v>
      </c>
      <c r="Z14" s="17">
        <v>5.2177131115692298E-2</v>
      </c>
      <c r="AA14" s="17">
        <v>0.13365982958473799</v>
      </c>
      <c r="AB14" s="17">
        <v>6.9644903260500393E-2</v>
      </c>
      <c r="AC14" s="17">
        <v>5.6365058849862398E-2</v>
      </c>
      <c r="AD14" s="17"/>
      <c r="AE14" s="17">
        <v>5.6688436760301698E-2</v>
      </c>
      <c r="AF14" s="17">
        <v>6.5199523665279702E-2</v>
      </c>
      <c r="AG14" s="17">
        <v>0.11733435326919101</v>
      </c>
      <c r="AH14" s="17"/>
      <c r="AI14" s="17">
        <v>5.8051854309831598E-2</v>
      </c>
      <c r="AJ14" s="17">
        <v>5.8116739085357499E-2</v>
      </c>
      <c r="AK14" s="17">
        <v>4.9651988626299E-2</v>
      </c>
      <c r="AL14" s="17">
        <v>0</v>
      </c>
      <c r="AM14" s="17">
        <v>0.13877570439988299</v>
      </c>
      <c r="AN14" s="17"/>
      <c r="AO14" s="17">
        <v>6.0507588648822101E-2</v>
      </c>
      <c r="AP14" s="17">
        <v>6.1997463678740997E-2</v>
      </c>
      <c r="AQ14" s="17">
        <v>3.8191569587845101E-2</v>
      </c>
      <c r="AR14" s="17"/>
      <c r="AS14" s="17">
        <v>8.20748747507936E-2</v>
      </c>
      <c r="AT14" s="17">
        <v>8.3482806211631594E-2</v>
      </c>
      <c r="AU14" s="17">
        <v>7.7469409601838596E-2</v>
      </c>
      <c r="AV14" s="17">
        <v>5.1663101643059102E-2</v>
      </c>
      <c r="AW14" s="17">
        <v>0</v>
      </c>
    </row>
    <row r="15" spans="2:49" x14ac:dyDescent="0.25">
      <c r="B15" s="18" t="s">
        <v>404</v>
      </c>
      <c r="C15" s="21">
        <v>0.54267934889571401</v>
      </c>
      <c r="D15" s="21">
        <v>0.536691425278362</v>
      </c>
      <c r="E15" s="21">
        <v>0.54535456245804403</v>
      </c>
      <c r="F15" s="21"/>
      <c r="G15" s="21">
        <v>0.47594348810284198</v>
      </c>
      <c r="H15" s="21">
        <v>0.55095219518260496</v>
      </c>
      <c r="I15" s="21">
        <v>0.58969536532712397</v>
      </c>
      <c r="J15" s="21">
        <v>0.53250340548703001</v>
      </c>
      <c r="K15" s="21">
        <v>0.52781353595657898</v>
      </c>
      <c r="L15" s="21">
        <v>0.55629295421663405</v>
      </c>
      <c r="M15" s="21"/>
      <c r="N15" s="21">
        <v>0.58715524035278999</v>
      </c>
      <c r="O15" s="21">
        <v>0.52368531329766799</v>
      </c>
      <c r="P15" s="21">
        <v>0.51371755650202999</v>
      </c>
      <c r="Q15" s="21">
        <v>0.53955710987390004</v>
      </c>
      <c r="R15" s="21"/>
      <c r="S15" s="21">
        <v>0.57489714602381203</v>
      </c>
      <c r="T15" s="21">
        <v>0.551333874849668</v>
      </c>
      <c r="U15" s="21">
        <v>0.47408765000698899</v>
      </c>
      <c r="V15" s="21">
        <v>0.53726313506206202</v>
      </c>
      <c r="W15" s="21">
        <v>0.60605227840174003</v>
      </c>
      <c r="X15" s="21">
        <v>0.58946098416456805</v>
      </c>
      <c r="Y15" s="21">
        <v>0.51629256427392001</v>
      </c>
      <c r="Z15" s="21">
        <v>0.49853367803627402</v>
      </c>
      <c r="AA15" s="21">
        <v>0.53209896114983901</v>
      </c>
      <c r="AB15" s="21">
        <v>0.49005893507235498</v>
      </c>
      <c r="AC15" s="21">
        <v>0.55538572931622998</v>
      </c>
      <c r="AD15" s="21"/>
      <c r="AE15" s="21">
        <v>0.55803487392443796</v>
      </c>
      <c r="AF15" s="21">
        <v>0.56486762881918795</v>
      </c>
      <c r="AG15" s="21">
        <v>0.50168020887148201</v>
      </c>
      <c r="AH15" s="21"/>
      <c r="AI15" s="21">
        <v>0.52249946877081999</v>
      </c>
      <c r="AJ15" s="21">
        <v>0.60967684533862898</v>
      </c>
      <c r="AK15" s="21">
        <v>0.565463336333346</v>
      </c>
      <c r="AL15" s="21">
        <v>0.24497496146053299</v>
      </c>
      <c r="AM15" s="21">
        <v>0.51751230471653398</v>
      </c>
      <c r="AN15" s="21"/>
      <c r="AO15" s="21">
        <v>0.53526491968740797</v>
      </c>
      <c r="AP15" s="21">
        <v>0.60538725221012102</v>
      </c>
      <c r="AQ15" s="21">
        <v>0.58510386895538502</v>
      </c>
      <c r="AR15" s="21"/>
      <c r="AS15" s="21">
        <v>0.54392621940941199</v>
      </c>
      <c r="AT15" s="21">
        <v>0.52720441969986498</v>
      </c>
      <c r="AU15" s="21">
        <v>0.57229544221893203</v>
      </c>
      <c r="AV15" s="21">
        <v>0.54899535991031101</v>
      </c>
      <c r="AW15" s="21">
        <v>0.65914727444953702</v>
      </c>
    </row>
    <row r="16" spans="2:49" x14ac:dyDescent="0.25">
      <c r="B16" s="18" t="s">
        <v>405</v>
      </c>
      <c r="C16" s="21">
        <v>9.7366725658181802E-2</v>
      </c>
      <c r="D16" s="21">
        <v>0.116861497171978</v>
      </c>
      <c r="E16" s="21">
        <v>7.8903559990976896E-2</v>
      </c>
      <c r="F16" s="21"/>
      <c r="G16" s="21">
        <v>0.13603687743835099</v>
      </c>
      <c r="H16" s="21">
        <v>9.1400848956656705E-2</v>
      </c>
      <c r="I16" s="21">
        <v>0.11292639411553</v>
      </c>
      <c r="J16" s="21">
        <v>8.64692023462134E-2</v>
      </c>
      <c r="K16" s="21">
        <v>9.0412808754723004E-2</v>
      </c>
      <c r="L16" s="21">
        <v>7.6736390128318899E-2</v>
      </c>
      <c r="M16" s="21"/>
      <c r="N16" s="21">
        <v>9.4673460166203996E-2</v>
      </c>
      <c r="O16" s="21">
        <v>9.8178122257919803E-2</v>
      </c>
      <c r="P16" s="21">
        <v>0.10041698712724401</v>
      </c>
      <c r="Q16" s="21">
        <v>9.5558872696955496E-2</v>
      </c>
      <c r="R16" s="21"/>
      <c r="S16" s="21">
        <v>0.10929856650209401</v>
      </c>
      <c r="T16" s="21">
        <v>9.4551953586480594E-2</v>
      </c>
      <c r="U16" s="21">
        <v>8.0988733518155498E-2</v>
      </c>
      <c r="V16" s="21">
        <v>0.102254611489051</v>
      </c>
      <c r="W16" s="21">
        <v>7.1897654178696493E-2</v>
      </c>
      <c r="X16" s="21">
        <v>6.9183862824372805E-2</v>
      </c>
      <c r="Y16" s="21">
        <v>0.114098649409765</v>
      </c>
      <c r="Z16" s="21">
        <v>0.156954680964879</v>
      </c>
      <c r="AA16" s="21">
        <v>9.0221089411259003E-2</v>
      </c>
      <c r="AB16" s="21">
        <v>0.13570498811513301</v>
      </c>
      <c r="AC16" s="21">
        <v>5.87799210363599E-2</v>
      </c>
      <c r="AD16" s="21"/>
      <c r="AE16" s="21">
        <v>0.10992144415279</v>
      </c>
      <c r="AF16" s="21">
        <v>7.8188672996662698E-2</v>
      </c>
      <c r="AG16" s="21">
        <v>0.102888611264253</v>
      </c>
      <c r="AH16" s="21"/>
      <c r="AI16" s="21">
        <v>0.114788397080091</v>
      </c>
      <c r="AJ16" s="21">
        <v>7.6002441013873198E-2</v>
      </c>
      <c r="AK16" s="21">
        <v>0.12807563943052999</v>
      </c>
      <c r="AL16" s="21">
        <v>0.38546937362036099</v>
      </c>
      <c r="AM16" s="21">
        <v>4.9416945891243798E-2</v>
      </c>
      <c r="AN16" s="21"/>
      <c r="AO16" s="21">
        <v>0.105930708670097</v>
      </c>
      <c r="AP16" s="21">
        <v>7.8432233695182305E-2</v>
      </c>
      <c r="AQ16" s="21">
        <v>0.113771191473394</v>
      </c>
      <c r="AR16" s="21"/>
      <c r="AS16" s="21">
        <v>8.72386273683394E-2</v>
      </c>
      <c r="AT16" s="21">
        <v>9.3250310596696806E-2</v>
      </c>
      <c r="AU16" s="21">
        <v>8.8029639840080498E-2</v>
      </c>
      <c r="AV16" s="21">
        <v>0.125175553167368</v>
      </c>
      <c r="AW16" s="21">
        <v>9.8552259847828005E-2</v>
      </c>
    </row>
    <row r="17" spans="2:49" x14ac:dyDescent="0.25">
      <c r="B17" s="18" t="s">
        <v>179</v>
      </c>
      <c r="C17" s="22">
        <v>0.44531262323753201</v>
      </c>
      <c r="D17" s="22">
        <v>0.41982992810638398</v>
      </c>
      <c r="E17" s="22">
        <v>0.466451002467067</v>
      </c>
      <c r="F17" s="22"/>
      <c r="G17" s="22">
        <v>0.33990661066449102</v>
      </c>
      <c r="H17" s="22">
        <v>0.45955134622594801</v>
      </c>
      <c r="I17" s="22">
        <v>0.47676897121159501</v>
      </c>
      <c r="J17" s="22">
        <v>0.44603420314081699</v>
      </c>
      <c r="K17" s="22">
        <v>0.43740072720185602</v>
      </c>
      <c r="L17" s="22">
        <v>0.47955656408831498</v>
      </c>
      <c r="M17" s="22"/>
      <c r="N17" s="22">
        <v>0.492481780186586</v>
      </c>
      <c r="O17" s="22">
        <v>0.42550719103974899</v>
      </c>
      <c r="P17" s="22">
        <v>0.41330056937478599</v>
      </c>
      <c r="Q17" s="22">
        <v>0.44399823717694498</v>
      </c>
      <c r="R17" s="22"/>
      <c r="S17" s="22">
        <v>0.46559857952171801</v>
      </c>
      <c r="T17" s="22">
        <v>0.45678192126318801</v>
      </c>
      <c r="U17" s="22">
        <v>0.39309891648883299</v>
      </c>
      <c r="V17" s="22">
        <v>0.43500852357301101</v>
      </c>
      <c r="W17" s="22">
        <v>0.53415462422304305</v>
      </c>
      <c r="X17" s="22">
        <v>0.52027712134019499</v>
      </c>
      <c r="Y17" s="22">
        <v>0.40219391486415601</v>
      </c>
      <c r="Z17" s="22">
        <v>0.341578997071396</v>
      </c>
      <c r="AA17" s="22">
        <v>0.44187787173858001</v>
      </c>
      <c r="AB17" s="22">
        <v>0.354353946957221</v>
      </c>
      <c r="AC17" s="22">
        <v>0.49660580827987</v>
      </c>
      <c r="AD17" s="22"/>
      <c r="AE17" s="22">
        <v>0.44811342977164798</v>
      </c>
      <c r="AF17" s="22">
        <v>0.48667895582252602</v>
      </c>
      <c r="AG17" s="22">
        <v>0.39879159760722899</v>
      </c>
      <c r="AH17" s="22"/>
      <c r="AI17" s="22">
        <v>0.40771107169072901</v>
      </c>
      <c r="AJ17" s="22">
        <v>0.53367440432475499</v>
      </c>
      <c r="AK17" s="22">
        <v>0.43738769690281598</v>
      </c>
      <c r="AL17" s="22">
        <v>-0.140494412159828</v>
      </c>
      <c r="AM17" s="22">
        <v>0.46809535882529102</v>
      </c>
      <c r="AN17" s="22"/>
      <c r="AO17" s="22">
        <v>0.42933421101731101</v>
      </c>
      <c r="AP17" s="22">
        <v>0.52695501851493898</v>
      </c>
      <c r="AQ17" s="22">
        <v>0.47133267748199098</v>
      </c>
      <c r="AR17" s="22"/>
      <c r="AS17" s="22">
        <v>0.45668759204107301</v>
      </c>
      <c r="AT17" s="22">
        <v>0.43395410910316901</v>
      </c>
      <c r="AU17" s="22">
        <v>0.48426580237885097</v>
      </c>
      <c r="AV17" s="22">
        <v>0.42381980674294301</v>
      </c>
      <c r="AW17" s="22">
        <v>0.56059501460170902</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0.20948064528422</v>
      </c>
      <c r="D9" s="17">
        <v>0.225396272650596</v>
      </c>
      <c r="E9" s="17">
        <v>0.19423623488505501</v>
      </c>
      <c r="F9" s="17"/>
      <c r="G9" s="17">
        <v>0.21076740255057499</v>
      </c>
      <c r="H9" s="17">
        <v>0.24337402076916401</v>
      </c>
      <c r="I9" s="17">
        <v>0.25132915648679099</v>
      </c>
      <c r="J9" s="17">
        <v>0.1873503229438</v>
      </c>
      <c r="K9" s="17">
        <v>0.14023585920683301</v>
      </c>
      <c r="L9" s="17">
        <v>0.21094292720819799</v>
      </c>
      <c r="M9" s="17"/>
      <c r="N9" s="17">
        <v>0.21735218247805399</v>
      </c>
      <c r="O9" s="17">
        <v>0.23142708731438</v>
      </c>
      <c r="P9" s="17">
        <v>0.18692048286999</v>
      </c>
      <c r="Q9" s="17">
        <v>0.20151258832187899</v>
      </c>
      <c r="R9" s="17"/>
      <c r="S9" s="17">
        <v>0.25930648337721701</v>
      </c>
      <c r="T9" s="17">
        <v>0.16764107957926</v>
      </c>
      <c r="U9" s="17">
        <v>0.19281807958528099</v>
      </c>
      <c r="V9" s="17">
        <v>0.200207906018805</v>
      </c>
      <c r="W9" s="17">
        <v>0.25004357366742103</v>
      </c>
      <c r="X9" s="17">
        <v>0.222046528633151</v>
      </c>
      <c r="Y9" s="17">
        <v>0.21771236133416999</v>
      </c>
      <c r="Z9" s="17">
        <v>0.22729948275779399</v>
      </c>
      <c r="AA9" s="17">
        <v>0.20824304341135999</v>
      </c>
      <c r="AB9" s="17">
        <v>0.14977148827618</v>
      </c>
      <c r="AC9" s="17">
        <v>0.195528970093309</v>
      </c>
      <c r="AD9" s="17"/>
      <c r="AE9" s="17">
        <v>0.223123964145509</v>
      </c>
      <c r="AF9" s="17">
        <v>0.21649611404400901</v>
      </c>
      <c r="AG9" s="17">
        <v>0.158113740361713</v>
      </c>
      <c r="AH9" s="17"/>
      <c r="AI9" s="17">
        <v>0.20830729766296599</v>
      </c>
      <c r="AJ9" s="17">
        <v>0.251951573021858</v>
      </c>
      <c r="AK9" s="17">
        <v>0.23998409383882799</v>
      </c>
      <c r="AL9" s="17">
        <v>8.4667513724690002E-2</v>
      </c>
      <c r="AM9" s="17">
        <v>0.15304756449899401</v>
      </c>
      <c r="AN9" s="17"/>
      <c r="AO9" s="17">
        <v>0.20411520446964401</v>
      </c>
      <c r="AP9" s="17">
        <v>0.23707491025963301</v>
      </c>
      <c r="AQ9" s="17">
        <v>0.23465376855158401</v>
      </c>
      <c r="AR9" s="17"/>
      <c r="AS9" s="17">
        <v>0.17448959830941199</v>
      </c>
      <c r="AT9" s="17">
        <v>0.210333533111462</v>
      </c>
      <c r="AU9" s="17">
        <v>0.23826220805757301</v>
      </c>
      <c r="AV9" s="17">
        <v>0.225532025768583</v>
      </c>
      <c r="AW9" s="17">
        <v>0.25426501844683602</v>
      </c>
    </row>
    <row r="10" spans="2:49" x14ac:dyDescent="0.25">
      <c r="B10" s="18" t="s">
        <v>400</v>
      </c>
      <c r="C10" s="17">
        <v>0.41264329006422401</v>
      </c>
      <c r="D10" s="17">
        <v>0.39527090453178199</v>
      </c>
      <c r="E10" s="17">
        <v>0.42697698964775999</v>
      </c>
      <c r="F10" s="17"/>
      <c r="G10" s="17">
        <v>0.33230765404139601</v>
      </c>
      <c r="H10" s="17">
        <v>0.33160331557390799</v>
      </c>
      <c r="I10" s="17">
        <v>0.38551546679699999</v>
      </c>
      <c r="J10" s="17">
        <v>0.44456785943989102</v>
      </c>
      <c r="K10" s="17">
        <v>0.45258142356597397</v>
      </c>
      <c r="L10" s="17">
        <v>0.50782112963299597</v>
      </c>
      <c r="M10" s="17"/>
      <c r="N10" s="17">
        <v>0.461845626121626</v>
      </c>
      <c r="O10" s="17">
        <v>0.38660947088785302</v>
      </c>
      <c r="P10" s="17">
        <v>0.40215128832425501</v>
      </c>
      <c r="Q10" s="17">
        <v>0.39481669114828699</v>
      </c>
      <c r="R10" s="17"/>
      <c r="S10" s="17">
        <v>0.35011406410842699</v>
      </c>
      <c r="T10" s="17">
        <v>0.42386534684779897</v>
      </c>
      <c r="U10" s="17">
        <v>0.37993159802971499</v>
      </c>
      <c r="V10" s="17">
        <v>0.41935305358420399</v>
      </c>
      <c r="W10" s="17">
        <v>0.44356477676891598</v>
      </c>
      <c r="X10" s="17">
        <v>0.43710770572034602</v>
      </c>
      <c r="Y10" s="17">
        <v>0.400730427481092</v>
      </c>
      <c r="Z10" s="17">
        <v>0.45920267514226698</v>
      </c>
      <c r="AA10" s="17">
        <v>0.40704094448523698</v>
      </c>
      <c r="AB10" s="17">
        <v>0.435131210730552</v>
      </c>
      <c r="AC10" s="17">
        <v>0.489069689647807</v>
      </c>
      <c r="AD10" s="17"/>
      <c r="AE10" s="17">
        <v>0.43304166836278102</v>
      </c>
      <c r="AF10" s="17">
        <v>0.442926921948118</v>
      </c>
      <c r="AG10" s="17">
        <v>0.32088748871676098</v>
      </c>
      <c r="AH10" s="17"/>
      <c r="AI10" s="17">
        <v>0.44392448735130902</v>
      </c>
      <c r="AJ10" s="17">
        <v>0.38712760421098003</v>
      </c>
      <c r="AK10" s="17">
        <v>0.41760362493853898</v>
      </c>
      <c r="AL10" s="17">
        <v>0.47486045003906202</v>
      </c>
      <c r="AM10" s="17">
        <v>0.38617844420478098</v>
      </c>
      <c r="AN10" s="17"/>
      <c r="AO10" s="17">
        <v>0.45844612623294201</v>
      </c>
      <c r="AP10" s="17">
        <v>0.42143088530100797</v>
      </c>
      <c r="AQ10" s="17">
        <v>0.43280469671487898</v>
      </c>
      <c r="AR10" s="17"/>
      <c r="AS10" s="17">
        <v>0.41002923957894699</v>
      </c>
      <c r="AT10" s="17">
        <v>0.36967088538960602</v>
      </c>
      <c r="AU10" s="17">
        <v>0.42716485122421499</v>
      </c>
      <c r="AV10" s="17">
        <v>0.45250896958467801</v>
      </c>
      <c r="AW10" s="17">
        <v>0.55798975117642802</v>
      </c>
    </row>
    <row r="11" spans="2:49" ht="30" x14ac:dyDescent="0.25">
      <c r="B11" s="18" t="s">
        <v>401</v>
      </c>
      <c r="C11" s="17">
        <v>0.22833007708596201</v>
      </c>
      <c r="D11" s="17">
        <v>0.24119526171709499</v>
      </c>
      <c r="E11" s="17">
        <v>0.21617766425413201</v>
      </c>
      <c r="F11" s="17"/>
      <c r="G11" s="17">
        <v>0.241597749937079</v>
      </c>
      <c r="H11" s="17">
        <v>0.21605935086191</v>
      </c>
      <c r="I11" s="17">
        <v>0.20974935155345101</v>
      </c>
      <c r="J11" s="17">
        <v>0.23843301960708499</v>
      </c>
      <c r="K11" s="17">
        <v>0.28706103510127001</v>
      </c>
      <c r="L11" s="17">
        <v>0.193820833431429</v>
      </c>
      <c r="M11" s="17"/>
      <c r="N11" s="17">
        <v>0.18741452197151301</v>
      </c>
      <c r="O11" s="17">
        <v>0.25359429755570301</v>
      </c>
      <c r="P11" s="17">
        <v>0.26793740337053101</v>
      </c>
      <c r="Q11" s="17">
        <v>0.214334734751541</v>
      </c>
      <c r="R11" s="17"/>
      <c r="S11" s="17">
        <v>0.22092280900047201</v>
      </c>
      <c r="T11" s="17">
        <v>0.25134569783132599</v>
      </c>
      <c r="U11" s="17">
        <v>0.26038228933866397</v>
      </c>
      <c r="V11" s="17">
        <v>0.27273162595257</v>
      </c>
      <c r="W11" s="17">
        <v>0.222420680242567</v>
      </c>
      <c r="X11" s="17">
        <v>0.23800759855033901</v>
      </c>
      <c r="Y11" s="17">
        <v>0.23998813125958601</v>
      </c>
      <c r="Z11" s="17">
        <v>0.160350921661844</v>
      </c>
      <c r="AA11" s="17">
        <v>0.210992334529506</v>
      </c>
      <c r="AB11" s="17">
        <v>0.212237852891072</v>
      </c>
      <c r="AC11" s="17">
        <v>0.14810155828775701</v>
      </c>
      <c r="AD11" s="17"/>
      <c r="AE11" s="17">
        <v>0.21097997813967601</v>
      </c>
      <c r="AF11" s="17">
        <v>0.215421588583326</v>
      </c>
      <c r="AG11" s="17">
        <v>0.304095900716575</v>
      </c>
      <c r="AH11" s="17"/>
      <c r="AI11" s="17">
        <v>0.226810704818974</v>
      </c>
      <c r="AJ11" s="17">
        <v>0.225194650232727</v>
      </c>
      <c r="AK11" s="17">
        <v>0.21194393645978499</v>
      </c>
      <c r="AL11" s="17">
        <v>0.18346363572139199</v>
      </c>
      <c r="AM11" s="17">
        <v>0.24923619837386199</v>
      </c>
      <c r="AN11" s="17"/>
      <c r="AO11" s="17">
        <v>0.21941913090430401</v>
      </c>
      <c r="AP11" s="17">
        <v>0.21221751051656501</v>
      </c>
      <c r="AQ11" s="17">
        <v>0.21931887645417</v>
      </c>
      <c r="AR11" s="17"/>
      <c r="AS11" s="17">
        <v>0.25387863217985801</v>
      </c>
      <c r="AT11" s="17">
        <v>0.27787464795317202</v>
      </c>
      <c r="AU11" s="17">
        <v>0.17442598486753899</v>
      </c>
      <c r="AV11" s="17">
        <v>0.17974675973825899</v>
      </c>
      <c r="AW11" s="17">
        <v>0.12034414683455499</v>
      </c>
    </row>
    <row r="12" spans="2:49" x14ac:dyDescent="0.25">
      <c r="B12" s="18" t="s">
        <v>402</v>
      </c>
      <c r="C12" s="17">
        <v>4.16928005715397E-2</v>
      </c>
      <c r="D12" s="17">
        <v>4.1549114812915802E-2</v>
      </c>
      <c r="E12" s="17">
        <v>4.2292649677072601E-2</v>
      </c>
      <c r="F12" s="17"/>
      <c r="G12" s="17">
        <v>8.2042070426279895E-2</v>
      </c>
      <c r="H12" s="17">
        <v>7.2694807398719696E-2</v>
      </c>
      <c r="I12" s="17">
        <v>5.8583002036535298E-2</v>
      </c>
      <c r="J12" s="17">
        <v>1.91435543201946E-2</v>
      </c>
      <c r="K12" s="17">
        <v>9.6334787059027798E-3</v>
      </c>
      <c r="L12" s="17">
        <v>1.4966862758940901E-2</v>
      </c>
      <c r="M12" s="17"/>
      <c r="N12" s="17">
        <v>4.2147173561234798E-2</v>
      </c>
      <c r="O12" s="17">
        <v>3.1960411836778502E-2</v>
      </c>
      <c r="P12" s="17">
        <v>5.07679247609251E-2</v>
      </c>
      <c r="Q12" s="17">
        <v>4.3233596966415301E-2</v>
      </c>
      <c r="R12" s="17"/>
      <c r="S12" s="17">
        <v>4.8089589890195503E-2</v>
      </c>
      <c r="T12" s="17">
        <v>4.8550495364082999E-2</v>
      </c>
      <c r="U12" s="17">
        <v>3.42547364323397E-2</v>
      </c>
      <c r="V12" s="17">
        <v>3.5893378174147797E-2</v>
      </c>
      <c r="W12" s="17">
        <v>1.00369658666279E-2</v>
      </c>
      <c r="X12" s="17">
        <v>5.6524986237141701E-2</v>
      </c>
      <c r="Y12" s="17">
        <v>3.0334386369064801E-2</v>
      </c>
      <c r="Z12" s="17">
        <v>6.7225382159427902E-2</v>
      </c>
      <c r="AA12" s="17">
        <v>4.0760533944445503E-2</v>
      </c>
      <c r="AB12" s="17">
        <v>3.9962743063232997E-2</v>
      </c>
      <c r="AC12" s="17">
        <v>4.35862588311541E-2</v>
      </c>
      <c r="AD12" s="17"/>
      <c r="AE12" s="17">
        <v>3.2101478822539803E-2</v>
      </c>
      <c r="AF12" s="17">
        <v>4.2919002090640999E-2</v>
      </c>
      <c r="AG12" s="17">
        <v>4.6668925842275701E-2</v>
      </c>
      <c r="AH12" s="17"/>
      <c r="AI12" s="17">
        <v>4.2381021935572097E-2</v>
      </c>
      <c r="AJ12" s="17">
        <v>4.54294054454569E-2</v>
      </c>
      <c r="AK12" s="17">
        <v>3.8028202313052102E-2</v>
      </c>
      <c r="AL12" s="17">
        <v>0</v>
      </c>
      <c r="AM12" s="17">
        <v>5.0223977680424602E-2</v>
      </c>
      <c r="AN12" s="17"/>
      <c r="AO12" s="17">
        <v>4.8257488389418797E-2</v>
      </c>
      <c r="AP12" s="17">
        <v>4.8978825461623403E-2</v>
      </c>
      <c r="AQ12" s="17">
        <v>2.0528344934134701E-2</v>
      </c>
      <c r="AR12" s="17"/>
      <c r="AS12" s="17">
        <v>3.39610858659097E-2</v>
      </c>
      <c r="AT12" s="17">
        <v>4.00634404266541E-2</v>
      </c>
      <c r="AU12" s="17">
        <v>5.0546035987095797E-2</v>
      </c>
      <c r="AV12" s="17">
        <v>4.3846314212985203E-2</v>
      </c>
      <c r="AW12" s="17">
        <v>6.7401083542180995E-2</v>
      </c>
    </row>
    <row r="13" spans="2:49" x14ac:dyDescent="0.25">
      <c r="B13" s="18" t="s">
        <v>403</v>
      </c>
      <c r="C13" s="17">
        <v>2.6368448136931798E-2</v>
      </c>
      <c r="D13" s="17">
        <v>3.8311196319845899E-2</v>
      </c>
      <c r="E13" s="17">
        <v>1.4693755117453499E-2</v>
      </c>
      <c r="F13" s="17"/>
      <c r="G13" s="17">
        <v>2.64276625214186E-2</v>
      </c>
      <c r="H13" s="17">
        <v>3.6180822238961102E-2</v>
      </c>
      <c r="I13" s="17">
        <v>3.1478454159765801E-2</v>
      </c>
      <c r="J13" s="17">
        <v>2.9003210026348401E-2</v>
      </c>
      <c r="K13" s="17">
        <v>3.3139308595305103E-2</v>
      </c>
      <c r="L13" s="17">
        <v>4.68207787275532E-3</v>
      </c>
      <c r="M13" s="17"/>
      <c r="N13" s="17">
        <v>1.81043364173596E-2</v>
      </c>
      <c r="O13" s="17">
        <v>2.2724146023481901E-2</v>
      </c>
      <c r="P13" s="17">
        <v>2.44111113463947E-2</v>
      </c>
      <c r="Q13" s="17">
        <v>3.7754526407259098E-2</v>
      </c>
      <c r="R13" s="17"/>
      <c r="S13" s="17">
        <v>4.9551124204220802E-2</v>
      </c>
      <c r="T13" s="17">
        <v>1.76273917591761E-2</v>
      </c>
      <c r="U13" s="17">
        <v>7.7172084304387399E-3</v>
      </c>
      <c r="V13" s="17">
        <v>2.4939499837923599E-2</v>
      </c>
      <c r="W13" s="17">
        <v>2.90731967444453E-2</v>
      </c>
      <c r="X13" s="17">
        <v>8.7575006462463703E-3</v>
      </c>
      <c r="Y13" s="17">
        <v>2.43841408343227E-2</v>
      </c>
      <c r="Z13" s="17">
        <v>3.07499636964867E-2</v>
      </c>
      <c r="AA13" s="17">
        <v>2.4189940868135001E-2</v>
      </c>
      <c r="AB13" s="17">
        <v>4.7471318286555098E-2</v>
      </c>
      <c r="AC13" s="17">
        <v>1.55092950803876E-2</v>
      </c>
      <c r="AD13" s="17"/>
      <c r="AE13" s="17">
        <v>4.0828568081436097E-2</v>
      </c>
      <c r="AF13" s="17">
        <v>1.21376910021218E-2</v>
      </c>
      <c r="AG13" s="17">
        <v>3.6463132799459397E-2</v>
      </c>
      <c r="AH13" s="17"/>
      <c r="AI13" s="17">
        <v>2.5483217547466401E-2</v>
      </c>
      <c r="AJ13" s="17">
        <v>2.3348308459126599E-2</v>
      </c>
      <c r="AK13" s="17">
        <v>3.5555096273096998E-2</v>
      </c>
      <c r="AL13" s="17">
        <v>0.20571012956166801</v>
      </c>
      <c r="AM13" s="17">
        <v>1.49173305674735E-2</v>
      </c>
      <c r="AN13" s="17"/>
      <c r="AO13" s="17">
        <v>2.5446260168093801E-2</v>
      </c>
      <c r="AP13" s="17">
        <v>1.9448229327114101E-2</v>
      </c>
      <c r="AQ13" s="17">
        <v>9.4709040313405192E-3</v>
      </c>
      <c r="AR13" s="17"/>
      <c r="AS13" s="17">
        <v>3.0572796038169099E-2</v>
      </c>
      <c r="AT13" s="17">
        <v>1.4889072831472699E-2</v>
      </c>
      <c r="AU13" s="17">
        <v>3.3679337282098203E-2</v>
      </c>
      <c r="AV13" s="17">
        <v>3.7071068030666003E-2</v>
      </c>
      <c r="AW13" s="17">
        <v>0</v>
      </c>
    </row>
    <row r="14" spans="2:49" x14ac:dyDescent="0.25">
      <c r="B14" s="18" t="s">
        <v>104</v>
      </c>
      <c r="C14" s="17">
        <v>8.1484738857122402E-2</v>
      </c>
      <c r="D14" s="17">
        <v>5.8277249967765302E-2</v>
      </c>
      <c r="E14" s="17">
        <v>0.105622706418527</v>
      </c>
      <c r="F14" s="17"/>
      <c r="G14" s="17">
        <v>0.106857460523252</v>
      </c>
      <c r="H14" s="17">
        <v>0.100087683157337</v>
      </c>
      <c r="I14" s="17">
        <v>6.3344568966456793E-2</v>
      </c>
      <c r="J14" s="17">
        <v>8.1502033662680398E-2</v>
      </c>
      <c r="K14" s="17">
        <v>7.7348894824715797E-2</v>
      </c>
      <c r="L14" s="17">
        <v>6.7766169095681006E-2</v>
      </c>
      <c r="M14" s="17"/>
      <c r="N14" s="17">
        <v>7.3136159450212998E-2</v>
      </c>
      <c r="O14" s="17">
        <v>7.3684586381804001E-2</v>
      </c>
      <c r="P14" s="17">
        <v>6.7811789327903799E-2</v>
      </c>
      <c r="Q14" s="17">
        <v>0.108347862404618</v>
      </c>
      <c r="R14" s="17"/>
      <c r="S14" s="17">
        <v>7.2015929419468397E-2</v>
      </c>
      <c r="T14" s="17">
        <v>9.0969988618356201E-2</v>
      </c>
      <c r="U14" s="17">
        <v>0.124896088183562</v>
      </c>
      <c r="V14" s="17">
        <v>4.6874536432350303E-2</v>
      </c>
      <c r="W14" s="17">
        <v>4.4860806710022599E-2</v>
      </c>
      <c r="X14" s="17">
        <v>3.7555680212776402E-2</v>
      </c>
      <c r="Y14" s="17">
        <v>8.6850552721765201E-2</v>
      </c>
      <c r="Z14" s="17">
        <v>5.5171574582179403E-2</v>
      </c>
      <c r="AA14" s="17">
        <v>0.10877320276131699</v>
      </c>
      <c r="AB14" s="17">
        <v>0.115425386752408</v>
      </c>
      <c r="AC14" s="17">
        <v>0.108204228059586</v>
      </c>
      <c r="AD14" s="17"/>
      <c r="AE14" s="17">
        <v>5.9924342448057999E-2</v>
      </c>
      <c r="AF14" s="17">
        <v>7.0098682331784901E-2</v>
      </c>
      <c r="AG14" s="17">
        <v>0.13377081156321499</v>
      </c>
      <c r="AH14" s="17"/>
      <c r="AI14" s="17">
        <v>5.3093270683713001E-2</v>
      </c>
      <c r="AJ14" s="17">
        <v>6.6948458629851798E-2</v>
      </c>
      <c r="AK14" s="17">
        <v>5.6885046176699601E-2</v>
      </c>
      <c r="AL14" s="17">
        <v>5.1298270953188799E-2</v>
      </c>
      <c r="AM14" s="17">
        <v>0.14639648467446501</v>
      </c>
      <c r="AN14" s="17"/>
      <c r="AO14" s="17">
        <v>4.4315789835596801E-2</v>
      </c>
      <c r="AP14" s="17">
        <v>6.0849639134056298E-2</v>
      </c>
      <c r="AQ14" s="17">
        <v>8.3223409313892105E-2</v>
      </c>
      <c r="AR14" s="17"/>
      <c r="AS14" s="17">
        <v>9.7068648027704194E-2</v>
      </c>
      <c r="AT14" s="17">
        <v>8.71684202876334E-2</v>
      </c>
      <c r="AU14" s="17">
        <v>7.5921582581478103E-2</v>
      </c>
      <c r="AV14" s="17">
        <v>6.1294862664828698E-2</v>
      </c>
      <c r="AW14" s="17">
        <v>0</v>
      </c>
    </row>
    <row r="15" spans="2:49" x14ac:dyDescent="0.25">
      <c r="B15" s="18" t="s">
        <v>404</v>
      </c>
      <c r="C15" s="21">
        <v>0.62212393534844401</v>
      </c>
      <c r="D15" s="21">
        <v>0.62066717718237796</v>
      </c>
      <c r="E15" s="21">
        <v>0.62121322453281502</v>
      </c>
      <c r="F15" s="21"/>
      <c r="G15" s="21">
        <v>0.54307505659196997</v>
      </c>
      <c r="H15" s="21">
        <v>0.57497733634307302</v>
      </c>
      <c r="I15" s="21">
        <v>0.63684462328379099</v>
      </c>
      <c r="J15" s="21">
        <v>0.63191818238369202</v>
      </c>
      <c r="K15" s="21">
        <v>0.59281728277280699</v>
      </c>
      <c r="L15" s="21">
        <v>0.71876405684119404</v>
      </c>
      <c r="M15" s="21"/>
      <c r="N15" s="21">
        <v>0.67919780859968004</v>
      </c>
      <c r="O15" s="21">
        <v>0.61803655820223302</v>
      </c>
      <c r="P15" s="21">
        <v>0.58907177119424503</v>
      </c>
      <c r="Q15" s="21">
        <v>0.59632927947016601</v>
      </c>
      <c r="R15" s="21"/>
      <c r="S15" s="21">
        <v>0.609420547485643</v>
      </c>
      <c r="T15" s="21">
        <v>0.59150642642705897</v>
      </c>
      <c r="U15" s="21">
        <v>0.57274967761499496</v>
      </c>
      <c r="V15" s="21">
        <v>0.61956095960300805</v>
      </c>
      <c r="W15" s="21">
        <v>0.69360835043633695</v>
      </c>
      <c r="X15" s="21">
        <v>0.65915423435349696</v>
      </c>
      <c r="Y15" s="21">
        <v>0.61844278881526105</v>
      </c>
      <c r="Z15" s="21">
        <v>0.68650215790006197</v>
      </c>
      <c r="AA15" s="21">
        <v>0.615283987896596</v>
      </c>
      <c r="AB15" s="21">
        <v>0.58490269900673197</v>
      </c>
      <c r="AC15" s="21">
        <v>0.684598659741116</v>
      </c>
      <c r="AD15" s="21"/>
      <c r="AE15" s="21">
        <v>0.65616563250828996</v>
      </c>
      <c r="AF15" s="21">
        <v>0.65942303599212604</v>
      </c>
      <c r="AG15" s="21">
        <v>0.47900122907847398</v>
      </c>
      <c r="AH15" s="21"/>
      <c r="AI15" s="21">
        <v>0.65223178501427503</v>
      </c>
      <c r="AJ15" s="21">
        <v>0.63907917723283703</v>
      </c>
      <c r="AK15" s="21">
        <v>0.65758771877736699</v>
      </c>
      <c r="AL15" s="21">
        <v>0.55952796376375202</v>
      </c>
      <c r="AM15" s="21">
        <v>0.53922600870377502</v>
      </c>
      <c r="AN15" s="21"/>
      <c r="AO15" s="21">
        <v>0.66256133070258605</v>
      </c>
      <c r="AP15" s="21">
        <v>0.65850579556064104</v>
      </c>
      <c r="AQ15" s="21">
        <v>0.66745846526646302</v>
      </c>
      <c r="AR15" s="21"/>
      <c r="AS15" s="21">
        <v>0.58451883788835901</v>
      </c>
      <c r="AT15" s="21">
        <v>0.58000441850106699</v>
      </c>
      <c r="AU15" s="21">
        <v>0.66542705928178802</v>
      </c>
      <c r="AV15" s="21">
        <v>0.67804099535326101</v>
      </c>
      <c r="AW15" s="21">
        <v>0.81225476962326404</v>
      </c>
    </row>
    <row r="16" spans="2:49" x14ac:dyDescent="0.25">
      <c r="B16" s="18" t="s">
        <v>405</v>
      </c>
      <c r="C16" s="21">
        <v>6.8061248708471397E-2</v>
      </c>
      <c r="D16" s="21">
        <v>7.9860311132761694E-2</v>
      </c>
      <c r="E16" s="21">
        <v>5.6986404794526102E-2</v>
      </c>
      <c r="F16" s="21"/>
      <c r="G16" s="21">
        <v>0.108469732947698</v>
      </c>
      <c r="H16" s="21">
        <v>0.10887562963768101</v>
      </c>
      <c r="I16" s="21">
        <v>9.0061456196301098E-2</v>
      </c>
      <c r="J16" s="21">
        <v>4.8146764346542997E-2</v>
      </c>
      <c r="K16" s="21">
        <v>4.2772787301207801E-2</v>
      </c>
      <c r="L16" s="21">
        <v>1.96489406316963E-2</v>
      </c>
      <c r="M16" s="21"/>
      <c r="N16" s="21">
        <v>6.0251509978594402E-2</v>
      </c>
      <c r="O16" s="21">
        <v>5.4684557860260399E-2</v>
      </c>
      <c r="P16" s="21">
        <v>7.5179036107319797E-2</v>
      </c>
      <c r="Q16" s="21">
        <v>8.0988123373674503E-2</v>
      </c>
      <c r="R16" s="21"/>
      <c r="S16" s="21">
        <v>9.7640714094416298E-2</v>
      </c>
      <c r="T16" s="21">
        <v>6.6177887123259102E-2</v>
      </c>
      <c r="U16" s="21">
        <v>4.1971944862778499E-2</v>
      </c>
      <c r="V16" s="21">
        <v>6.0832878012071399E-2</v>
      </c>
      <c r="W16" s="21">
        <v>3.9110162611073203E-2</v>
      </c>
      <c r="X16" s="21">
        <v>6.5282486883388099E-2</v>
      </c>
      <c r="Y16" s="21">
        <v>5.4718527203387497E-2</v>
      </c>
      <c r="Z16" s="21">
        <v>9.7975345855914706E-2</v>
      </c>
      <c r="AA16" s="21">
        <v>6.4950474812580594E-2</v>
      </c>
      <c r="AB16" s="21">
        <v>8.7434061349788206E-2</v>
      </c>
      <c r="AC16" s="21">
        <v>5.9095553911541698E-2</v>
      </c>
      <c r="AD16" s="21"/>
      <c r="AE16" s="21">
        <v>7.2930046903975795E-2</v>
      </c>
      <c r="AF16" s="21">
        <v>5.5056693092762801E-2</v>
      </c>
      <c r="AG16" s="21">
        <v>8.3132058641735104E-2</v>
      </c>
      <c r="AH16" s="21"/>
      <c r="AI16" s="21">
        <v>6.7864239483038394E-2</v>
      </c>
      <c r="AJ16" s="21">
        <v>6.8777713904583496E-2</v>
      </c>
      <c r="AK16" s="21">
        <v>7.3583298586149107E-2</v>
      </c>
      <c r="AL16" s="21">
        <v>0.20571012956166801</v>
      </c>
      <c r="AM16" s="21">
        <v>6.5141308247898197E-2</v>
      </c>
      <c r="AN16" s="21"/>
      <c r="AO16" s="21">
        <v>7.3703748557512494E-2</v>
      </c>
      <c r="AP16" s="21">
        <v>6.8427054788737507E-2</v>
      </c>
      <c r="AQ16" s="21">
        <v>2.99992489654753E-2</v>
      </c>
      <c r="AR16" s="21"/>
      <c r="AS16" s="21">
        <v>6.4533881904078702E-2</v>
      </c>
      <c r="AT16" s="21">
        <v>5.4952513258126799E-2</v>
      </c>
      <c r="AU16" s="21">
        <v>8.4225373269194007E-2</v>
      </c>
      <c r="AV16" s="21">
        <v>8.0917382243651206E-2</v>
      </c>
      <c r="AW16" s="21">
        <v>6.7401083542180995E-2</v>
      </c>
    </row>
    <row r="17" spans="2:49" x14ac:dyDescent="0.25">
      <c r="B17" s="18" t="s">
        <v>179</v>
      </c>
      <c r="C17" s="22">
        <v>0.55406268663997305</v>
      </c>
      <c r="D17" s="22">
        <v>0.54080686604961603</v>
      </c>
      <c r="E17" s="22">
        <v>0.56422681973828903</v>
      </c>
      <c r="F17" s="22"/>
      <c r="G17" s="22">
        <v>0.43460532364427201</v>
      </c>
      <c r="H17" s="22">
        <v>0.46610170670539203</v>
      </c>
      <c r="I17" s="22">
        <v>0.54678316708748997</v>
      </c>
      <c r="J17" s="22">
        <v>0.58377141803714805</v>
      </c>
      <c r="K17" s="22">
        <v>0.55004449547159895</v>
      </c>
      <c r="L17" s="22">
        <v>0.69911511620949796</v>
      </c>
      <c r="M17" s="22"/>
      <c r="N17" s="22">
        <v>0.61894629862108597</v>
      </c>
      <c r="O17" s="22">
        <v>0.56335200034197297</v>
      </c>
      <c r="P17" s="22">
        <v>0.51389273508692501</v>
      </c>
      <c r="Q17" s="22">
        <v>0.515341156096492</v>
      </c>
      <c r="R17" s="22"/>
      <c r="S17" s="22">
        <v>0.51177983339122701</v>
      </c>
      <c r="T17" s="22">
        <v>0.52532853930379997</v>
      </c>
      <c r="U17" s="22">
        <v>0.53077773275221696</v>
      </c>
      <c r="V17" s="22">
        <v>0.55872808159093701</v>
      </c>
      <c r="W17" s="22">
        <v>0.65449818782526403</v>
      </c>
      <c r="X17" s="22">
        <v>0.59387174747010896</v>
      </c>
      <c r="Y17" s="22">
        <v>0.56372426161187394</v>
      </c>
      <c r="Z17" s="22">
        <v>0.58852681204414703</v>
      </c>
      <c r="AA17" s="22">
        <v>0.55033351308401601</v>
      </c>
      <c r="AB17" s="22">
        <v>0.49746863765694399</v>
      </c>
      <c r="AC17" s="22">
        <v>0.62550310582957402</v>
      </c>
      <c r="AD17" s="22"/>
      <c r="AE17" s="22">
        <v>0.58323558560431399</v>
      </c>
      <c r="AF17" s="22">
        <v>0.60436634289936397</v>
      </c>
      <c r="AG17" s="22">
        <v>0.39586917043673903</v>
      </c>
      <c r="AH17" s="22"/>
      <c r="AI17" s="22">
        <v>0.58436754553123604</v>
      </c>
      <c r="AJ17" s="22">
        <v>0.57030146332825404</v>
      </c>
      <c r="AK17" s="22">
        <v>0.58400442019121801</v>
      </c>
      <c r="AL17" s="22">
        <v>0.35381783420208401</v>
      </c>
      <c r="AM17" s="22">
        <v>0.47408470045587697</v>
      </c>
      <c r="AN17" s="22"/>
      <c r="AO17" s="22">
        <v>0.588857582145074</v>
      </c>
      <c r="AP17" s="22">
        <v>0.59007874077190403</v>
      </c>
      <c r="AQ17" s="22">
        <v>0.63745921630098701</v>
      </c>
      <c r="AR17" s="22"/>
      <c r="AS17" s="22">
        <v>0.51998495598427996</v>
      </c>
      <c r="AT17" s="22">
        <v>0.52505190524293999</v>
      </c>
      <c r="AU17" s="22">
        <v>0.58120168601259403</v>
      </c>
      <c r="AV17" s="22">
        <v>0.59712361310960904</v>
      </c>
      <c r="AW17" s="22">
        <v>0.74485368608108304</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1370</v>
      </c>
      <c r="D7" s="10">
        <v>690</v>
      </c>
      <c r="E7" s="10">
        <v>673</v>
      </c>
      <c r="F7" s="10"/>
      <c r="G7" s="10">
        <v>184</v>
      </c>
      <c r="H7" s="10">
        <v>237</v>
      </c>
      <c r="I7" s="10">
        <v>252</v>
      </c>
      <c r="J7" s="10">
        <v>248</v>
      </c>
      <c r="K7" s="10">
        <v>203</v>
      </c>
      <c r="L7" s="10">
        <v>246</v>
      </c>
      <c r="M7" s="10"/>
      <c r="N7" s="10">
        <v>381</v>
      </c>
      <c r="O7" s="10">
        <v>352</v>
      </c>
      <c r="P7" s="10">
        <v>268</v>
      </c>
      <c r="Q7" s="10">
        <v>362</v>
      </c>
      <c r="R7" s="10"/>
      <c r="S7" s="10">
        <v>189</v>
      </c>
      <c r="T7" s="10">
        <v>182</v>
      </c>
      <c r="U7" s="10">
        <v>118</v>
      </c>
      <c r="V7" s="10">
        <v>119</v>
      </c>
      <c r="W7" s="10">
        <v>94</v>
      </c>
      <c r="X7" s="10">
        <v>130</v>
      </c>
      <c r="Y7" s="10">
        <v>127</v>
      </c>
      <c r="Z7" s="10">
        <v>62</v>
      </c>
      <c r="AA7" s="10">
        <v>175</v>
      </c>
      <c r="AB7" s="10">
        <v>102</v>
      </c>
      <c r="AC7" s="10">
        <v>72</v>
      </c>
      <c r="AD7" s="10"/>
      <c r="AE7" s="10">
        <v>489</v>
      </c>
      <c r="AF7" s="10">
        <v>576</v>
      </c>
      <c r="AG7" s="10">
        <v>180</v>
      </c>
      <c r="AH7" s="10"/>
      <c r="AI7" s="10">
        <v>455</v>
      </c>
      <c r="AJ7" s="10">
        <v>415</v>
      </c>
      <c r="AK7" s="10">
        <v>88</v>
      </c>
      <c r="AL7" s="10">
        <v>21</v>
      </c>
      <c r="AM7" s="10">
        <v>164</v>
      </c>
      <c r="AN7" s="10"/>
      <c r="AO7" s="10">
        <v>274</v>
      </c>
      <c r="AP7" s="10">
        <v>509</v>
      </c>
      <c r="AQ7" s="10">
        <v>111</v>
      </c>
      <c r="AR7" s="10"/>
      <c r="AS7" s="10">
        <v>330</v>
      </c>
      <c r="AT7" s="10">
        <v>334</v>
      </c>
      <c r="AU7" s="10">
        <v>336</v>
      </c>
      <c r="AV7" s="10">
        <v>145</v>
      </c>
      <c r="AW7" s="10">
        <v>28</v>
      </c>
    </row>
    <row r="8" spans="2:49" ht="30" customHeight="1" x14ac:dyDescent="0.25">
      <c r="B8" s="11" t="s">
        <v>20</v>
      </c>
      <c r="C8" s="11">
        <v>1369</v>
      </c>
      <c r="D8" s="11">
        <v>681</v>
      </c>
      <c r="E8" s="11">
        <v>680</v>
      </c>
      <c r="F8" s="11"/>
      <c r="G8" s="11">
        <v>178</v>
      </c>
      <c r="H8" s="11">
        <v>238</v>
      </c>
      <c r="I8" s="11">
        <v>252</v>
      </c>
      <c r="J8" s="11">
        <v>243</v>
      </c>
      <c r="K8" s="11">
        <v>199</v>
      </c>
      <c r="L8" s="11">
        <v>259</v>
      </c>
      <c r="M8" s="11"/>
      <c r="N8" s="11">
        <v>370</v>
      </c>
      <c r="O8" s="11">
        <v>333</v>
      </c>
      <c r="P8" s="11">
        <v>310</v>
      </c>
      <c r="Q8" s="11">
        <v>349</v>
      </c>
      <c r="R8" s="11"/>
      <c r="S8" s="11">
        <v>212</v>
      </c>
      <c r="T8" s="11">
        <v>173</v>
      </c>
      <c r="U8" s="11">
        <v>115</v>
      </c>
      <c r="V8" s="11">
        <v>125</v>
      </c>
      <c r="W8" s="11">
        <v>90</v>
      </c>
      <c r="X8" s="11">
        <v>140</v>
      </c>
      <c r="Y8" s="11">
        <v>120</v>
      </c>
      <c r="Z8" s="11">
        <v>54</v>
      </c>
      <c r="AA8" s="11">
        <v>162</v>
      </c>
      <c r="AB8" s="11">
        <v>108</v>
      </c>
      <c r="AC8" s="11">
        <v>70</v>
      </c>
      <c r="AD8" s="11"/>
      <c r="AE8" s="11">
        <v>498</v>
      </c>
      <c r="AF8" s="11">
        <v>569</v>
      </c>
      <c r="AG8" s="11">
        <v>180</v>
      </c>
      <c r="AH8" s="11"/>
      <c r="AI8" s="11">
        <v>459</v>
      </c>
      <c r="AJ8" s="11">
        <v>411</v>
      </c>
      <c r="AK8" s="11">
        <v>88</v>
      </c>
      <c r="AL8" s="11">
        <v>22</v>
      </c>
      <c r="AM8" s="11">
        <v>162</v>
      </c>
      <c r="AN8" s="11"/>
      <c r="AO8" s="11">
        <v>276</v>
      </c>
      <c r="AP8" s="11">
        <v>500</v>
      </c>
      <c r="AQ8" s="11">
        <v>114</v>
      </c>
      <c r="AR8" s="11"/>
      <c r="AS8" s="11">
        <v>335</v>
      </c>
      <c r="AT8" s="11">
        <v>331</v>
      </c>
      <c r="AU8" s="11">
        <v>332</v>
      </c>
      <c r="AV8" s="11">
        <v>143</v>
      </c>
      <c r="AW8" s="11">
        <v>26</v>
      </c>
    </row>
    <row r="9" spans="2:49" x14ac:dyDescent="0.25">
      <c r="B9" s="18" t="s">
        <v>399</v>
      </c>
      <c r="C9" s="17">
        <v>0.14216367771424501</v>
      </c>
      <c r="D9" s="17">
        <v>0.16143883947686399</v>
      </c>
      <c r="E9" s="17">
        <v>0.121055693089897</v>
      </c>
      <c r="F9" s="17"/>
      <c r="G9" s="17">
        <v>0.13445931945711101</v>
      </c>
      <c r="H9" s="17">
        <v>0.209334920259834</v>
      </c>
      <c r="I9" s="17">
        <v>0.164147023726848</v>
      </c>
      <c r="J9" s="17">
        <v>0.135923877934782</v>
      </c>
      <c r="K9" s="17">
        <v>9.7714874076614194E-2</v>
      </c>
      <c r="L9" s="17">
        <v>0.104571748812539</v>
      </c>
      <c r="M9" s="17"/>
      <c r="N9" s="17">
        <v>0.15060722786189801</v>
      </c>
      <c r="O9" s="17">
        <v>0.124744833796728</v>
      </c>
      <c r="P9" s="17">
        <v>0.14201657079079599</v>
      </c>
      <c r="Q9" s="17">
        <v>0.152725437017631</v>
      </c>
      <c r="R9" s="17"/>
      <c r="S9" s="17">
        <v>0.151374659245886</v>
      </c>
      <c r="T9" s="17">
        <v>0.12596695349449699</v>
      </c>
      <c r="U9" s="17">
        <v>0.147273661663747</v>
      </c>
      <c r="V9" s="17">
        <v>0.16573000582050901</v>
      </c>
      <c r="W9" s="17">
        <v>0.13247752460033599</v>
      </c>
      <c r="X9" s="17">
        <v>0.15980862788164399</v>
      </c>
      <c r="Y9" s="17">
        <v>0.11130405684208799</v>
      </c>
      <c r="Z9" s="17">
        <v>0.18040345760354301</v>
      </c>
      <c r="AA9" s="17">
        <v>0.13045235882346801</v>
      </c>
      <c r="AB9" s="17">
        <v>0.12792983381341499</v>
      </c>
      <c r="AC9" s="17">
        <v>0.15302730673627099</v>
      </c>
      <c r="AD9" s="17"/>
      <c r="AE9" s="17">
        <v>0.136348319630826</v>
      </c>
      <c r="AF9" s="17">
        <v>0.142228880916073</v>
      </c>
      <c r="AG9" s="17">
        <v>0.16721420384230201</v>
      </c>
      <c r="AH9" s="17"/>
      <c r="AI9" s="17">
        <v>0.11489000520598699</v>
      </c>
      <c r="AJ9" s="17">
        <v>0.172340889845949</v>
      </c>
      <c r="AK9" s="17">
        <v>0.18024774084641601</v>
      </c>
      <c r="AL9" s="17">
        <v>0</v>
      </c>
      <c r="AM9" s="17">
        <v>0.13696176059781401</v>
      </c>
      <c r="AN9" s="17"/>
      <c r="AO9" s="17">
        <v>0.10189646283383</v>
      </c>
      <c r="AP9" s="17">
        <v>0.173858304287032</v>
      </c>
      <c r="AQ9" s="17">
        <v>0.18894608572487701</v>
      </c>
      <c r="AR9" s="17"/>
      <c r="AS9" s="17">
        <v>0.13510857252262901</v>
      </c>
      <c r="AT9" s="17">
        <v>0.12750069750714099</v>
      </c>
      <c r="AU9" s="17">
        <v>0.17139159223577299</v>
      </c>
      <c r="AV9" s="17">
        <v>0.162985035009996</v>
      </c>
      <c r="AW9" s="17">
        <v>0.111804114425409</v>
      </c>
    </row>
    <row r="10" spans="2:49" x14ac:dyDescent="0.25">
      <c r="B10" s="18" t="s">
        <v>400</v>
      </c>
      <c r="C10" s="17">
        <v>0.292818164715695</v>
      </c>
      <c r="D10" s="17">
        <v>0.28787363393741899</v>
      </c>
      <c r="E10" s="17">
        <v>0.29640516864030297</v>
      </c>
      <c r="F10" s="17"/>
      <c r="G10" s="17">
        <v>0.283134292108213</v>
      </c>
      <c r="H10" s="17">
        <v>0.29244835274751901</v>
      </c>
      <c r="I10" s="17">
        <v>0.32215725565624098</v>
      </c>
      <c r="J10" s="17">
        <v>0.31253974823041902</v>
      </c>
      <c r="K10" s="17">
        <v>0.27890010787337</v>
      </c>
      <c r="L10" s="17">
        <v>0.26353349484144201</v>
      </c>
      <c r="M10" s="17"/>
      <c r="N10" s="17">
        <v>0.36662828642388601</v>
      </c>
      <c r="O10" s="17">
        <v>0.28308973703965001</v>
      </c>
      <c r="P10" s="17">
        <v>0.24828548586961499</v>
      </c>
      <c r="Q10" s="17">
        <v>0.26679519934326001</v>
      </c>
      <c r="R10" s="17"/>
      <c r="S10" s="17">
        <v>0.31758337435922401</v>
      </c>
      <c r="T10" s="17">
        <v>0.37401956589518398</v>
      </c>
      <c r="U10" s="17">
        <v>0.179797542655666</v>
      </c>
      <c r="V10" s="17">
        <v>0.23570057564178801</v>
      </c>
      <c r="W10" s="17">
        <v>0.31432195210232899</v>
      </c>
      <c r="X10" s="17">
        <v>0.33844189462733598</v>
      </c>
      <c r="Y10" s="17">
        <v>0.26983244467469403</v>
      </c>
      <c r="Z10" s="17">
        <v>0.25496718648766697</v>
      </c>
      <c r="AA10" s="17">
        <v>0.289882334294844</v>
      </c>
      <c r="AB10" s="17">
        <v>0.29504516202456699</v>
      </c>
      <c r="AC10" s="17">
        <v>0.257967262387226</v>
      </c>
      <c r="AD10" s="17"/>
      <c r="AE10" s="17">
        <v>0.241383730542821</v>
      </c>
      <c r="AF10" s="17">
        <v>0.35713030571113602</v>
      </c>
      <c r="AG10" s="17">
        <v>0.27525767552512798</v>
      </c>
      <c r="AH10" s="17"/>
      <c r="AI10" s="17">
        <v>0.29679043065819499</v>
      </c>
      <c r="AJ10" s="17">
        <v>0.318665253801106</v>
      </c>
      <c r="AK10" s="17">
        <v>0.28405853081098098</v>
      </c>
      <c r="AL10" s="17">
        <v>0.105384978070129</v>
      </c>
      <c r="AM10" s="17">
        <v>0.30914022881373499</v>
      </c>
      <c r="AN10" s="17"/>
      <c r="AO10" s="17">
        <v>0.29835359378362902</v>
      </c>
      <c r="AP10" s="17">
        <v>0.31771459719095402</v>
      </c>
      <c r="AQ10" s="17">
        <v>0.341062527790855</v>
      </c>
      <c r="AR10" s="17"/>
      <c r="AS10" s="17">
        <v>0.26107458047107701</v>
      </c>
      <c r="AT10" s="17">
        <v>0.28598846809534101</v>
      </c>
      <c r="AU10" s="17">
        <v>0.32567850218925498</v>
      </c>
      <c r="AV10" s="17">
        <v>0.32514985658190398</v>
      </c>
      <c r="AW10" s="17">
        <v>0.53126841038163997</v>
      </c>
    </row>
    <row r="11" spans="2:49" ht="30" x14ac:dyDescent="0.25">
      <c r="B11" s="18" t="s">
        <v>401</v>
      </c>
      <c r="C11" s="17">
        <v>0.327102163341775</v>
      </c>
      <c r="D11" s="17">
        <v>0.31755813403204203</v>
      </c>
      <c r="E11" s="17">
        <v>0.33863591767318002</v>
      </c>
      <c r="F11" s="17"/>
      <c r="G11" s="17">
        <v>0.30248837497549402</v>
      </c>
      <c r="H11" s="17">
        <v>0.28508718474828498</v>
      </c>
      <c r="I11" s="17">
        <v>0.29966200580824698</v>
      </c>
      <c r="J11" s="17">
        <v>0.33628234141212598</v>
      </c>
      <c r="K11" s="17">
        <v>0.37532959115574199</v>
      </c>
      <c r="L11" s="17">
        <v>0.36345910803235498</v>
      </c>
      <c r="M11" s="17"/>
      <c r="N11" s="17">
        <v>0.28230892985452299</v>
      </c>
      <c r="O11" s="17">
        <v>0.333263331158137</v>
      </c>
      <c r="P11" s="17">
        <v>0.37748480033204102</v>
      </c>
      <c r="Q11" s="17">
        <v>0.32744166973848599</v>
      </c>
      <c r="R11" s="17"/>
      <c r="S11" s="17">
        <v>0.292325443658419</v>
      </c>
      <c r="T11" s="17">
        <v>0.272113200678745</v>
      </c>
      <c r="U11" s="17">
        <v>0.36705183417199999</v>
      </c>
      <c r="V11" s="17">
        <v>0.37790392794588101</v>
      </c>
      <c r="W11" s="17">
        <v>0.373957115627712</v>
      </c>
      <c r="X11" s="17">
        <v>0.30509607475005601</v>
      </c>
      <c r="Y11" s="17">
        <v>0.29567262167706598</v>
      </c>
      <c r="Z11" s="17">
        <v>0.33809348024312402</v>
      </c>
      <c r="AA11" s="17">
        <v>0.381951724489977</v>
      </c>
      <c r="AB11" s="17">
        <v>0.27922463821517901</v>
      </c>
      <c r="AC11" s="17">
        <v>0.38732761763229101</v>
      </c>
      <c r="AD11" s="17"/>
      <c r="AE11" s="17">
        <v>0.35039370084765697</v>
      </c>
      <c r="AF11" s="17">
        <v>0.29926287639638699</v>
      </c>
      <c r="AG11" s="17">
        <v>0.33077553862466103</v>
      </c>
      <c r="AH11" s="17"/>
      <c r="AI11" s="17">
        <v>0.34075471239084698</v>
      </c>
      <c r="AJ11" s="17">
        <v>0.327783465451918</v>
      </c>
      <c r="AK11" s="17">
        <v>0.34426243248320398</v>
      </c>
      <c r="AL11" s="17">
        <v>0.27829277808084801</v>
      </c>
      <c r="AM11" s="17">
        <v>0.29312046837787098</v>
      </c>
      <c r="AN11" s="17"/>
      <c r="AO11" s="17">
        <v>0.32865082790753902</v>
      </c>
      <c r="AP11" s="17">
        <v>0.31936294906263202</v>
      </c>
      <c r="AQ11" s="17">
        <v>0.27791553614504499</v>
      </c>
      <c r="AR11" s="17"/>
      <c r="AS11" s="17">
        <v>0.33131627572738098</v>
      </c>
      <c r="AT11" s="17">
        <v>0.36590914307554301</v>
      </c>
      <c r="AU11" s="17">
        <v>0.27146973901384602</v>
      </c>
      <c r="AV11" s="17">
        <v>0.31845227977666402</v>
      </c>
      <c r="AW11" s="17">
        <v>0.18571564785005701</v>
      </c>
    </row>
    <row r="12" spans="2:49" x14ac:dyDescent="0.25">
      <c r="B12" s="18" t="s">
        <v>402</v>
      </c>
      <c r="C12" s="17">
        <v>7.8006778606500196E-2</v>
      </c>
      <c r="D12" s="17">
        <v>8.6929536996343301E-2</v>
      </c>
      <c r="E12" s="17">
        <v>6.99218815825631E-2</v>
      </c>
      <c r="F12" s="17"/>
      <c r="G12" s="17">
        <v>6.5572989436481793E-2</v>
      </c>
      <c r="H12" s="17">
        <v>5.8624356467075402E-2</v>
      </c>
      <c r="I12" s="17">
        <v>9.4204110289117404E-2</v>
      </c>
      <c r="J12" s="17">
        <v>5.18111570701432E-2</v>
      </c>
      <c r="K12" s="17">
        <v>7.1577534073911403E-2</v>
      </c>
      <c r="L12" s="17">
        <v>0.118131825875846</v>
      </c>
      <c r="M12" s="17"/>
      <c r="N12" s="17">
        <v>7.2289686849540999E-2</v>
      </c>
      <c r="O12" s="17">
        <v>9.9977295315868298E-2</v>
      </c>
      <c r="P12" s="17">
        <v>7.7795434074878003E-2</v>
      </c>
      <c r="Q12" s="17">
        <v>6.2310444691637101E-2</v>
      </c>
      <c r="R12" s="17"/>
      <c r="S12" s="17">
        <v>9.0965213111648804E-2</v>
      </c>
      <c r="T12" s="17">
        <v>6.8214318340078003E-2</v>
      </c>
      <c r="U12" s="17">
        <v>6.8745893319668405E-2</v>
      </c>
      <c r="V12" s="17">
        <v>9.4833310756412298E-2</v>
      </c>
      <c r="W12" s="17">
        <v>4.1869714452112398E-2</v>
      </c>
      <c r="X12" s="17">
        <v>7.5383317734325397E-2</v>
      </c>
      <c r="Y12" s="17">
        <v>0.13441497067781699</v>
      </c>
      <c r="Z12" s="17">
        <v>9.4331314916224401E-2</v>
      </c>
      <c r="AA12" s="17">
        <v>4.3819926714936001E-2</v>
      </c>
      <c r="AB12" s="17">
        <v>9.5611638657332798E-2</v>
      </c>
      <c r="AC12" s="17">
        <v>4.3202961645006997E-2</v>
      </c>
      <c r="AD12" s="17"/>
      <c r="AE12" s="17">
        <v>0.111999124948921</v>
      </c>
      <c r="AF12" s="17">
        <v>6.11441760639811E-2</v>
      </c>
      <c r="AG12" s="17">
        <v>5.6503418129625102E-2</v>
      </c>
      <c r="AH12" s="17"/>
      <c r="AI12" s="17">
        <v>0.110938486566571</v>
      </c>
      <c r="AJ12" s="17">
        <v>5.5550781393006801E-2</v>
      </c>
      <c r="AK12" s="17">
        <v>3.2010535466525103E-2</v>
      </c>
      <c r="AL12" s="17">
        <v>0.34012554248541499</v>
      </c>
      <c r="AM12" s="17">
        <v>4.65057296135198E-2</v>
      </c>
      <c r="AN12" s="17"/>
      <c r="AO12" s="17">
        <v>0.14996841693559701</v>
      </c>
      <c r="AP12" s="17">
        <v>4.9990714059375198E-2</v>
      </c>
      <c r="AQ12" s="17">
        <v>7.2963273864563402E-2</v>
      </c>
      <c r="AR12" s="17"/>
      <c r="AS12" s="17">
        <v>8.7102174736288202E-2</v>
      </c>
      <c r="AT12" s="17">
        <v>5.5582277459956198E-2</v>
      </c>
      <c r="AU12" s="17">
        <v>8.1007215924454007E-2</v>
      </c>
      <c r="AV12" s="17">
        <v>5.5432290917233298E-2</v>
      </c>
      <c r="AW12" s="17">
        <v>0.104372551477494</v>
      </c>
    </row>
    <row r="13" spans="2:49" x14ac:dyDescent="0.25">
      <c r="B13" s="18" t="s">
        <v>403</v>
      </c>
      <c r="C13" s="17">
        <v>5.70471056739714E-2</v>
      </c>
      <c r="D13" s="17">
        <v>8.1581664972422197E-2</v>
      </c>
      <c r="E13" s="17">
        <v>3.3094687044372802E-2</v>
      </c>
      <c r="F13" s="17"/>
      <c r="G13" s="17">
        <v>8.0419594124386998E-2</v>
      </c>
      <c r="H13" s="17">
        <v>4.3021070959232098E-2</v>
      </c>
      <c r="I13" s="17">
        <v>4.3866086423139598E-2</v>
      </c>
      <c r="J13" s="17">
        <v>5.5545897051604003E-2</v>
      </c>
      <c r="K13" s="17">
        <v>7.7593925597565394E-2</v>
      </c>
      <c r="L13" s="17">
        <v>5.2241783090490199E-2</v>
      </c>
      <c r="M13" s="17"/>
      <c r="N13" s="17">
        <v>5.2923510207583999E-2</v>
      </c>
      <c r="O13" s="17">
        <v>4.39454330685453E-2</v>
      </c>
      <c r="P13" s="17">
        <v>7.6098647037558906E-2</v>
      </c>
      <c r="Q13" s="17">
        <v>5.2108380289921499E-2</v>
      </c>
      <c r="R13" s="17"/>
      <c r="S13" s="17">
        <v>7.7839601303624995E-2</v>
      </c>
      <c r="T13" s="17">
        <v>4.51636009471666E-2</v>
      </c>
      <c r="U13" s="17">
        <v>6.3557809892123299E-2</v>
      </c>
      <c r="V13" s="17">
        <v>5.4883928470394097E-2</v>
      </c>
      <c r="W13" s="17">
        <v>3.3524420767137297E-2</v>
      </c>
      <c r="X13" s="17">
        <v>7.5860117044235398E-2</v>
      </c>
      <c r="Y13" s="17">
        <v>4.8513244692009301E-2</v>
      </c>
      <c r="Z13" s="17">
        <v>6.5398839717477494E-2</v>
      </c>
      <c r="AA13" s="17">
        <v>3.45227711884133E-2</v>
      </c>
      <c r="AB13" s="17">
        <v>7.4133173473860794E-2</v>
      </c>
      <c r="AC13" s="17">
        <v>4.3258682086086603E-2</v>
      </c>
      <c r="AD13" s="17"/>
      <c r="AE13" s="17">
        <v>8.4785486162363102E-2</v>
      </c>
      <c r="AF13" s="17">
        <v>3.8850292881682701E-2</v>
      </c>
      <c r="AG13" s="17">
        <v>4.2409776043737898E-2</v>
      </c>
      <c r="AH13" s="17"/>
      <c r="AI13" s="17">
        <v>6.4724444622285202E-2</v>
      </c>
      <c r="AJ13" s="17">
        <v>4.0943974605861203E-2</v>
      </c>
      <c r="AK13" s="17">
        <v>7.04791207195197E-2</v>
      </c>
      <c r="AL13" s="17">
        <v>0.18391053228691301</v>
      </c>
      <c r="AM13" s="17">
        <v>5.5088632153577399E-2</v>
      </c>
      <c r="AN13" s="17"/>
      <c r="AO13" s="17">
        <v>5.8547435878988197E-2</v>
      </c>
      <c r="AP13" s="17">
        <v>3.6635077844039098E-2</v>
      </c>
      <c r="AQ13" s="17">
        <v>6.5090587190664601E-2</v>
      </c>
      <c r="AR13" s="17"/>
      <c r="AS13" s="17">
        <v>7.5987451687364801E-2</v>
      </c>
      <c r="AT13" s="17">
        <v>4.3691011920785602E-2</v>
      </c>
      <c r="AU13" s="17">
        <v>5.2651353707224603E-2</v>
      </c>
      <c r="AV13" s="17">
        <v>6.6259636033994401E-2</v>
      </c>
      <c r="AW13" s="17">
        <v>3.1586536142809797E-2</v>
      </c>
    </row>
    <row r="14" spans="2:49" x14ac:dyDescent="0.25">
      <c r="B14" s="18" t="s">
        <v>104</v>
      </c>
      <c r="C14" s="17">
        <v>0.102862109947813</v>
      </c>
      <c r="D14" s="17">
        <v>6.4618190584909696E-2</v>
      </c>
      <c r="E14" s="17">
        <v>0.140886651969685</v>
      </c>
      <c r="F14" s="17"/>
      <c r="G14" s="17">
        <v>0.13392542989831299</v>
      </c>
      <c r="H14" s="17">
        <v>0.11148411481805399</v>
      </c>
      <c r="I14" s="17">
        <v>7.5963518096406599E-2</v>
      </c>
      <c r="J14" s="17">
        <v>0.107896978300925</v>
      </c>
      <c r="K14" s="17">
        <v>9.8883967222797395E-2</v>
      </c>
      <c r="L14" s="17">
        <v>9.8062039347328198E-2</v>
      </c>
      <c r="M14" s="17"/>
      <c r="N14" s="17">
        <v>7.5242358802568396E-2</v>
      </c>
      <c r="O14" s="17">
        <v>0.114979369621071</v>
      </c>
      <c r="P14" s="17">
        <v>7.8319061895111605E-2</v>
      </c>
      <c r="Q14" s="17">
        <v>0.138618868919065</v>
      </c>
      <c r="R14" s="17"/>
      <c r="S14" s="17">
        <v>6.9911708321197294E-2</v>
      </c>
      <c r="T14" s="17">
        <v>0.114522360644329</v>
      </c>
      <c r="U14" s="17">
        <v>0.17357325829679399</v>
      </c>
      <c r="V14" s="17">
        <v>7.0948251365016396E-2</v>
      </c>
      <c r="W14" s="17">
        <v>0.103849272450373</v>
      </c>
      <c r="X14" s="17">
        <v>4.5409967962402299E-2</v>
      </c>
      <c r="Y14" s="17">
        <v>0.14026266143632499</v>
      </c>
      <c r="Z14" s="17">
        <v>6.6805721031964097E-2</v>
      </c>
      <c r="AA14" s="17">
        <v>0.119370884488362</v>
      </c>
      <c r="AB14" s="17">
        <v>0.12805555381564601</v>
      </c>
      <c r="AC14" s="17">
        <v>0.115216169513118</v>
      </c>
      <c r="AD14" s="17"/>
      <c r="AE14" s="17">
        <v>7.5089637867412296E-2</v>
      </c>
      <c r="AF14" s="17">
        <v>0.10138346803074</v>
      </c>
      <c r="AG14" s="17">
        <v>0.12783938783454701</v>
      </c>
      <c r="AH14" s="17"/>
      <c r="AI14" s="17">
        <v>7.1901920556115495E-2</v>
      </c>
      <c r="AJ14" s="17">
        <v>8.4715634902159595E-2</v>
      </c>
      <c r="AK14" s="17">
        <v>8.8941639673354597E-2</v>
      </c>
      <c r="AL14" s="17">
        <v>9.2286169076696095E-2</v>
      </c>
      <c r="AM14" s="17">
        <v>0.15918318044348301</v>
      </c>
      <c r="AN14" s="17"/>
      <c r="AO14" s="17">
        <v>6.2583262660417402E-2</v>
      </c>
      <c r="AP14" s="17">
        <v>0.102438357555968</v>
      </c>
      <c r="AQ14" s="17">
        <v>5.4021989283994702E-2</v>
      </c>
      <c r="AR14" s="17"/>
      <c r="AS14" s="17">
        <v>0.109410944855261</v>
      </c>
      <c r="AT14" s="17">
        <v>0.121328401941233</v>
      </c>
      <c r="AU14" s="17">
        <v>9.7801596929446705E-2</v>
      </c>
      <c r="AV14" s="17">
        <v>7.1720901680207796E-2</v>
      </c>
      <c r="AW14" s="17">
        <v>3.52527397225905E-2</v>
      </c>
    </row>
    <row r="15" spans="2:49" x14ac:dyDescent="0.25">
      <c r="B15" s="18" t="s">
        <v>404</v>
      </c>
      <c r="C15" s="21">
        <v>0.43498184242993998</v>
      </c>
      <c r="D15" s="21">
        <v>0.44931247341428299</v>
      </c>
      <c r="E15" s="21">
        <v>0.41746086173019997</v>
      </c>
      <c r="F15" s="21"/>
      <c r="G15" s="21">
        <v>0.41759361156532399</v>
      </c>
      <c r="H15" s="21">
        <v>0.50178327300735304</v>
      </c>
      <c r="I15" s="21">
        <v>0.48630427938308901</v>
      </c>
      <c r="J15" s="21">
        <v>0.44846362616520102</v>
      </c>
      <c r="K15" s="21">
        <v>0.376614981949984</v>
      </c>
      <c r="L15" s="21">
        <v>0.36810524365398101</v>
      </c>
      <c r="M15" s="21"/>
      <c r="N15" s="21">
        <v>0.51723551428578396</v>
      </c>
      <c r="O15" s="21">
        <v>0.40783457083637797</v>
      </c>
      <c r="P15" s="21">
        <v>0.39030205666041101</v>
      </c>
      <c r="Q15" s="21">
        <v>0.41952063636089099</v>
      </c>
      <c r="R15" s="21"/>
      <c r="S15" s="21">
        <v>0.46895803360511001</v>
      </c>
      <c r="T15" s="21">
        <v>0.49998651938968097</v>
      </c>
      <c r="U15" s="21">
        <v>0.327071204319414</v>
      </c>
      <c r="V15" s="21">
        <v>0.40143058146229699</v>
      </c>
      <c r="W15" s="21">
        <v>0.44679947670266601</v>
      </c>
      <c r="X15" s="21">
        <v>0.49825052250898</v>
      </c>
      <c r="Y15" s="21">
        <v>0.38113650151678202</v>
      </c>
      <c r="Z15" s="21">
        <v>0.43537064409121001</v>
      </c>
      <c r="AA15" s="21">
        <v>0.42033469311831201</v>
      </c>
      <c r="AB15" s="21">
        <v>0.42297499583798198</v>
      </c>
      <c r="AC15" s="21">
        <v>0.41099456912349702</v>
      </c>
      <c r="AD15" s="21"/>
      <c r="AE15" s="21">
        <v>0.37773205017364703</v>
      </c>
      <c r="AF15" s="21">
        <v>0.49935918662720902</v>
      </c>
      <c r="AG15" s="21">
        <v>0.44247187936742999</v>
      </c>
      <c r="AH15" s="21"/>
      <c r="AI15" s="21">
        <v>0.41168043586418102</v>
      </c>
      <c r="AJ15" s="21">
        <v>0.49100614364705403</v>
      </c>
      <c r="AK15" s="21">
        <v>0.46430627165739702</v>
      </c>
      <c r="AL15" s="21">
        <v>0.105384978070129</v>
      </c>
      <c r="AM15" s="21">
        <v>0.44610198941154899</v>
      </c>
      <c r="AN15" s="21"/>
      <c r="AO15" s="21">
        <v>0.40025005661745899</v>
      </c>
      <c r="AP15" s="21">
        <v>0.49157290147798599</v>
      </c>
      <c r="AQ15" s="21">
        <v>0.53000861351573203</v>
      </c>
      <c r="AR15" s="21"/>
      <c r="AS15" s="21">
        <v>0.39618315299370499</v>
      </c>
      <c r="AT15" s="21">
        <v>0.413489165602482</v>
      </c>
      <c r="AU15" s="21">
        <v>0.49707009442502798</v>
      </c>
      <c r="AV15" s="21">
        <v>0.48813489159189999</v>
      </c>
      <c r="AW15" s="21">
        <v>0.64307252480704902</v>
      </c>
    </row>
    <row r="16" spans="2:49" x14ac:dyDescent="0.25">
      <c r="B16" s="18" t="s">
        <v>405</v>
      </c>
      <c r="C16" s="21">
        <v>0.13505388428047199</v>
      </c>
      <c r="D16" s="21">
        <v>0.16851120196876601</v>
      </c>
      <c r="E16" s="21">
        <v>0.10301656862693601</v>
      </c>
      <c r="F16" s="21"/>
      <c r="G16" s="21">
        <v>0.145992583560869</v>
      </c>
      <c r="H16" s="21">
        <v>0.101645427426308</v>
      </c>
      <c r="I16" s="21">
        <v>0.13807019671225701</v>
      </c>
      <c r="J16" s="21">
        <v>0.10735705412174699</v>
      </c>
      <c r="K16" s="21">
        <v>0.14917145967147699</v>
      </c>
      <c r="L16" s="21">
        <v>0.17037360896633599</v>
      </c>
      <c r="M16" s="21"/>
      <c r="N16" s="21">
        <v>0.125213197057125</v>
      </c>
      <c r="O16" s="21">
        <v>0.143922728384414</v>
      </c>
      <c r="P16" s="21">
        <v>0.15389408111243699</v>
      </c>
      <c r="Q16" s="21">
        <v>0.114418824981559</v>
      </c>
      <c r="R16" s="21"/>
      <c r="S16" s="21">
        <v>0.16880481441527401</v>
      </c>
      <c r="T16" s="21">
        <v>0.113377919287245</v>
      </c>
      <c r="U16" s="21">
        <v>0.132303703211792</v>
      </c>
      <c r="V16" s="21">
        <v>0.14971723922680599</v>
      </c>
      <c r="W16" s="21">
        <v>7.53941352192498E-2</v>
      </c>
      <c r="X16" s="21">
        <v>0.151243434778561</v>
      </c>
      <c r="Y16" s="21">
        <v>0.18292821536982601</v>
      </c>
      <c r="Z16" s="21">
        <v>0.15973015463370199</v>
      </c>
      <c r="AA16" s="21">
        <v>7.8342697903349398E-2</v>
      </c>
      <c r="AB16" s="21">
        <v>0.169744812131194</v>
      </c>
      <c r="AC16" s="21">
        <v>8.6461643731093704E-2</v>
      </c>
      <c r="AD16" s="21"/>
      <c r="AE16" s="21">
        <v>0.19678461111128401</v>
      </c>
      <c r="AF16" s="21">
        <v>9.9994468945663897E-2</v>
      </c>
      <c r="AG16" s="21">
        <v>9.8913194173362903E-2</v>
      </c>
      <c r="AH16" s="21"/>
      <c r="AI16" s="21">
        <v>0.17566293118885601</v>
      </c>
      <c r="AJ16" s="21">
        <v>9.6494755998868101E-2</v>
      </c>
      <c r="AK16" s="21">
        <v>0.102489656186045</v>
      </c>
      <c r="AL16" s="21">
        <v>0.52403607477232705</v>
      </c>
      <c r="AM16" s="21">
        <v>0.10159436176709701</v>
      </c>
      <c r="AN16" s="21"/>
      <c r="AO16" s="21">
        <v>0.20851585281458501</v>
      </c>
      <c r="AP16" s="21">
        <v>8.6625791903414295E-2</v>
      </c>
      <c r="AQ16" s="21">
        <v>0.13805386105522799</v>
      </c>
      <c r="AR16" s="21"/>
      <c r="AS16" s="21">
        <v>0.16308962642365299</v>
      </c>
      <c r="AT16" s="21">
        <v>9.92732893807418E-2</v>
      </c>
      <c r="AU16" s="21">
        <v>0.13365856963167899</v>
      </c>
      <c r="AV16" s="21">
        <v>0.121691926951228</v>
      </c>
      <c r="AW16" s="21">
        <v>0.13595908762030401</v>
      </c>
    </row>
    <row r="17" spans="2:49" x14ac:dyDescent="0.25">
      <c r="B17" s="18" t="s">
        <v>179</v>
      </c>
      <c r="C17" s="22">
        <v>0.29992795814946899</v>
      </c>
      <c r="D17" s="22">
        <v>0.28080127144551698</v>
      </c>
      <c r="E17" s="22">
        <v>0.31444429310326399</v>
      </c>
      <c r="F17" s="22"/>
      <c r="G17" s="22">
        <v>0.27160102800445501</v>
      </c>
      <c r="H17" s="22">
        <v>0.40013784558104498</v>
      </c>
      <c r="I17" s="22">
        <v>0.348234082670832</v>
      </c>
      <c r="J17" s="22">
        <v>0.34110657204345401</v>
      </c>
      <c r="K17" s="22">
        <v>0.227443522278507</v>
      </c>
      <c r="L17" s="22">
        <v>0.19773163468764501</v>
      </c>
      <c r="M17" s="22"/>
      <c r="N17" s="22">
        <v>0.39202231722865899</v>
      </c>
      <c r="O17" s="22">
        <v>0.26391184245196397</v>
      </c>
      <c r="P17" s="22">
        <v>0.23640797554797399</v>
      </c>
      <c r="Q17" s="22">
        <v>0.30510181137933201</v>
      </c>
      <c r="R17" s="22"/>
      <c r="S17" s="22">
        <v>0.30015321918983601</v>
      </c>
      <c r="T17" s="22">
        <v>0.38660860010243597</v>
      </c>
      <c r="U17" s="22">
        <v>0.194767501107622</v>
      </c>
      <c r="V17" s="22">
        <v>0.25171334223549002</v>
      </c>
      <c r="W17" s="22">
        <v>0.37140534148341597</v>
      </c>
      <c r="X17" s="22">
        <v>0.34700708773041999</v>
      </c>
      <c r="Y17" s="22">
        <v>0.19820828614695599</v>
      </c>
      <c r="Z17" s="22">
        <v>0.27564048945750802</v>
      </c>
      <c r="AA17" s="22">
        <v>0.34199199521496199</v>
      </c>
      <c r="AB17" s="22">
        <v>0.25323018370678801</v>
      </c>
      <c r="AC17" s="22">
        <v>0.32453292539240303</v>
      </c>
      <c r="AD17" s="22"/>
      <c r="AE17" s="22">
        <v>0.18094743906236299</v>
      </c>
      <c r="AF17" s="22">
        <v>0.39936471768154602</v>
      </c>
      <c r="AG17" s="22">
        <v>0.34355868519406702</v>
      </c>
      <c r="AH17" s="22"/>
      <c r="AI17" s="22">
        <v>0.23601750467532601</v>
      </c>
      <c r="AJ17" s="22">
        <v>0.394511387648186</v>
      </c>
      <c r="AK17" s="22">
        <v>0.36181661547135202</v>
      </c>
      <c r="AL17" s="22">
        <v>-0.41865109670219802</v>
      </c>
      <c r="AM17" s="22">
        <v>0.34450762764445197</v>
      </c>
      <c r="AN17" s="22"/>
      <c r="AO17" s="22">
        <v>0.19173420380287401</v>
      </c>
      <c r="AP17" s="22">
        <v>0.40494710957457197</v>
      </c>
      <c r="AQ17" s="22">
        <v>0.39195475246050399</v>
      </c>
      <c r="AR17" s="22"/>
      <c r="AS17" s="22">
        <v>0.233093526570052</v>
      </c>
      <c r="AT17" s="22">
        <v>0.31421587622174002</v>
      </c>
      <c r="AU17" s="22">
        <v>0.36341152479334998</v>
      </c>
      <c r="AV17" s="22">
        <v>0.366442964640673</v>
      </c>
      <c r="AW17" s="22">
        <v>0.50711343718674495</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K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406</v>
      </c>
      <c r="E2" s="26"/>
      <c r="F2" s="26"/>
      <c r="G2" s="26"/>
      <c r="H2" s="26"/>
      <c r="I2" s="26"/>
      <c r="J2" s="26"/>
      <c r="K2" s="26"/>
    </row>
    <row r="6" spans="2:11" ht="50.1" customHeight="1" x14ac:dyDescent="0.25">
      <c r="B6" s="20" t="s">
        <v>15</v>
      </c>
      <c r="C6" s="20" t="s">
        <v>433</v>
      </c>
      <c r="D6" s="20" t="s">
        <v>434</v>
      </c>
      <c r="E6" s="20" t="s">
        <v>435</v>
      </c>
      <c r="F6" s="20" t="s">
        <v>436</v>
      </c>
      <c r="G6" s="20" t="s">
        <v>437</v>
      </c>
      <c r="H6" s="20" t="s">
        <v>438</v>
      </c>
      <c r="I6" s="20" t="s">
        <v>439</v>
      </c>
      <c r="J6" s="20" t="s">
        <v>440</v>
      </c>
    </row>
    <row r="7" spans="2:11" x14ac:dyDescent="0.25">
      <c r="B7" s="18" t="s">
        <v>399</v>
      </c>
      <c r="C7" s="17">
        <v>0.248441882652429</v>
      </c>
      <c r="D7" s="17">
        <v>0.176572770971726</v>
      </c>
      <c r="E7" s="17">
        <v>0.12176417112070401</v>
      </c>
      <c r="F7" s="17">
        <v>0.14366047861612999</v>
      </c>
      <c r="G7" s="17">
        <v>0.11501641329557501</v>
      </c>
      <c r="H7" s="17">
        <v>0.11053371900025399</v>
      </c>
      <c r="I7" s="17">
        <v>0.108058462329124</v>
      </c>
      <c r="J7" s="17">
        <v>0.123015059957644</v>
      </c>
    </row>
    <row r="8" spans="2:11" x14ac:dyDescent="0.25">
      <c r="B8" s="18" t="s">
        <v>400</v>
      </c>
      <c r="C8" s="17">
        <v>0.39698904285359299</v>
      </c>
      <c r="D8" s="17">
        <v>0.38648887320567898</v>
      </c>
      <c r="E8" s="17">
        <v>0.32361617235658202</v>
      </c>
      <c r="F8" s="17">
        <v>0.33672687025911402</v>
      </c>
      <c r="G8" s="17">
        <v>0.31828442578508298</v>
      </c>
      <c r="H8" s="17">
        <v>0.28054639090975603</v>
      </c>
      <c r="I8" s="17">
        <v>0.31888470817981002</v>
      </c>
      <c r="J8" s="17">
        <v>0.28568372183455398</v>
      </c>
    </row>
    <row r="9" spans="2:11" ht="30" x14ac:dyDescent="0.25">
      <c r="B9" s="18" t="s">
        <v>401</v>
      </c>
      <c r="C9" s="17">
        <v>0.22622757085878101</v>
      </c>
      <c r="D9" s="17">
        <v>0.27765600227395298</v>
      </c>
      <c r="E9" s="17">
        <v>0.32279525892912497</v>
      </c>
      <c r="F9" s="17">
        <v>0.32097073073695198</v>
      </c>
      <c r="G9" s="17">
        <v>0.32669245749070802</v>
      </c>
      <c r="H9" s="17">
        <v>0.34170832387495098</v>
      </c>
      <c r="I9" s="17">
        <v>0.29384756493258002</v>
      </c>
      <c r="J9" s="17">
        <v>0.26726771896615398</v>
      </c>
    </row>
    <row r="10" spans="2:11" x14ac:dyDescent="0.25">
      <c r="B10" s="18" t="s">
        <v>402</v>
      </c>
      <c r="C10" s="17">
        <v>3.9675906397442701E-2</v>
      </c>
      <c r="D10" s="17">
        <v>6.6695009847400094E-2</v>
      </c>
      <c r="E10" s="17">
        <v>8.8321442615025503E-2</v>
      </c>
      <c r="F10" s="17">
        <v>8.5545882170227502E-2</v>
      </c>
      <c r="G10" s="17">
        <v>0.10258887238334299</v>
      </c>
      <c r="H10" s="17">
        <v>0.124679204090677</v>
      </c>
      <c r="I10" s="17">
        <v>0.11432540153087099</v>
      </c>
      <c r="J10" s="17">
        <v>0.13538339368137001</v>
      </c>
    </row>
    <row r="11" spans="2:11" x14ac:dyDescent="0.25">
      <c r="B11" s="18" t="s">
        <v>403</v>
      </c>
      <c r="C11" s="17">
        <v>2.0901450309561701E-2</v>
      </c>
      <c r="D11" s="17">
        <v>4.8176721880905701E-2</v>
      </c>
      <c r="E11" s="17">
        <v>5.1101280750771E-2</v>
      </c>
      <c r="F11" s="17">
        <v>5.6632311290099803E-2</v>
      </c>
      <c r="G11" s="17">
        <v>7.0839781243271102E-2</v>
      </c>
      <c r="H11" s="17">
        <v>9.1038014986448895E-2</v>
      </c>
      <c r="I11" s="17">
        <v>0.110966016088034</v>
      </c>
      <c r="J11" s="17">
        <v>0.144805696605045</v>
      </c>
    </row>
    <row r="12" spans="2:11" x14ac:dyDescent="0.25">
      <c r="B12" s="18" t="s">
        <v>104</v>
      </c>
      <c r="C12" s="17">
        <v>6.7764146928193006E-2</v>
      </c>
      <c r="D12" s="17">
        <v>4.4410621820336303E-2</v>
      </c>
      <c r="E12" s="17">
        <v>9.2401674227792593E-2</v>
      </c>
      <c r="F12" s="17">
        <v>5.6463726927475998E-2</v>
      </c>
      <c r="G12" s="17">
        <v>6.6578049802018396E-2</v>
      </c>
      <c r="H12" s="17">
        <v>5.14943471379124E-2</v>
      </c>
      <c r="I12" s="17">
        <v>5.3917846939580502E-2</v>
      </c>
      <c r="J12" s="17">
        <v>4.3844408955232297E-2</v>
      </c>
    </row>
    <row r="13" spans="2:11" x14ac:dyDescent="0.25">
      <c r="B13" s="23" t="s">
        <v>404</v>
      </c>
      <c r="C13" s="21">
        <v>0.64543092550602199</v>
      </c>
      <c r="D13" s="21">
        <v>0.56306164417740501</v>
      </c>
      <c r="E13" s="21">
        <v>0.445380343477286</v>
      </c>
      <c r="F13" s="21">
        <v>0.48038734887524398</v>
      </c>
      <c r="G13" s="21">
        <v>0.43330083908065897</v>
      </c>
      <c r="H13" s="21">
        <v>0.39108010991001002</v>
      </c>
      <c r="I13" s="21">
        <v>0.42694317050893499</v>
      </c>
      <c r="J13" s="21">
        <v>0.40869878179219798</v>
      </c>
    </row>
    <row r="14" spans="2:11" x14ac:dyDescent="0.25">
      <c r="B14" s="23" t="s">
        <v>405</v>
      </c>
      <c r="C14" s="21">
        <v>6.0577356707004398E-2</v>
      </c>
      <c r="D14" s="21">
        <v>0.114871731728306</v>
      </c>
      <c r="E14" s="21">
        <v>0.139422723365797</v>
      </c>
      <c r="F14" s="21">
        <v>0.14217819346032701</v>
      </c>
      <c r="G14" s="21">
        <v>0.173428653626615</v>
      </c>
      <c r="H14" s="21">
        <v>0.21571721907712599</v>
      </c>
      <c r="I14" s="21">
        <v>0.225291417618905</v>
      </c>
      <c r="J14" s="21">
        <v>0.28018909028641498</v>
      </c>
    </row>
    <row r="15" spans="2:11" x14ac:dyDescent="0.25">
      <c r="B15" s="23" t="s">
        <v>179</v>
      </c>
      <c r="C15" s="22">
        <v>0.58485356879901795</v>
      </c>
      <c r="D15" s="22">
        <v>0.448189912449099</v>
      </c>
      <c r="E15" s="22">
        <v>0.30595762011149003</v>
      </c>
      <c r="F15" s="22">
        <v>0.33820915541491697</v>
      </c>
      <c r="G15" s="22">
        <v>0.259872185454044</v>
      </c>
      <c r="H15" s="22">
        <v>0.17536289083288401</v>
      </c>
      <c r="I15" s="22">
        <v>0.20165175289003001</v>
      </c>
      <c r="J15" s="22">
        <v>0.12850969150578301</v>
      </c>
    </row>
    <row r="16" spans="2:11" x14ac:dyDescent="0.25">
      <c r="B16" s="16" t="s">
        <v>407</v>
      </c>
      <c r="C16" s="16"/>
      <c r="D16" s="16"/>
      <c r="E16" s="16"/>
      <c r="F16" s="16"/>
      <c r="G16" s="16"/>
      <c r="H16" s="16"/>
      <c r="I16" s="16"/>
      <c r="J16" s="16"/>
    </row>
    <row r="17" spans="2:2" x14ac:dyDescent="0.25">
      <c r="B17" t="s">
        <v>77</v>
      </c>
    </row>
    <row r="18" spans="2:2" x14ac:dyDescent="0.25">
      <c r="B18" t="s">
        <v>78</v>
      </c>
    </row>
    <row r="22" spans="2:2" x14ac:dyDescent="0.2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W22"/>
  <sheetViews>
    <sheetView showGridLines="0" workbookViewId="0">
      <pane xSplit="2" topLeftCell="C1" activePane="topRight" state="frozen"/>
      <selection pane="topRight" activeCell="B22" sqref="B22"/>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1322</v>
      </c>
      <c r="D7" s="10">
        <v>657</v>
      </c>
      <c r="E7" s="10">
        <v>661</v>
      </c>
      <c r="F7" s="10"/>
      <c r="G7" s="10">
        <v>194</v>
      </c>
      <c r="H7" s="10">
        <v>229</v>
      </c>
      <c r="I7" s="10">
        <v>224</v>
      </c>
      <c r="J7" s="10">
        <v>204</v>
      </c>
      <c r="K7" s="10">
        <v>179</v>
      </c>
      <c r="L7" s="10">
        <v>292</v>
      </c>
      <c r="M7" s="10"/>
      <c r="N7" s="10">
        <v>363</v>
      </c>
      <c r="O7" s="10">
        <v>357</v>
      </c>
      <c r="P7" s="10">
        <v>248</v>
      </c>
      <c r="Q7" s="10">
        <v>347</v>
      </c>
      <c r="R7" s="10"/>
      <c r="S7" s="10">
        <v>149</v>
      </c>
      <c r="T7" s="10">
        <v>182</v>
      </c>
      <c r="U7" s="10">
        <v>119</v>
      </c>
      <c r="V7" s="10">
        <v>130</v>
      </c>
      <c r="W7" s="10">
        <v>95</v>
      </c>
      <c r="X7" s="10">
        <v>111</v>
      </c>
      <c r="Y7" s="10">
        <v>124</v>
      </c>
      <c r="Z7" s="10">
        <v>69</v>
      </c>
      <c r="AA7" s="10">
        <v>146</v>
      </c>
      <c r="AB7" s="10">
        <v>128</v>
      </c>
      <c r="AC7" s="10">
        <v>69</v>
      </c>
      <c r="AD7" s="10"/>
      <c r="AE7" s="10">
        <v>459</v>
      </c>
      <c r="AF7" s="10">
        <v>547</v>
      </c>
      <c r="AG7" s="10">
        <v>190</v>
      </c>
      <c r="AH7" s="10"/>
      <c r="AI7" s="10">
        <v>448</v>
      </c>
      <c r="AJ7" s="10">
        <v>384</v>
      </c>
      <c r="AK7" s="10">
        <v>104</v>
      </c>
      <c r="AL7" s="10">
        <v>25</v>
      </c>
      <c r="AM7" s="10">
        <v>189</v>
      </c>
      <c r="AN7" s="10"/>
      <c r="AO7" s="10">
        <v>280</v>
      </c>
      <c r="AP7" s="10">
        <v>470</v>
      </c>
      <c r="AQ7" s="10">
        <v>109</v>
      </c>
      <c r="AR7" s="10"/>
      <c r="AS7" s="10">
        <v>326</v>
      </c>
      <c r="AT7" s="10">
        <v>317</v>
      </c>
      <c r="AU7" s="10">
        <v>313</v>
      </c>
      <c r="AV7" s="10">
        <v>134</v>
      </c>
      <c r="AW7" s="10">
        <v>21</v>
      </c>
    </row>
    <row r="8" spans="2:49" ht="30" customHeight="1" x14ac:dyDescent="0.25">
      <c r="B8" s="11" t="s">
        <v>20</v>
      </c>
      <c r="C8" s="11">
        <v>1324</v>
      </c>
      <c r="D8" s="11">
        <v>647</v>
      </c>
      <c r="E8" s="11">
        <v>673</v>
      </c>
      <c r="F8" s="11"/>
      <c r="G8" s="11">
        <v>190</v>
      </c>
      <c r="H8" s="11">
        <v>226</v>
      </c>
      <c r="I8" s="11">
        <v>222</v>
      </c>
      <c r="J8" s="11">
        <v>200</v>
      </c>
      <c r="K8" s="11">
        <v>174</v>
      </c>
      <c r="L8" s="11">
        <v>312</v>
      </c>
      <c r="M8" s="11"/>
      <c r="N8" s="11">
        <v>360</v>
      </c>
      <c r="O8" s="11">
        <v>336</v>
      </c>
      <c r="P8" s="11">
        <v>288</v>
      </c>
      <c r="Q8" s="11">
        <v>333</v>
      </c>
      <c r="R8" s="11"/>
      <c r="S8" s="11">
        <v>171</v>
      </c>
      <c r="T8" s="11">
        <v>175</v>
      </c>
      <c r="U8" s="11">
        <v>113</v>
      </c>
      <c r="V8" s="11">
        <v>133</v>
      </c>
      <c r="W8" s="11">
        <v>92</v>
      </c>
      <c r="X8" s="11">
        <v>121</v>
      </c>
      <c r="Y8" s="11">
        <v>116</v>
      </c>
      <c r="Z8" s="11">
        <v>60</v>
      </c>
      <c r="AA8" s="11">
        <v>135</v>
      </c>
      <c r="AB8" s="11">
        <v>141</v>
      </c>
      <c r="AC8" s="11">
        <v>67</v>
      </c>
      <c r="AD8" s="11"/>
      <c r="AE8" s="11">
        <v>467</v>
      </c>
      <c r="AF8" s="11">
        <v>550</v>
      </c>
      <c r="AG8" s="11">
        <v>185</v>
      </c>
      <c r="AH8" s="11"/>
      <c r="AI8" s="11">
        <v>458</v>
      </c>
      <c r="AJ8" s="11">
        <v>379</v>
      </c>
      <c r="AK8" s="11">
        <v>106</v>
      </c>
      <c r="AL8" s="11">
        <v>25</v>
      </c>
      <c r="AM8" s="11">
        <v>184</v>
      </c>
      <c r="AN8" s="11"/>
      <c r="AO8" s="11">
        <v>283</v>
      </c>
      <c r="AP8" s="11">
        <v>467</v>
      </c>
      <c r="AQ8" s="11">
        <v>108</v>
      </c>
      <c r="AR8" s="11"/>
      <c r="AS8" s="11">
        <v>330</v>
      </c>
      <c r="AT8" s="11">
        <v>318</v>
      </c>
      <c r="AU8" s="11">
        <v>312</v>
      </c>
      <c r="AV8" s="11">
        <v>131</v>
      </c>
      <c r="AW8" s="11">
        <v>21</v>
      </c>
    </row>
    <row r="9" spans="2:49" x14ac:dyDescent="0.25">
      <c r="B9" s="18" t="s">
        <v>399</v>
      </c>
      <c r="C9" s="17">
        <v>0.123015059957644</v>
      </c>
      <c r="D9" s="17">
        <v>0.135722805372648</v>
      </c>
      <c r="E9" s="17">
        <v>0.10855441777197899</v>
      </c>
      <c r="F9" s="17"/>
      <c r="G9" s="17">
        <v>0.17318091352065901</v>
      </c>
      <c r="H9" s="17">
        <v>0.109388137784533</v>
      </c>
      <c r="I9" s="17">
        <v>0.133991277356098</v>
      </c>
      <c r="J9" s="17">
        <v>0.1075851996591</v>
      </c>
      <c r="K9" s="17">
        <v>0.139384563978867</v>
      </c>
      <c r="L9" s="17">
        <v>9.5237235027641406E-2</v>
      </c>
      <c r="M9" s="17"/>
      <c r="N9" s="17">
        <v>0.13873544067549101</v>
      </c>
      <c r="O9" s="17">
        <v>0.123360007656084</v>
      </c>
      <c r="P9" s="17">
        <v>0.121859931733733</v>
      </c>
      <c r="Q9" s="17">
        <v>0.109325956884298</v>
      </c>
      <c r="R9" s="17"/>
      <c r="S9" s="17">
        <v>0.22168250834741601</v>
      </c>
      <c r="T9" s="17">
        <v>0.117110492056198</v>
      </c>
      <c r="U9" s="17">
        <v>0.126889565929309</v>
      </c>
      <c r="V9" s="17">
        <v>0.100155785187409</v>
      </c>
      <c r="W9" s="17">
        <v>0.13177369192673799</v>
      </c>
      <c r="X9" s="17">
        <v>0.137870818200864</v>
      </c>
      <c r="Y9" s="17">
        <v>8.8450750643448803E-2</v>
      </c>
      <c r="Z9" s="17">
        <v>0.12670287159061999</v>
      </c>
      <c r="AA9" s="17">
        <v>5.4046022613966703E-2</v>
      </c>
      <c r="AB9" s="17">
        <v>0.12343400937582601</v>
      </c>
      <c r="AC9" s="17">
        <v>8.0792039028123E-2</v>
      </c>
      <c r="AD9" s="17"/>
      <c r="AE9" s="17">
        <v>8.5048211833289603E-2</v>
      </c>
      <c r="AF9" s="17">
        <v>0.15944498430509199</v>
      </c>
      <c r="AG9" s="17">
        <v>0.11812441149838</v>
      </c>
      <c r="AH9" s="17"/>
      <c r="AI9" s="17">
        <v>9.2896760157821501E-2</v>
      </c>
      <c r="AJ9" s="17">
        <v>0.16144755145983899</v>
      </c>
      <c r="AK9" s="17">
        <v>0.17089621810728201</v>
      </c>
      <c r="AL9" s="17">
        <v>0.10349531872135199</v>
      </c>
      <c r="AM9" s="17">
        <v>0.10626551991857899</v>
      </c>
      <c r="AN9" s="17"/>
      <c r="AO9" s="17">
        <v>0.108485891695676</v>
      </c>
      <c r="AP9" s="17">
        <v>0.15589116218871199</v>
      </c>
      <c r="AQ9" s="17">
        <v>0.15052824818059901</v>
      </c>
      <c r="AR9" s="17"/>
      <c r="AS9" s="17">
        <v>0.106618723576988</v>
      </c>
      <c r="AT9" s="17">
        <v>0.10881662074808</v>
      </c>
      <c r="AU9" s="17">
        <v>0.158428665894356</v>
      </c>
      <c r="AV9" s="17">
        <v>0.154971443496873</v>
      </c>
      <c r="AW9" s="17">
        <v>0.178475455691743</v>
      </c>
    </row>
    <row r="10" spans="2:49" x14ac:dyDescent="0.25">
      <c r="B10" s="18" t="s">
        <v>400</v>
      </c>
      <c r="C10" s="17">
        <v>0.28568372183455398</v>
      </c>
      <c r="D10" s="17">
        <v>0.26847262241955799</v>
      </c>
      <c r="E10" s="17">
        <v>0.30385176881023102</v>
      </c>
      <c r="F10" s="17"/>
      <c r="G10" s="17">
        <v>0.29501255229606099</v>
      </c>
      <c r="H10" s="17">
        <v>0.34037553340976701</v>
      </c>
      <c r="I10" s="17">
        <v>0.29094930023905902</v>
      </c>
      <c r="J10" s="17">
        <v>0.29123754980524602</v>
      </c>
      <c r="K10" s="17">
        <v>0.21723156264523899</v>
      </c>
      <c r="L10" s="17">
        <v>0.27127356362095301</v>
      </c>
      <c r="M10" s="17"/>
      <c r="N10" s="17">
        <v>0.36828506699173602</v>
      </c>
      <c r="O10" s="17">
        <v>0.29490689800792702</v>
      </c>
      <c r="P10" s="17">
        <v>0.22312509078024501</v>
      </c>
      <c r="Q10" s="17">
        <v>0.244076339492932</v>
      </c>
      <c r="R10" s="17"/>
      <c r="S10" s="17">
        <v>0.32347837030106003</v>
      </c>
      <c r="T10" s="17">
        <v>0.31398360599865099</v>
      </c>
      <c r="U10" s="17">
        <v>0.26798606285350401</v>
      </c>
      <c r="V10" s="17">
        <v>0.31211673034123499</v>
      </c>
      <c r="W10" s="17">
        <v>0.27072941673426998</v>
      </c>
      <c r="X10" s="17">
        <v>0.28277224831987602</v>
      </c>
      <c r="Y10" s="17">
        <v>0.244592300412562</v>
      </c>
      <c r="Z10" s="17">
        <v>0.22352207388624201</v>
      </c>
      <c r="AA10" s="17">
        <v>0.28962857366426797</v>
      </c>
      <c r="AB10" s="17">
        <v>0.28366281840545399</v>
      </c>
      <c r="AC10" s="17">
        <v>0.24167870260984201</v>
      </c>
      <c r="AD10" s="17"/>
      <c r="AE10" s="17">
        <v>0.22299097410704599</v>
      </c>
      <c r="AF10" s="17">
        <v>0.33107184373177601</v>
      </c>
      <c r="AG10" s="17">
        <v>0.28295570627177602</v>
      </c>
      <c r="AH10" s="17"/>
      <c r="AI10" s="17">
        <v>0.267142304162926</v>
      </c>
      <c r="AJ10" s="17">
        <v>0.32158648547393598</v>
      </c>
      <c r="AK10" s="17">
        <v>0.31094765856517897</v>
      </c>
      <c r="AL10" s="17">
        <v>0.1715887378315</v>
      </c>
      <c r="AM10" s="17">
        <v>0.24268811615223901</v>
      </c>
      <c r="AN10" s="17"/>
      <c r="AO10" s="17">
        <v>0.27773968176719399</v>
      </c>
      <c r="AP10" s="17">
        <v>0.32640680740188299</v>
      </c>
      <c r="AQ10" s="17">
        <v>0.33122712975768498</v>
      </c>
      <c r="AR10" s="17"/>
      <c r="AS10" s="17">
        <v>0.22492943766034401</v>
      </c>
      <c r="AT10" s="17">
        <v>0.27468046525743001</v>
      </c>
      <c r="AU10" s="17">
        <v>0.36522813728488002</v>
      </c>
      <c r="AV10" s="17">
        <v>0.35341213317032899</v>
      </c>
      <c r="AW10" s="17">
        <v>0.52709603210839595</v>
      </c>
    </row>
    <row r="11" spans="2:49" ht="30" x14ac:dyDescent="0.25">
      <c r="B11" s="18" t="s">
        <v>401</v>
      </c>
      <c r="C11" s="17">
        <v>0.26726771896615398</v>
      </c>
      <c r="D11" s="17">
        <v>0.25099095334885302</v>
      </c>
      <c r="E11" s="17">
        <v>0.28307326949192502</v>
      </c>
      <c r="F11" s="17"/>
      <c r="G11" s="17">
        <v>0.26390158393568303</v>
      </c>
      <c r="H11" s="17">
        <v>0.27765169574371301</v>
      </c>
      <c r="I11" s="17">
        <v>0.29801006383516998</v>
      </c>
      <c r="J11" s="17">
        <v>0.272596595140144</v>
      </c>
      <c r="K11" s="17">
        <v>0.26228106552696001</v>
      </c>
      <c r="L11" s="17">
        <v>0.239334481200113</v>
      </c>
      <c r="M11" s="17"/>
      <c r="N11" s="17">
        <v>0.26796251513268199</v>
      </c>
      <c r="O11" s="17">
        <v>0.264295685053</v>
      </c>
      <c r="P11" s="17">
        <v>0.25813173226192199</v>
      </c>
      <c r="Q11" s="17">
        <v>0.27006254997429202</v>
      </c>
      <c r="R11" s="17"/>
      <c r="S11" s="17">
        <v>0.24163898143266499</v>
      </c>
      <c r="T11" s="17">
        <v>0.27803197983866901</v>
      </c>
      <c r="U11" s="17">
        <v>0.30350434000838</v>
      </c>
      <c r="V11" s="17">
        <v>0.27109969651972798</v>
      </c>
      <c r="W11" s="17">
        <v>0.243338881484854</v>
      </c>
      <c r="X11" s="17">
        <v>0.25971041386382698</v>
      </c>
      <c r="Y11" s="17">
        <v>0.29837709649656702</v>
      </c>
      <c r="Z11" s="17">
        <v>0.24256924216262499</v>
      </c>
      <c r="AA11" s="17">
        <v>0.28057423135703502</v>
      </c>
      <c r="AB11" s="17">
        <v>0.27826099051812098</v>
      </c>
      <c r="AC11" s="17">
        <v>0.20092551221136801</v>
      </c>
      <c r="AD11" s="17"/>
      <c r="AE11" s="17">
        <v>0.24114559724223</v>
      </c>
      <c r="AF11" s="17">
        <v>0.28281352403182303</v>
      </c>
      <c r="AG11" s="17">
        <v>0.29062924071288798</v>
      </c>
      <c r="AH11" s="17"/>
      <c r="AI11" s="17">
        <v>0.23715214948429</v>
      </c>
      <c r="AJ11" s="17">
        <v>0.24140325759678599</v>
      </c>
      <c r="AK11" s="17">
        <v>0.30631406300477698</v>
      </c>
      <c r="AL11" s="17">
        <v>0.29053678892324802</v>
      </c>
      <c r="AM11" s="17">
        <v>0.34133887530094298</v>
      </c>
      <c r="AN11" s="17"/>
      <c r="AO11" s="17">
        <v>0.23630627800954199</v>
      </c>
      <c r="AP11" s="17">
        <v>0.25708824461046997</v>
      </c>
      <c r="AQ11" s="17">
        <v>0.28645633779301899</v>
      </c>
      <c r="AR11" s="17"/>
      <c r="AS11" s="17">
        <v>0.28879528873302002</v>
      </c>
      <c r="AT11" s="17">
        <v>0.29389415683682701</v>
      </c>
      <c r="AU11" s="17">
        <v>0.212866707591921</v>
      </c>
      <c r="AV11" s="17">
        <v>0.282461593883791</v>
      </c>
      <c r="AW11" s="17">
        <v>0.15099460018417299</v>
      </c>
    </row>
    <row r="12" spans="2:49" x14ac:dyDescent="0.25">
      <c r="B12" s="18" t="s">
        <v>402</v>
      </c>
      <c r="C12" s="17">
        <v>0.13538339368137001</v>
      </c>
      <c r="D12" s="17">
        <v>0.13908329209738701</v>
      </c>
      <c r="E12" s="17">
        <v>0.132590480828883</v>
      </c>
      <c r="F12" s="17"/>
      <c r="G12" s="17">
        <v>0.111190927162586</v>
      </c>
      <c r="H12" s="17">
        <v>0.12218005229433899</v>
      </c>
      <c r="I12" s="17">
        <v>0.12285794011303</v>
      </c>
      <c r="J12" s="17">
        <v>0.104312435709164</v>
      </c>
      <c r="K12" s="17">
        <v>0.161861510874588</v>
      </c>
      <c r="L12" s="17">
        <v>0.173685262641947</v>
      </c>
      <c r="M12" s="17"/>
      <c r="N12" s="17">
        <v>8.4211528682690495E-2</v>
      </c>
      <c r="O12" s="17">
        <v>0.186560541157576</v>
      </c>
      <c r="P12" s="17">
        <v>0.16986417699530401</v>
      </c>
      <c r="Q12" s="17">
        <v>0.112198647114425</v>
      </c>
      <c r="R12" s="17"/>
      <c r="S12" s="17">
        <v>9.4179421754855303E-2</v>
      </c>
      <c r="T12" s="17">
        <v>0.116735235468355</v>
      </c>
      <c r="U12" s="17">
        <v>9.3388639181002694E-2</v>
      </c>
      <c r="V12" s="17">
        <v>0.15165274491249001</v>
      </c>
      <c r="W12" s="17">
        <v>0.150081527384266</v>
      </c>
      <c r="X12" s="17">
        <v>9.99187897222963E-2</v>
      </c>
      <c r="Y12" s="17">
        <v>0.181694505540724</v>
      </c>
      <c r="Z12" s="17">
        <v>0.14995644650919601</v>
      </c>
      <c r="AA12" s="17">
        <v>0.16526759236138</v>
      </c>
      <c r="AB12" s="17">
        <v>0.170870231583343</v>
      </c>
      <c r="AC12" s="17">
        <v>0.14350736877181999</v>
      </c>
      <c r="AD12" s="17"/>
      <c r="AE12" s="17">
        <v>0.175774460262695</v>
      </c>
      <c r="AF12" s="17">
        <v>0.114881731292554</v>
      </c>
      <c r="AG12" s="17">
        <v>0.12760672452675001</v>
      </c>
      <c r="AH12" s="17"/>
      <c r="AI12" s="17">
        <v>0.16371595402109801</v>
      </c>
      <c r="AJ12" s="17">
        <v>0.12869640348559799</v>
      </c>
      <c r="AK12" s="17">
        <v>0.12507264695207199</v>
      </c>
      <c r="AL12" s="17">
        <v>8.0623872336973601E-2</v>
      </c>
      <c r="AM12" s="17">
        <v>0.109362852452181</v>
      </c>
      <c r="AN12" s="17"/>
      <c r="AO12" s="17">
        <v>0.178050689757938</v>
      </c>
      <c r="AP12" s="17">
        <v>0.12787910618749301</v>
      </c>
      <c r="AQ12" s="17">
        <v>0.11825673981272</v>
      </c>
      <c r="AR12" s="17"/>
      <c r="AS12" s="17">
        <v>0.12733621503755699</v>
      </c>
      <c r="AT12" s="17">
        <v>0.154378083771917</v>
      </c>
      <c r="AU12" s="17">
        <v>0.10476907842338599</v>
      </c>
      <c r="AV12" s="17">
        <v>8.4723255247476606E-2</v>
      </c>
      <c r="AW12" s="17">
        <v>3.6694004034104499E-2</v>
      </c>
    </row>
    <row r="13" spans="2:49" x14ac:dyDescent="0.25">
      <c r="B13" s="18" t="s">
        <v>403</v>
      </c>
      <c r="C13" s="17">
        <v>0.144805696605045</v>
      </c>
      <c r="D13" s="17">
        <v>0.16947306889807401</v>
      </c>
      <c r="E13" s="17">
        <v>0.12190058816237399</v>
      </c>
      <c r="F13" s="17"/>
      <c r="G13" s="17">
        <v>0.11050733438112099</v>
      </c>
      <c r="H13" s="17">
        <v>9.99090337994719E-2</v>
      </c>
      <c r="I13" s="17">
        <v>9.9769059978898594E-2</v>
      </c>
      <c r="J13" s="17">
        <v>0.156438686195601</v>
      </c>
      <c r="K13" s="17">
        <v>0.19968628983662601</v>
      </c>
      <c r="L13" s="17">
        <v>0.192187871986394</v>
      </c>
      <c r="M13" s="17"/>
      <c r="N13" s="17">
        <v>0.11173441125877299</v>
      </c>
      <c r="O13" s="17">
        <v>0.101372129368921</v>
      </c>
      <c r="P13" s="17">
        <v>0.190886870801591</v>
      </c>
      <c r="Q13" s="17">
        <v>0.18238701827767101</v>
      </c>
      <c r="R13" s="17"/>
      <c r="S13" s="17">
        <v>8.4651404169337696E-2</v>
      </c>
      <c r="T13" s="17">
        <v>0.14557138496635899</v>
      </c>
      <c r="U13" s="17">
        <v>0.16563342246992399</v>
      </c>
      <c r="V13" s="17">
        <v>0.117109233037689</v>
      </c>
      <c r="W13" s="17">
        <v>0.17366835490160401</v>
      </c>
      <c r="X13" s="17">
        <v>0.14781096761548199</v>
      </c>
      <c r="Y13" s="17">
        <v>0.15369710944470399</v>
      </c>
      <c r="Z13" s="17">
        <v>0.21908666023022699</v>
      </c>
      <c r="AA13" s="17">
        <v>0.15211061220643399</v>
      </c>
      <c r="AB13" s="17">
        <v>0.11185132427727</v>
      </c>
      <c r="AC13" s="17">
        <v>0.243816429803275</v>
      </c>
      <c r="AD13" s="17"/>
      <c r="AE13" s="17">
        <v>0.24073853916697299</v>
      </c>
      <c r="AF13" s="17">
        <v>8.2228316940426496E-2</v>
      </c>
      <c r="AG13" s="17">
        <v>8.8760095365046393E-2</v>
      </c>
      <c r="AH13" s="17"/>
      <c r="AI13" s="17">
        <v>0.21655383191359601</v>
      </c>
      <c r="AJ13" s="17">
        <v>0.102226814169985</v>
      </c>
      <c r="AK13" s="17">
        <v>5.9774191803871599E-2</v>
      </c>
      <c r="AL13" s="17">
        <v>0.30674606937099702</v>
      </c>
      <c r="AM13" s="17">
        <v>0.113600309033733</v>
      </c>
      <c r="AN13" s="17"/>
      <c r="AO13" s="17">
        <v>0.18452105748332601</v>
      </c>
      <c r="AP13" s="17">
        <v>8.5756112866415005E-2</v>
      </c>
      <c r="AQ13" s="17">
        <v>9.4523054254349995E-2</v>
      </c>
      <c r="AR13" s="17"/>
      <c r="AS13" s="17">
        <v>0.18303539105959701</v>
      </c>
      <c r="AT13" s="17">
        <v>0.130045773872665</v>
      </c>
      <c r="AU13" s="17">
        <v>0.11677870797038301</v>
      </c>
      <c r="AV13" s="17">
        <v>9.0135508298145206E-2</v>
      </c>
      <c r="AW13" s="17">
        <v>0.106739907981583</v>
      </c>
    </row>
    <row r="14" spans="2:49" x14ac:dyDescent="0.25">
      <c r="B14" s="18" t="s">
        <v>104</v>
      </c>
      <c r="C14" s="17">
        <v>4.3844408955232297E-2</v>
      </c>
      <c r="D14" s="17">
        <v>3.62572578634799E-2</v>
      </c>
      <c r="E14" s="17">
        <v>5.00294749346075E-2</v>
      </c>
      <c r="F14" s="17"/>
      <c r="G14" s="17">
        <v>4.6206688703889297E-2</v>
      </c>
      <c r="H14" s="17">
        <v>5.0495546968175799E-2</v>
      </c>
      <c r="I14" s="17">
        <v>5.4422358477744598E-2</v>
      </c>
      <c r="J14" s="17">
        <v>6.7829533490744498E-2</v>
      </c>
      <c r="K14" s="17">
        <v>1.95550071377204E-2</v>
      </c>
      <c r="L14" s="17">
        <v>2.8281585522951E-2</v>
      </c>
      <c r="M14" s="17"/>
      <c r="N14" s="17">
        <v>2.9071037258626399E-2</v>
      </c>
      <c r="O14" s="17">
        <v>2.9504738756492201E-2</v>
      </c>
      <c r="P14" s="17">
        <v>3.6132197427204499E-2</v>
      </c>
      <c r="Q14" s="17">
        <v>8.1949488256381597E-2</v>
      </c>
      <c r="R14" s="17"/>
      <c r="S14" s="17">
        <v>3.4369313994666598E-2</v>
      </c>
      <c r="T14" s="17">
        <v>2.8567301671768599E-2</v>
      </c>
      <c r="U14" s="17">
        <v>4.2597969557879999E-2</v>
      </c>
      <c r="V14" s="17">
        <v>4.7865810001449703E-2</v>
      </c>
      <c r="W14" s="17">
        <v>3.04081275682676E-2</v>
      </c>
      <c r="X14" s="17">
        <v>7.1916762277654395E-2</v>
      </c>
      <c r="Y14" s="17">
        <v>3.3188237461993599E-2</v>
      </c>
      <c r="Z14" s="17">
        <v>3.8162705621088901E-2</v>
      </c>
      <c r="AA14" s="17">
        <v>5.83729677969161E-2</v>
      </c>
      <c r="AB14" s="17">
        <v>3.1920625839985603E-2</v>
      </c>
      <c r="AC14" s="17">
        <v>8.9279947575571797E-2</v>
      </c>
      <c r="AD14" s="17"/>
      <c r="AE14" s="17">
        <v>3.4302217387766003E-2</v>
      </c>
      <c r="AF14" s="17">
        <v>2.9559599698327998E-2</v>
      </c>
      <c r="AG14" s="17">
        <v>9.1923821625159302E-2</v>
      </c>
      <c r="AH14" s="17"/>
      <c r="AI14" s="17">
        <v>2.25390002602683E-2</v>
      </c>
      <c r="AJ14" s="17">
        <v>4.4639487813857001E-2</v>
      </c>
      <c r="AK14" s="17">
        <v>2.6995221566818502E-2</v>
      </c>
      <c r="AL14" s="17">
        <v>4.7009212815929499E-2</v>
      </c>
      <c r="AM14" s="17">
        <v>8.6744327142325398E-2</v>
      </c>
      <c r="AN14" s="17"/>
      <c r="AO14" s="17">
        <v>1.48964012863241E-2</v>
      </c>
      <c r="AP14" s="17">
        <v>4.6978566745027497E-2</v>
      </c>
      <c r="AQ14" s="17">
        <v>1.9008490201626999E-2</v>
      </c>
      <c r="AR14" s="17"/>
      <c r="AS14" s="17">
        <v>6.9284943932495402E-2</v>
      </c>
      <c r="AT14" s="17">
        <v>3.8184899513080503E-2</v>
      </c>
      <c r="AU14" s="17">
        <v>4.1928702835073203E-2</v>
      </c>
      <c r="AV14" s="17">
        <v>3.4296065903384902E-2</v>
      </c>
      <c r="AW14" s="17">
        <v>0</v>
      </c>
    </row>
    <row r="15" spans="2:49" x14ac:dyDescent="0.25">
      <c r="B15" s="18" t="s">
        <v>404</v>
      </c>
      <c r="C15" s="21">
        <v>0.40869878179219798</v>
      </c>
      <c r="D15" s="21">
        <v>0.40419542779220602</v>
      </c>
      <c r="E15" s="21">
        <v>0.41240618658221001</v>
      </c>
      <c r="F15" s="21"/>
      <c r="G15" s="21">
        <v>0.46819346581672</v>
      </c>
      <c r="H15" s="21">
        <v>0.4497636711943</v>
      </c>
      <c r="I15" s="21">
        <v>0.42494057759515802</v>
      </c>
      <c r="J15" s="21">
        <v>0.39882274946434698</v>
      </c>
      <c r="K15" s="21">
        <v>0.35661612662410602</v>
      </c>
      <c r="L15" s="21">
        <v>0.36651079864859498</v>
      </c>
      <c r="M15" s="21"/>
      <c r="N15" s="21">
        <v>0.50702050766722795</v>
      </c>
      <c r="O15" s="21">
        <v>0.41826690566400998</v>
      </c>
      <c r="P15" s="21">
        <v>0.344985022513978</v>
      </c>
      <c r="Q15" s="21">
        <v>0.35340229637723097</v>
      </c>
      <c r="R15" s="21"/>
      <c r="S15" s="21">
        <v>0.54516087864847496</v>
      </c>
      <c r="T15" s="21">
        <v>0.431094098054849</v>
      </c>
      <c r="U15" s="21">
        <v>0.39487562878281302</v>
      </c>
      <c r="V15" s="21">
        <v>0.41227251552864402</v>
      </c>
      <c r="W15" s="21">
        <v>0.40250310866100802</v>
      </c>
      <c r="X15" s="21">
        <v>0.42064306652074002</v>
      </c>
      <c r="Y15" s="21">
        <v>0.33304305105601101</v>
      </c>
      <c r="Z15" s="21">
        <v>0.350224945476863</v>
      </c>
      <c r="AA15" s="21">
        <v>0.34367459627823499</v>
      </c>
      <c r="AB15" s="21">
        <v>0.40709682778127998</v>
      </c>
      <c r="AC15" s="21">
        <v>0.32247074163796502</v>
      </c>
      <c r="AD15" s="21"/>
      <c r="AE15" s="21">
        <v>0.30803918594033602</v>
      </c>
      <c r="AF15" s="21">
        <v>0.49051682803686802</v>
      </c>
      <c r="AG15" s="21">
        <v>0.40108011777015601</v>
      </c>
      <c r="AH15" s="21"/>
      <c r="AI15" s="21">
        <v>0.360039064320748</v>
      </c>
      <c r="AJ15" s="21">
        <v>0.483034036933775</v>
      </c>
      <c r="AK15" s="21">
        <v>0.48184387667246098</v>
      </c>
      <c r="AL15" s="21">
        <v>0.27508405655285201</v>
      </c>
      <c r="AM15" s="21">
        <v>0.34895363607081797</v>
      </c>
      <c r="AN15" s="21"/>
      <c r="AO15" s="21">
        <v>0.38622557346287001</v>
      </c>
      <c r="AP15" s="21">
        <v>0.48229796959059501</v>
      </c>
      <c r="AQ15" s="21">
        <v>0.48175537793828299</v>
      </c>
      <c r="AR15" s="21"/>
      <c r="AS15" s="21">
        <v>0.331548161237332</v>
      </c>
      <c r="AT15" s="21">
        <v>0.38349708600551002</v>
      </c>
      <c r="AU15" s="21">
        <v>0.52365680317923602</v>
      </c>
      <c r="AV15" s="21">
        <v>0.50838357666720302</v>
      </c>
      <c r="AW15" s="21">
        <v>0.70557148780014001</v>
      </c>
    </row>
    <row r="16" spans="2:49" x14ac:dyDescent="0.25">
      <c r="B16" s="18" t="s">
        <v>405</v>
      </c>
      <c r="C16" s="21">
        <v>0.28018909028641498</v>
      </c>
      <c r="D16" s="21">
        <v>0.30855636099546102</v>
      </c>
      <c r="E16" s="21">
        <v>0.25449106899125801</v>
      </c>
      <c r="F16" s="21"/>
      <c r="G16" s="21">
        <v>0.221698261543708</v>
      </c>
      <c r="H16" s="21">
        <v>0.22208908609381001</v>
      </c>
      <c r="I16" s="21">
        <v>0.22262700009192801</v>
      </c>
      <c r="J16" s="21">
        <v>0.26075112190476502</v>
      </c>
      <c r="K16" s="21">
        <v>0.36154780071121401</v>
      </c>
      <c r="L16" s="21">
        <v>0.36587313462834098</v>
      </c>
      <c r="M16" s="21"/>
      <c r="N16" s="21">
        <v>0.195945939941464</v>
      </c>
      <c r="O16" s="21">
        <v>0.28793267052649701</v>
      </c>
      <c r="P16" s="21">
        <v>0.36075104779689499</v>
      </c>
      <c r="Q16" s="21">
        <v>0.29458566539209602</v>
      </c>
      <c r="R16" s="21"/>
      <c r="S16" s="21">
        <v>0.178830825924193</v>
      </c>
      <c r="T16" s="21">
        <v>0.26230662043471398</v>
      </c>
      <c r="U16" s="21">
        <v>0.259022061650927</v>
      </c>
      <c r="V16" s="21">
        <v>0.26876197795017798</v>
      </c>
      <c r="W16" s="21">
        <v>0.32374988228587098</v>
      </c>
      <c r="X16" s="21">
        <v>0.24772975733777899</v>
      </c>
      <c r="Y16" s="21">
        <v>0.33539161498542802</v>
      </c>
      <c r="Z16" s="21">
        <v>0.36904310673942298</v>
      </c>
      <c r="AA16" s="21">
        <v>0.31737820456781402</v>
      </c>
      <c r="AB16" s="21">
        <v>0.28272155586061298</v>
      </c>
      <c r="AC16" s="21">
        <v>0.38732379857509502</v>
      </c>
      <c r="AD16" s="21"/>
      <c r="AE16" s="21">
        <v>0.41651299942966802</v>
      </c>
      <c r="AF16" s="21">
        <v>0.19711004823298101</v>
      </c>
      <c r="AG16" s="21">
        <v>0.21636681989179701</v>
      </c>
      <c r="AH16" s="21"/>
      <c r="AI16" s="21">
        <v>0.38026978593469501</v>
      </c>
      <c r="AJ16" s="21">
        <v>0.23092321765558299</v>
      </c>
      <c r="AK16" s="21">
        <v>0.18484683875594399</v>
      </c>
      <c r="AL16" s="21">
        <v>0.38736994170797101</v>
      </c>
      <c r="AM16" s="21">
        <v>0.222963161485914</v>
      </c>
      <c r="AN16" s="21"/>
      <c r="AO16" s="21">
        <v>0.36257174724126401</v>
      </c>
      <c r="AP16" s="21">
        <v>0.213635219053908</v>
      </c>
      <c r="AQ16" s="21">
        <v>0.21277979406707001</v>
      </c>
      <c r="AR16" s="21"/>
      <c r="AS16" s="21">
        <v>0.31037160609715297</v>
      </c>
      <c r="AT16" s="21">
        <v>0.284423857644582</v>
      </c>
      <c r="AU16" s="21">
        <v>0.22154778639377001</v>
      </c>
      <c r="AV16" s="21">
        <v>0.17485876354562199</v>
      </c>
      <c r="AW16" s="21">
        <v>0.143433912015687</v>
      </c>
    </row>
    <row r="17" spans="2:49" x14ac:dyDescent="0.25">
      <c r="B17" s="18" t="s">
        <v>179</v>
      </c>
      <c r="C17" s="22">
        <v>0.12850969150578301</v>
      </c>
      <c r="D17" s="22">
        <v>9.5639066796745095E-2</v>
      </c>
      <c r="E17" s="22">
        <v>0.157915117590952</v>
      </c>
      <c r="F17" s="22"/>
      <c r="G17" s="22">
        <v>0.246495204273012</v>
      </c>
      <c r="H17" s="22">
        <v>0.22767458510048999</v>
      </c>
      <c r="I17" s="22">
        <v>0.20231357750322901</v>
      </c>
      <c r="J17" s="22">
        <v>0.13807162755958199</v>
      </c>
      <c r="K17" s="22">
        <v>-4.9316740871081502E-3</v>
      </c>
      <c r="L17" s="22">
        <v>6.3766402025433599E-4</v>
      </c>
      <c r="M17" s="22"/>
      <c r="N17" s="22">
        <v>0.31107456772576397</v>
      </c>
      <c r="O17" s="22">
        <v>0.13033423513751299</v>
      </c>
      <c r="P17" s="22">
        <v>-1.57660252829167E-2</v>
      </c>
      <c r="Q17" s="22">
        <v>5.8816630985134302E-2</v>
      </c>
      <c r="R17" s="22"/>
      <c r="S17" s="22">
        <v>0.36633005272428198</v>
      </c>
      <c r="T17" s="22">
        <v>0.16878747762013499</v>
      </c>
      <c r="U17" s="22">
        <v>0.13585356713188601</v>
      </c>
      <c r="V17" s="22">
        <v>0.14351053757846499</v>
      </c>
      <c r="W17" s="22">
        <v>7.8753226375137306E-2</v>
      </c>
      <c r="X17" s="22">
        <v>0.17291330918296099</v>
      </c>
      <c r="Y17" s="22">
        <v>-2.3485639294170101E-3</v>
      </c>
      <c r="Z17" s="22">
        <v>-1.88181612625603E-2</v>
      </c>
      <c r="AA17" s="22">
        <v>2.6296391710420901E-2</v>
      </c>
      <c r="AB17" s="22">
        <v>0.124375271920668</v>
      </c>
      <c r="AC17" s="22">
        <v>-6.4853056937129699E-2</v>
      </c>
      <c r="AD17" s="22"/>
      <c r="AE17" s="22">
        <v>-0.10847381348933199</v>
      </c>
      <c r="AF17" s="22">
        <v>0.29340677980388702</v>
      </c>
      <c r="AG17" s="22">
        <v>0.18471329787835999</v>
      </c>
      <c r="AH17" s="22"/>
      <c r="AI17" s="22">
        <v>-2.0230721613947102E-2</v>
      </c>
      <c r="AJ17" s="22">
        <v>0.25211081927819201</v>
      </c>
      <c r="AK17" s="22">
        <v>0.29699703791651699</v>
      </c>
      <c r="AL17" s="22">
        <v>-0.112285885155119</v>
      </c>
      <c r="AM17" s="22">
        <v>0.125990474584905</v>
      </c>
      <c r="AN17" s="22"/>
      <c r="AO17" s="22">
        <v>2.3653826221606201E-2</v>
      </c>
      <c r="AP17" s="22">
        <v>0.26866275053668698</v>
      </c>
      <c r="AQ17" s="22">
        <v>0.26897558387121301</v>
      </c>
      <c r="AR17" s="22"/>
      <c r="AS17" s="22">
        <v>2.1176555140178199E-2</v>
      </c>
      <c r="AT17" s="22">
        <v>9.9073228360927496E-2</v>
      </c>
      <c r="AU17" s="22">
        <v>0.30210901678546698</v>
      </c>
      <c r="AV17" s="22">
        <v>0.333524813121581</v>
      </c>
      <c r="AW17" s="22">
        <v>0.562137575784452</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1322</v>
      </c>
      <c r="D7" s="10">
        <v>657</v>
      </c>
      <c r="E7" s="10">
        <v>661</v>
      </c>
      <c r="F7" s="10"/>
      <c r="G7" s="10">
        <v>194</v>
      </c>
      <c r="H7" s="10">
        <v>229</v>
      </c>
      <c r="I7" s="10">
        <v>224</v>
      </c>
      <c r="J7" s="10">
        <v>204</v>
      </c>
      <c r="K7" s="10">
        <v>179</v>
      </c>
      <c r="L7" s="10">
        <v>292</v>
      </c>
      <c r="M7" s="10"/>
      <c r="N7" s="10">
        <v>363</v>
      </c>
      <c r="O7" s="10">
        <v>357</v>
      </c>
      <c r="P7" s="10">
        <v>248</v>
      </c>
      <c r="Q7" s="10">
        <v>347</v>
      </c>
      <c r="R7" s="10"/>
      <c r="S7" s="10">
        <v>149</v>
      </c>
      <c r="T7" s="10">
        <v>182</v>
      </c>
      <c r="U7" s="10">
        <v>119</v>
      </c>
      <c r="V7" s="10">
        <v>130</v>
      </c>
      <c r="W7" s="10">
        <v>95</v>
      </c>
      <c r="X7" s="10">
        <v>111</v>
      </c>
      <c r="Y7" s="10">
        <v>124</v>
      </c>
      <c r="Z7" s="10">
        <v>69</v>
      </c>
      <c r="AA7" s="10">
        <v>146</v>
      </c>
      <c r="AB7" s="10">
        <v>128</v>
      </c>
      <c r="AC7" s="10">
        <v>69</v>
      </c>
      <c r="AD7" s="10"/>
      <c r="AE7" s="10">
        <v>459</v>
      </c>
      <c r="AF7" s="10">
        <v>547</v>
      </c>
      <c r="AG7" s="10">
        <v>190</v>
      </c>
      <c r="AH7" s="10"/>
      <c r="AI7" s="10">
        <v>448</v>
      </c>
      <c r="AJ7" s="10">
        <v>384</v>
      </c>
      <c r="AK7" s="10">
        <v>104</v>
      </c>
      <c r="AL7" s="10">
        <v>25</v>
      </c>
      <c r="AM7" s="10">
        <v>189</v>
      </c>
      <c r="AN7" s="10"/>
      <c r="AO7" s="10">
        <v>280</v>
      </c>
      <c r="AP7" s="10">
        <v>470</v>
      </c>
      <c r="AQ7" s="10">
        <v>109</v>
      </c>
      <c r="AR7" s="10"/>
      <c r="AS7" s="10">
        <v>326</v>
      </c>
      <c r="AT7" s="10">
        <v>317</v>
      </c>
      <c r="AU7" s="10">
        <v>313</v>
      </c>
      <c r="AV7" s="10">
        <v>134</v>
      </c>
      <c r="AW7" s="10">
        <v>21</v>
      </c>
    </row>
    <row r="8" spans="2:49" ht="30" customHeight="1" x14ac:dyDescent="0.25">
      <c r="B8" s="11" t="s">
        <v>20</v>
      </c>
      <c r="C8" s="11">
        <v>1324</v>
      </c>
      <c r="D8" s="11">
        <v>647</v>
      </c>
      <c r="E8" s="11">
        <v>673</v>
      </c>
      <c r="F8" s="11"/>
      <c r="G8" s="11">
        <v>190</v>
      </c>
      <c r="H8" s="11">
        <v>226</v>
      </c>
      <c r="I8" s="11">
        <v>222</v>
      </c>
      <c r="J8" s="11">
        <v>200</v>
      </c>
      <c r="K8" s="11">
        <v>174</v>
      </c>
      <c r="L8" s="11">
        <v>312</v>
      </c>
      <c r="M8" s="11"/>
      <c r="N8" s="11">
        <v>360</v>
      </c>
      <c r="O8" s="11">
        <v>336</v>
      </c>
      <c r="P8" s="11">
        <v>288</v>
      </c>
      <c r="Q8" s="11">
        <v>333</v>
      </c>
      <c r="R8" s="11"/>
      <c r="S8" s="11">
        <v>171</v>
      </c>
      <c r="T8" s="11">
        <v>175</v>
      </c>
      <c r="U8" s="11">
        <v>113</v>
      </c>
      <c r="V8" s="11">
        <v>133</v>
      </c>
      <c r="W8" s="11">
        <v>92</v>
      </c>
      <c r="X8" s="11">
        <v>121</v>
      </c>
      <c r="Y8" s="11">
        <v>116</v>
      </c>
      <c r="Z8" s="11">
        <v>60</v>
      </c>
      <c r="AA8" s="11">
        <v>135</v>
      </c>
      <c r="AB8" s="11">
        <v>141</v>
      </c>
      <c r="AC8" s="11">
        <v>67</v>
      </c>
      <c r="AD8" s="11"/>
      <c r="AE8" s="11">
        <v>467</v>
      </c>
      <c r="AF8" s="11">
        <v>550</v>
      </c>
      <c r="AG8" s="11">
        <v>185</v>
      </c>
      <c r="AH8" s="11"/>
      <c r="AI8" s="11">
        <v>458</v>
      </c>
      <c r="AJ8" s="11">
        <v>379</v>
      </c>
      <c r="AK8" s="11">
        <v>106</v>
      </c>
      <c r="AL8" s="11">
        <v>25</v>
      </c>
      <c r="AM8" s="11">
        <v>184</v>
      </c>
      <c r="AN8" s="11"/>
      <c r="AO8" s="11">
        <v>283</v>
      </c>
      <c r="AP8" s="11">
        <v>467</v>
      </c>
      <c r="AQ8" s="11">
        <v>108</v>
      </c>
      <c r="AR8" s="11"/>
      <c r="AS8" s="11">
        <v>330</v>
      </c>
      <c r="AT8" s="11">
        <v>318</v>
      </c>
      <c r="AU8" s="11">
        <v>312</v>
      </c>
      <c r="AV8" s="11">
        <v>131</v>
      </c>
      <c r="AW8" s="11">
        <v>21</v>
      </c>
    </row>
    <row r="9" spans="2:49" x14ac:dyDescent="0.25">
      <c r="B9" s="18" t="s">
        <v>399</v>
      </c>
      <c r="C9" s="17">
        <v>0.108058462329124</v>
      </c>
      <c r="D9" s="17">
        <v>0.106681918092671</v>
      </c>
      <c r="E9" s="17">
        <v>0.107058821529458</v>
      </c>
      <c r="F9" s="17"/>
      <c r="G9" s="17">
        <v>0.124427814284909</v>
      </c>
      <c r="H9" s="17">
        <v>0.13312368601855901</v>
      </c>
      <c r="I9" s="17">
        <v>0.104959737810444</v>
      </c>
      <c r="J9" s="17">
        <v>0.104501150352873</v>
      </c>
      <c r="K9" s="17">
        <v>0.11084042947339399</v>
      </c>
      <c r="L9" s="17">
        <v>8.2870938480052794E-2</v>
      </c>
      <c r="M9" s="17"/>
      <c r="N9" s="17">
        <v>0.117858084730281</v>
      </c>
      <c r="O9" s="17">
        <v>0.10561340754694599</v>
      </c>
      <c r="P9" s="17">
        <v>0.10742207729134801</v>
      </c>
      <c r="Q9" s="17">
        <v>0.10282144995553</v>
      </c>
      <c r="R9" s="17"/>
      <c r="S9" s="17">
        <v>0.15273448107875601</v>
      </c>
      <c r="T9" s="17">
        <v>0.109605241578501</v>
      </c>
      <c r="U9" s="17">
        <v>0.104257749529866</v>
      </c>
      <c r="V9" s="17">
        <v>8.8983756320998697E-2</v>
      </c>
      <c r="W9" s="17">
        <v>0.14860579004043001</v>
      </c>
      <c r="X9" s="17">
        <v>7.9241742402330104E-2</v>
      </c>
      <c r="Y9" s="17">
        <v>8.3524141191300402E-2</v>
      </c>
      <c r="Z9" s="17">
        <v>0.10959067612519099</v>
      </c>
      <c r="AA9" s="17">
        <v>0.1061736602755</v>
      </c>
      <c r="AB9" s="17">
        <v>9.9670375950785095E-2</v>
      </c>
      <c r="AC9" s="17">
        <v>9.2972307908476007E-2</v>
      </c>
      <c r="AD9" s="17"/>
      <c r="AE9" s="17">
        <v>8.4194562804709605E-2</v>
      </c>
      <c r="AF9" s="17">
        <v>0.145134174079768</v>
      </c>
      <c r="AG9" s="17">
        <v>6.8198089586855096E-2</v>
      </c>
      <c r="AH9" s="17"/>
      <c r="AI9" s="17">
        <v>6.2310055392096199E-2</v>
      </c>
      <c r="AJ9" s="17">
        <v>0.16403349464953099</v>
      </c>
      <c r="AK9" s="17">
        <v>0.147741223522386</v>
      </c>
      <c r="AL9" s="17">
        <v>7.1150806206844094E-2</v>
      </c>
      <c r="AM9" s="17">
        <v>0.109485227983788</v>
      </c>
      <c r="AN9" s="17"/>
      <c r="AO9" s="17">
        <v>6.7397959628915705E-2</v>
      </c>
      <c r="AP9" s="17">
        <v>0.15256455503682301</v>
      </c>
      <c r="AQ9" s="17">
        <v>0.124552206095098</v>
      </c>
      <c r="AR9" s="17"/>
      <c r="AS9" s="17">
        <v>9.9479118117383705E-2</v>
      </c>
      <c r="AT9" s="17">
        <v>0.102420964279318</v>
      </c>
      <c r="AU9" s="17">
        <v>0.117020173858442</v>
      </c>
      <c r="AV9" s="17">
        <v>0.17934870536421099</v>
      </c>
      <c r="AW9" s="17">
        <v>0.24836333164472599</v>
      </c>
    </row>
    <row r="10" spans="2:49" x14ac:dyDescent="0.25">
      <c r="B10" s="18" t="s">
        <v>400</v>
      </c>
      <c r="C10" s="17">
        <v>0.31888470817981002</v>
      </c>
      <c r="D10" s="17">
        <v>0.30650565560354698</v>
      </c>
      <c r="E10" s="17">
        <v>0.33259325380501298</v>
      </c>
      <c r="F10" s="17"/>
      <c r="G10" s="17">
        <v>0.35810684413899202</v>
      </c>
      <c r="H10" s="17">
        <v>0.33170228369493898</v>
      </c>
      <c r="I10" s="17">
        <v>0.34766882755414502</v>
      </c>
      <c r="J10" s="17">
        <v>0.31149568361357699</v>
      </c>
      <c r="K10" s="17">
        <v>0.29717004976287797</v>
      </c>
      <c r="L10" s="17">
        <v>0.28207012590466402</v>
      </c>
      <c r="M10" s="17"/>
      <c r="N10" s="17">
        <v>0.36862615969488899</v>
      </c>
      <c r="O10" s="17">
        <v>0.33750100778214398</v>
      </c>
      <c r="P10" s="17">
        <v>0.26737540021755901</v>
      </c>
      <c r="Q10" s="17">
        <v>0.29128247790205097</v>
      </c>
      <c r="R10" s="17"/>
      <c r="S10" s="17">
        <v>0.35461133346436702</v>
      </c>
      <c r="T10" s="17">
        <v>0.29920915062637399</v>
      </c>
      <c r="U10" s="17">
        <v>0.31394332019231802</v>
      </c>
      <c r="V10" s="17">
        <v>0.38245659444859498</v>
      </c>
      <c r="W10" s="17">
        <v>0.30951491767818301</v>
      </c>
      <c r="X10" s="17">
        <v>0.36243401662420699</v>
      </c>
      <c r="Y10" s="17">
        <v>0.28914069503779199</v>
      </c>
      <c r="Z10" s="17">
        <v>0.32948436232878298</v>
      </c>
      <c r="AA10" s="17">
        <v>0.28910331384034299</v>
      </c>
      <c r="AB10" s="17">
        <v>0.28112486153618099</v>
      </c>
      <c r="AC10" s="17">
        <v>0.27623865407831599</v>
      </c>
      <c r="AD10" s="17"/>
      <c r="AE10" s="17">
        <v>0.26003751153924598</v>
      </c>
      <c r="AF10" s="17">
        <v>0.37604722855477002</v>
      </c>
      <c r="AG10" s="17">
        <v>0.29869661667391101</v>
      </c>
      <c r="AH10" s="17"/>
      <c r="AI10" s="17">
        <v>0.31961830037050498</v>
      </c>
      <c r="AJ10" s="17">
        <v>0.34012406015041502</v>
      </c>
      <c r="AK10" s="17">
        <v>0.31505736497680498</v>
      </c>
      <c r="AL10" s="17">
        <v>0.20290737917698001</v>
      </c>
      <c r="AM10" s="17">
        <v>0.29785745646342299</v>
      </c>
      <c r="AN10" s="17"/>
      <c r="AO10" s="17">
        <v>0.33405893406402398</v>
      </c>
      <c r="AP10" s="17">
        <v>0.35256091923442201</v>
      </c>
      <c r="AQ10" s="17">
        <v>0.32499411455340399</v>
      </c>
      <c r="AR10" s="17"/>
      <c r="AS10" s="17">
        <v>0.25342899665482999</v>
      </c>
      <c r="AT10" s="17">
        <v>0.33103034992533797</v>
      </c>
      <c r="AU10" s="17">
        <v>0.38711944734827203</v>
      </c>
      <c r="AV10" s="17">
        <v>0.32142129990576002</v>
      </c>
      <c r="AW10" s="17">
        <v>0.44738525493577302</v>
      </c>
    </row>
    <row r="11" spans="2:49" ht="30" x14ac:dyDescent="0.25">
      <c r="B11" s="18" t="s">
        <v>401</v>
      </c>
      <c r="C11" s="17">
        <v>0.29384756493258002</v>
      </c>
      <c r="D11" s="17">
        <v>0.27630671014257702</v>
      </c>
      <c r="E11" s="17">
        <v>0.31101913716184998</v>
      </c>
      <c r="F11" s="17"/>
      <c r="G11" s="17">
        <v>0.30259847238176701</v>
      </c>
      <c r="H11" s="17">
        <v>0.28260968521945301</v>
      </c>
      <c r="I11" s="17">
        <v>0.30191723626320599</v>
      </c>
      <c r="J11" s="17">
        <v>0.29821420749287397</v>
      </c>
      <c r="K11" s="17">
        <v>0.30653757817913202</v>
      </c>
      <c r="L11" s="17">
        <v>0.28104991682381603</v>
      </c>
      <c r="M11" s="17"/>
      <c r="N11" s="17">
        <v>0.25506849252004998</v>
      </c>
      <c r="O11" s="17">
        <v>0.30843944857774402</v>
      </c>
      <c r="P11" s="17">
        <v>0.290907494705264</v>
      </c>
      <c r="Q11" s="17">
        <v>0.32009634336715898</v>
      </c>
      <c r="R11" s="17"/>
      <c r="S11" s="17">
        <v>0.22342997775982401</v>
      </c>
      <c r="T11" s="17">
        <v>0.26919793434170403</v>
      </c>
      <c r="U11" s="17">
        <v>0.32610492769079302</v>
      </c>
      <c r="V11" s="17">
        <v>0.28536463113356098</v>
      </c>
      <c r="W11" s="17">
        <v>0.232857333684859</v>
      </c>
      <c r="X11" s="17">
        <v>0.31354410324415999</v>
      </c>
      <c r="Y11" s="17">
        <v>0.338151912149463</v>
      </c>
      <c r="Z11" s="17">
        <v>0.19794291667681899</v>
      </c>
      <c r="AA11" s="17">
        <v>0.35076278631414298</v>
      </c>
      <c r="AB11" s="17">
        <v>0.352774694142092</v>
      </c>
      <c r="AC11" s="17">
        <v>0.32041588030837498</v>
      </c>
      <c r="AD11" s="17"/>
      <c r="AE11" s="17">
        <v>0.27538343795535197</v>
      </c>
      <c r="AF11" s="17">
        <v>0.28560521941698602</v>
      </c>
      <c r="AG11" s="17">
        <v>0.35064794112261899</v>
      </c>
      <c r="AH11" s="17"/>
      <c r="AI11" s="17">
        <v>0.26759322193639601</v>
      </c>
      <c r="AJ11" s="17">
        <v>0.28663955291302201</v>
      </c>
      <c r="AK11" s="17">
        <v>0.29306367481420897</v>
      </c>
      <c r="AL11" s="17">
        <v>0.30709343417288698</v>
      </c>
      <c r="AM11" s="17">
        <v>0.35392872191031799</v>
      </c>
      <c r="AN11" s="17"/>
      <c r="AO11" s="17">
        <v>0.27574485169219498</v>
      </c>
      <c r="AP11" s="17">
        <v>0.29481558704397098</v>
      </c>
      <c r="AQ11" s="17">
        <v>0.27153396554461701</v>
      </c>
      <c r="AR11" s="17"/>
      <c r="AS11" s="17">
        <v>0.32795334016949701</v>
      </c>
      <c r="AT11" s="17">
        <v>0.28178481022595397</v>
      </c>
      <c r="AU11" s="17">
        <v>0.24611475600928301</v>
      </c>
      <c r="AV11" s="17">
        <v>0.26649337556800501</v>
      </c>
      <c r="AW11" s="17">
        <v>0.11273082724092499</v>
      </c>
    </row>
    <row r="12" spans="2:49" x14ac:dyDescent="0.25">
      <c r="B12" s="18" t="s">
        <v>402</v>
      </c>
      <c r="C12" s="17">
        <v>0.11432540153087099</v>
      </c>
      <c r="D12" s="17">
        <v>0.12366617004147901</v>
      </c>
      <c r="E12" s="17">
        <v>0.10598831840079</v>
      </c>
      <c r="F12" s="17"/>
      <c r="G12" s="17">
        <v>5.5515127085236302E-2</v>
      </c>
      <c r="H12" s="17">
        <v>9.7317886150355096E-2</v>
      </c>
      <c r="I12" s="17">
        <v>0.12863304080972199</v>
      </c>
      <c r="J12" s="17">
        <v>0.11042760518332199</v>
      </c>
      <c r="K12" s="17">
        <v>9.6829014361797999E-2</v>
      </c>
      <c r="L12" s="17">
        <v>0.16454875521342299</v>
      </c>
      <c r="M12" s="17"/>
      <c r="N12" s="17">
        <v>0.118025407025503</v>
      </c>
      <c r="O12" s="17">
        <v>0.12406627257697</v>
      </c>
      <c r="P12" s="17">
        <v>0.12926519802907599</v>
      </c>
      <c r="Q12" s="17">
        <v>9.0036339370858406E-2</v>
      </c>
      <c r="R12" s="17"/>
      <c r="S12" s="17">
        <v>0.11352672985218799</v>
      </c>
      <c r="T12" s="17">
        <v>0.13045805892814</v>
      </c>
      <c r="U12" s="17">
        <v>7.0334321992852805E-2</v>
      </c>
      <c r="V12" s="17">
        <v>9.8405162977506705E-2</v>
      </c>
      <c r="W12" s="17">
        <v>0.15726541625977999</v>
      </c>
      <c r="X12" s="17">
        <v>7.7787451938281196E-2</v>
      </c>
      <c r="Y12" s="17">
        <v>0.121169339255634</v>
      </c>
      <c r="Z12" s="17">
        <v>0.14784402705601599</v>
      </c>
      <c r="AA12" s="17">
        <v>7.7409546669648693E-2</v>
      </c>
      <c r="AB12" s="17">
        <v>0.17598287923457401</v>
      </c>
      <c r="AC12" s="17">
        <v>8.95960233656211E-2</v>
      </c>
      <c r="AD12" s="17"/>
      <c r="AE12" s="17">
        <v>0.14382046979718099</v>
      </c>
      <c r="AF12" s="17">
        <v>9.7469924541002506E-2</v>
      </c>
      <c r="AG12" s="17">
        <v>0.108634109961743</v>
      </c>
      <c r="AH12" s="17"/>
      <c r="AI12" s="17">
        <v>0.15211739051984999</v>
      </c>
      <c r="AJ12" s="17">
        <v>8.7028050662649001E-2</v>
      </c>
      <c r="AK12" s="17">
        <v>0.127340147876151</v>
      </c>
      <c r="AL12" s="17">
        <v>0.17606402350617301</v>
      </c>
      <c r="AM12" s="17">
        <v>7.5668915862460995E-2</v>
      </c>
      <c r="AN12" s="17"/>
      <c r="AO12" s="17">
        <v>0.15000357742644399</v>
      </c>
      <c r="AP12" s="17">
        <v>9.0459923127072406E-2</v>
      </c>
      <c r="AQ12" s="17">
        <v>0.16183000581186799</v>
      </c>
      <c r="AR12" s="17"/>
      <c r="AS12" s="17">
        <v>0.11345796451368199</v>
      </c>
      <c r="AT12" s="17">
        <v>0.14400997762517001</v>
      </c>
      <c r="AU12" s="17">
        <v>9.0814816200453202E-2</v>
      </c>
      <c r="AV12" s="17">
        <v>7.3516713491551297E-2</v>
      </c>
      <c r="AW12" s="17">
        <v>0.133977688558062</v>
      </c>
    </row>
    <row r="13" spans="2:49" x14ac:dyDescent="0.25">
      <c r="B13" s="18" t="s">
        <v>403</v>
      </c>
      <c r="C13" s="17">
        <v>0.110966016088034</v>
      </c>
      <c r="D13" s="17">
        <v>0.14594107090553399</v>
      </c>
      <c r="E13" s="17">
        <v>7.7956161784844602E-2</v>
      </c>
      <c r="F13" s="17"/>
      <c r="G13" s="17">
        <v>8.2662293174394802E-2</v>
      </c>
      <c r="H13" s="17">
        <v>8.3032737871213999E-2</v>
      </c>
      <c r="I13" s="17">
        <v>6.0426017120131903E-2</v>
      </c>
      <c r="J13" s="17">
        <v>0.11173311443940399</v>
      </c>
      <c r="K13" s="17">
        <v>0.157971415922357</v>
      </c>
      <c r="L13" s="17">
        <v>0.157662536076631</v>
      </c>
      <c r="M13" s="17"/>
      <c r="N13" s="17">
        <v>9.1138611432461006E-2</v>
      </c>
      <c r="O13" s="17">
        <v>9.1500130296908899E-2</v>
      </c>
      <c r="P13" s="17">
        <v>0.162063882243282</v>
      </c>
      <c r="Q13" s="17">
        <v>0.104928806928795</v>
      </c>
      <c r="R13" s="17"/>
      <c r="S13" s="17">
        <v>0.110661658283197</v>
      </c>
      <c r="T13" s="17">
        <v>0.13476921733682501</v>
      </c>
      <c r="U13" s="17">
        <v>0.136305478325908</v>
      </c>
      <c r="V13" s="17">
        <v>9.0888171915309998E-2</v>
      </c>
      <c r="W13" s="17">
        <v>0.10992256712268</v>
      </c>
      <c r="X13" s="17">
        <v>9.5565954644933407E-2</v>
      </c>
      <c r="Y13" s="17">
        <v>0.11891376764657299</v>
      </c>
      <c r="Z13" s="17">
        <v>0.15239030499512099</v>
      </c>
      <c r="AA13" s="17">
        <v>0.10961478922720599</v>
      </c>
      <c r="AB13" s="17">
        <v>6.7887291980059994E-2</v>
      </c>
      <c r="AC13" s="17">
        <v>0.118269246405832</v>
      </c>
      <c r="AD13" s="17"/>
      <c r="AE13" s="17">
        <v>0.20145728204837901</v>
      </c>
      <c r="AF13" s="17">
        <v>5.34127070877655E-2</v>
      </c>
      <c r="AG13" s="17">
        <v>6.6847740960805105E-2</v>
      </c>
      <c r="AH13" s="17"/>
      <c r="AI13" s="17">
        <v>0.176190814362405</v>
      </c>
      <c r="AJ13" s="17">
        <v>6.0011074750025498E-2</v>
      </c>
      <c r="AK13" s="17">
        <v>6.0305581032380498E-2</v>
      </c>
      <c r="AL13" s="17">
        <v>0.19577514412118699</v>
      </c>
      <c r="AM13" s="17">
        <v>6.9367055421719795E-2</v>
      </c>
      <c r="AN13" s="17"/>
      <c r="AO13" s="17">
        <v>0.16013372234815901</v>
      </c>
      <c r="AP13" s="17">
        <v>5.6082506423500302E-2</v>
      </c>
      <c r="AQ13" s="17">
        <v>7.2260959123938998E-2</v>
      </c>
      <c r="AR13" s="17"/>
      <c r="AS13" s="17">
        <v>0.13017598401484201</v>
      </c>
      <c r="AT13" s="17">
        <v>0.100768873076682</v>
      </c>
      <c r="AU13" s="17">
        <v>0.10494011802384901</v>
      </c>
      <c r="AV13" s="17">
        <v>9.6353831977447096E-2</v>
      </c>
      <c r="AW13" s="17">
        <v>0</v>
      </c>
    </row>
    <row r="14" spans="2:49" x14ac:dyDescent="0.25">
      <c r="B14" s="18" t="s">
        <v>104</v>
      </c>
      <c r="C14" s="17">
        <v>5.3917846939580502E-2</v>
      </c>
      <c r="D14" s="17">
        <v>4.0898475214192501E-2</v>
      </c>
      <c r="E14" s="17">
        <v>6.5384307318044399E-2</v>
      </c>
      <c r="F14" s="17"/>
      <c r="G14" s="17">
        <v>7.6689448934700505E-2</v>
      </c>
      <c r="H14" s="17">
        <v>7.2213721045479906E-2</v>
      </c>
      <c r="I14" s="17">
        <v>5.6395140442351999E-2</v>
      </c>
      <c r="J14" s="17">
        <v>6.36282389179504E-2</v>
      </c>
      <c r="K14" s="17">
        <v>3.0651512300441001E-2</v>
      </c>
      <c r="L14" s="17">
        <v>3.17977275014125E-2</v>
      </c>
      <c r="M14" s="17"/>
      <c r="N14" s="17">
        <v>4.9283244596816003E-2</v>
      </c>
      <c r="O14" s="17">
        <v>3.2879733219287298E-2</v>
      </c>
      <c r="P14" s="17">
        <v>4.2965947513471402E-2</v>
      </c>
      <c r="Q14" s="17">
        <v>9.0834582475607606E-2</v>
      </c>
      <c r="R14" s="17"/>
      <c r="S14" s="17">
        <v>4.5035819561669202E-2</v>
      </c>
      <c r="T14" s="17">
        <v>5.6760397188455797E-2</v>
      </c>
      <c r="U14" s="17">
        <v>4.9054202268263201E-2</v>
      </c>
      <c r="V14" s="17">
        <v>5.3901683204028598E-2</v>
      </c>
      <c r="W14" s="17">
        <v>4.1833975214067599E-2</v>
      </c>
      <c r="X14" s="17">
        <v>7.1426731146088704E-2</v>
      </c>
      <c r="Y14" s="17">
        <v>4.9100144719237501E-2</v>
      </c>
      <c r="Z14" s="17">
        <v>6.2747712818070303E-2</v>
      </c>
      <c r="AA14" s="17">
        <v>6.69359036731592E-2</v>
      </c>
      <c r="AB14" s="17">
        <v>2.2559897156308E-2</v>
      </c>
      <c r="AC14" s="17">
        <v>0.10250788793338</v>
      </c>
      <c r="AD14" s="17"/>
      <c r="AE14" s="17">
        <v>3.5106735855131598E-2</v>
      </c>
      <c r="AF14" s="17">
        <v>4.2330746319707499E-2</v>
      </c>
      <c r="AG14" s="17">
        <v>0.106975501694066</v>
      </c>
      <c r="AH14" s="17"/>
      <c r="AI14" s="17">
        <v>2.2170217418747199E-2</v>
      </c>
      <c r="AJ14" s="17">
        <v>6.2163766874357797E-2</v>
      </c>
      <c r="AK14" s="17">
        <v>5.6492007778068599E-2</v>
      </c>
      <c r="AL14" s="17">
        <v>4.7009212815929499E-2</v>
      </c>
      <c r="AM14" s="17">
        <v>9.3692622358289998E-2</v>
      </c>
      <c r="AN14" s="17"/>
      <c r="AO14" s="17">
        <v>1.26609548402624E-2</v>
      </c>
      <c r="AP14" s="17">
        <v>5.3516509134210397E-2</v>
      </c>
      <c r="AQ14" s="17">
        <v>4.4828748871073403E-2</v>
      </c>
      <c r="AR14" s="17"/>
      <c r="AS14" s="17">
        <v>7.5504596529765405E-2</v>
      </c>
      <c r="AT14" s="17">
        <v>3.9985024867538403E-2</v>
      </c>
      <c r="AU14" s="17">
        <v>5.3990688559701398E-2</v>
      </c>
      <c r="AV14" s="17">
        <v>6.2866073693025395E-2</v>
      </c>
      <c r="AW14" s="17">
        <v>5.7542897620514503E-2</v>
      </c>
    </row>
    <row r="15" spans="2:49" x14ac:dyDescent="0.25">
      <c r="B15" s="18" t="s">
        <v>404</v>
      </c>
      <c r="C15" s="21">
        <v>0.42694317050893499</v>
      </c>
      <c r="D15" s="21">
        <v>0.413187573696218</v>
      </c>
      <c r="E15" s="21">
        <v>0.43965207533447098</v>
      </c>
      <c r="F15" s="21"/>
      <c r="G15" s="21">
        <v>0.48253465842390197</v>
      </c>
      <c r="H15" s="21">
        <v>0.46482596971349799</v>
      </c>
      <c r="I15" s="21">
        <v>0.45262856536458901</v>
      </c>
      <c r="J15" s="21">
        <v>0.41599683396644999</v>
      </c>
      <c r="K15" s="21">
        <v>0.40801047923627198</v>
      </c>
      <c r="L15" s="21">
        <v>0.36494106438471702</v>
      </c>
      <c r="M15" s="21"/>
      <c r="N15" s="21">
        <v>0.48648424442517002</v>
      </c>
      <c r="O15" s="21">
        <v>0.44311441532909002</v>
      </c>
      <c r="P15" s="21">
        <v>0.37479747750890702</v>
      </c>
      <c r="Q15" s="21">
        <v>0.39410392785758003</v>
      </c>
      <c r="R15" s="21"/>
      <c r="S15" s="21">
        <v>0.507345814543122</v>
      </c>
      <c r="T15" s="21">
        <v>0.40881439220487498</v>
      </c>
      <c r="U15" s="21">
        <v>0.41820106972218302</v>
      </c>
      <c r="V15" s="21">
        <v>0.47144035076959301</v>
      </c>
      <c r="W15" s="21">
        <v>0.45812070771861302</v>
      </c>
      <c r="X15" s="21">
        <v>0.441675759026537</v>
      </c>
      <c r="Y15" s="21">
        <v>0.37266483622909302</v>
      </c>
      <c r="Z15" s="21">
        <v>0.439075038453974</v>
      </c>
      <c r="AA15" s="21">
        <v>0.39527697411584301</v>
      </c>
      <c r="AB15" s="21">
        <v>0.38079523748696598</v>
      </c>
      <c r="AC15" s="21">
        <v>0.36921096198679199</v>
      </c>
      <c r="AD15" s="21"/>
      <c r="AE15" s="21">
        <v>0.34423207434395597</v>
      </c>
      <c r="AF15" s="21">
        <v>0.52118140263453805</v>
      </c>
      <c r="AG15" s="21">
        <v>0.36689470626076598</v>
      </c>
      <c r="AH15" s="21"/>
      <c r="AI15" s="21">
        <v>0.38192835576260098</v>
      </c>
      <c r="AJ15" s="21">
        <v>0.50415755479994595</v>
      </c>
      <c r="AK15" s="21">
        <v>0.46279858849919098</v>
      </c>
      <c r="AL15" s="21">
        <v>0.27405818538382398</v>
      </c>
      <c r="AM15" s="21">
        <v>0.407342684447211</v>
      </c>
      <c r="AN15" s="21"/>
      <c r="AO15" s="21">
        <v>0.40145689369294002</v>
      </c>
      <c r="AP15" s="21">
        <v>0.50512547427124499</v>
      </c>
      <c r="AQ15" s="21">
        <v>0.44954632064850197</v>
      </c>
      <c r="AR15" s="21"/>
      <c r="AS15" s="21">
        <v>0.35290811477221401</v>
      </c>
      <c r="AT15" s="21">
        <v>0.43345131420465599</v>
      </c>
      <c r="AU15" s="21">
        <v>0.50413962120671396</v>
      </c>
      <c r="AV15" s="21">
        <v>0.50077000526997095</v>
      </c>
      <c r="AW15" s="21">
        <v>0.69574858658049898</v>
      </c>
    </row>
    <row r="16" spans="2:49" x14ac:dyDescent="0.25">
      <c r="B16" s="18" t="s">
        <v>405</v>
      </c>
      <c r="C16" s="21">
        <v>0.225291417618905</v>
      </c>
      <c r="D16" s="21">
        <v>0.26960724094701299</v>
      </c>
      <c r="E16" s="21">
        <v>0.183944480185634</v>
      </c>
      <c r="F16" s="21"/>
      <c r="G16" s="21">
        <v>0.13817742025963101</v>
      </c>
      <c r="H16" s="21">
        <v>0.18035062402156901</v>
      </c>
      <c r="I16" s="21">
        <v>0.189059057929854</v>
      </c>
      <c r="J16" s="21">
        <v>0.22216071962272599</v>
      </c>
      <c r="K16" s="21">
        <v>0.254800430284155</v>
      </c>
      <c r="L16" s="21">
        <v>0.32221129129005499</v>
      </c>
      <c r="M16" s="21"/>
      <c r="N16" s="21">
        <v>0.20916401845796401</v>
      </c>
      <c r="O16" s="21">
        <v>0.21556640287387799</v>
      </c>
      <c r="P16" s="21">
        <v>0.29132908027235799</v>
      </c>
      <c r="Q16" s="21">
        <v>0.194965146299653</v>
      </c>
      <c r="R16" s="21"/>
      <c r="S16" s="21">
        <v>0.224188388135385</v>
      </c>
      <c r="T16" s="21">
        <v>0.26522727626496501</v>
      </c>
      <c r="U16" s="21">
        <v>0.206639800318761</v>
      </c>
      <c r="V16" s="21">
        <v>0.18929333489281699</v>
      </c>
      <c r="W16" s="21">
        <v>0.26718798338246103</v>
      </c>
      <c r="X16" s="21">
        <v>0.17335340658321499</v>
      </c>
      <c r="Y16" s="21">
        <v>0.24008310690220699</v>
      </c>
      <c r="Z16" s="21">
        <v>0.30023433205113598</v>
      </c>
      <c r="AA16" s="21">
        <v>0.18702433589685499</v>
      </c>
      <c r="AB16" s="21">
        <v>0.243870171214634</v>
      </c>
      <c r="AC16" s="21">
        <v>0.207865269771453</v>
      </c>
      <c r="AD16" s="21"/>
      <c r="AE16" s="21">
        <v>0.34527775184555998</v>
      </c>
      <c r="AF16" s="21">
        <v>0.150882631628768</v>
      </c>
      <c r="AG16" s="21">
        <v>0.175481850922549</v>
      </c>
      <c r="AH16" s="21"/>
      <c r="AI16" s="21">
        <v>0.32830820488225498</v>
      </c>
      <c r="AJ16" s="21">
        <v>0.147039125412674</v>
      </c>
      <c r="AK16" s="21">
        <v>0.18764572890853101</v>
      </c>
      <c r="AL16" s="21">
        <v>0.37183916762736002</v>
      </c>
      <c r="AM16" s="21">
        <v>0.145035971284181</v>
      </c>
      <c r="AN16" s="21"/>
      <c r="AO16" s="21">
        <v>0.31013729977460303</v>
      </c>
      <c r="AP16" s="21">
        <v>0.14654242955057301</v>
      </c>
      <c r="AQ16" s="21">
        <v>0.234090964935807</v>
      </c>
      <c r="AR16" s="21"/>
      <c r="AS16" s="21">
        <v>0.24363394852852399</v>
      </c>
      <c r="AT16" s="21">
        <v>0.24477885070185099</v>
      </c>
      <c r="AU16" s="21">
        <v>0.19575493422430201</v>
      </c>
      <c r="AV16" s="21">
        <v>0.16987054546899799</v>
      </c>
      <c r="AW16" s="21">
        <v>0.133977688558062</v>
      </c>
    </row>
    <row r="17" spans="2:49" x14ac:dyDescent="0.25">
      <c r="B17" s="18" t="s">
        <v>179</v>
      </c>
      <c r="C17" s="22">
        <v>0.20165175289003001</v>
      </c>
      <c r="D17" s="22">
        <v>0.14358033274920501</v>
      </c>
      <c r="E17" s="22">
        <v>0.25570759514883701</v>
      </c>
      <c r="F17" s="22"/>
      <c r="G17" s="22">
        <v>0.344357238164271</v>
      </c>
      <c r="H17" s="22">
        <v>0.284475345691929</v>
      </c>
      <c r="I17" s="22">
        <v>0.26356950743473501</v>
      </c>
      <c r="J17" s="22">
        <v>0.193836114343723</v>
      </c>
      <c r="K17" s="22">
        <v>0.15321004895211701</v>
      </c>
      <c r="L17" s="22">
        <v>4.2729773094661902E-2</v>
      </c>
      <c r="M17" s="22"/>
      <c r="N17" s="22">
        <v>0.27732022596720601</v>
      </c>
      <c r="O17" s="22">
        <v>0.227548012455212</v>
      </c>
      <c r="P17" s="22">
        <v>8.3468397236548503E-2</v>
      </c>
      <c r="Q17" s="22">
        <v>0.199138781557927</v>
      </c>
      <c r="R17" s="22"/>
      <c r="S17" s="22">
        <v>0.283157426407738</v>
      </c>
      <c r="T17" s="22">
        <v>0.14358711593991</v>
      </c>
      <c r="U17" s="22">
        <v>0.21156126940342199</v>
      </c>
      <c r="V17" s="22">
        <v>0.28214701587677699</v>
      </c>
      <c r="W17" s="22">
        <v>0.19093272433615199</v>
      </c>
      <c r="X17" s="22">
        <v>0.26832235244332198</v>
      </c>
      <c r="Y17" s="22">
        <v>0.132581729326886</v>
      </c>
      <c r="Z17" s="22">
        <v>0.13884070640283799</v>
      </c>
      <c r="AA17" s="22">
        <v>0.20825263821898801</v>
      </c>
      <c r="AB17" s="22">
        <v>0.136925066272332</v>
      </c>
      <c r="AC17" s="22">
        <v>0.16134569221533901</v>
      </c>
      <c r="AD17" s="22"/>
      <c r="AE17" s="22">
        <v>-1.04567750160456E-3</v>
      </c>
      <c r="AF17" s="22">
        <v>0.37029877100577002</v>
      </c>
      <c r="AG17" s="22">
        <v>0.191412855338218</v>
      </c>
      <c r="AH17" s="22"/>
      <c r="AI17" s="22">
        <v>5.3620150880345899E-2</v>
      </c>
      <c r="AJ17" s="22">
        <v>0.35711842938727101</v>
      </c>
      <c r="AK17" s="22">
        <v>0.27515285959065999</v>
      </c>
      <c r="AL17" s="22">
        <v>-9.7780982243535999E-2</v>
      </c>
      <c r="AM17" s="22">
        <v>0.262306713163031</v>
      </c>
      <c r="AN17" s="22"/>
      <c r="AO17" s="22">
        <v>9.1319593918336703E-2</v>
      </c>
      <c r="AP17" s="22">
        <v>0.35858304472067298</v>
      </c>
      <c r="AQ17" s="22">
        <v>0.215455355712695</v>
      </c>
      <c r="AR17" s="22"/>
      <c r="AS17" s="22">
        <v>0.10927416624369</v>
      </c>
      <c r="AT17" s="22">
        <v>0.188672463502805</v>
      </c>
      <c r="AU17" s="22">
        <v>0.308384686982411</v>
      </c>
      <c r="AV17" s="22">
        <v>0.33089945980097202</v>
      </c>
      <c r="AW17" s="22">
        <v>0.56177089802243696</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1322</v>
      </c>
      <c r="D7" s="10">
        <v>657</v>
      </c>
      <c r="E7" s="10">
        <v>661</v>
      </c>
      <c r="F7" s="10"/>
      <c r="G7" s="10">
        <v>194</v>
      </c>
      <c r="H7" s="10">
        <v>229</v>
      </c>
      <c r="I7" s="10">
        <v>224</v>
      </c>
      <c r="J7" s="10">
        <v>204</v>
      </c>
      <c r="K7" s="10">
        <v>179</v>
      </c>
      <c r="L7" s="10">
        <v>292</v>
      </c>
      <c r="M7" s="10"/>
      <c r="N7" s="10">
        <v>363</v>
      </c>
      <c r="O7" s="10">
        <v>357</v>
      </c>
      <c r="P7" s="10">
        <v>248</v>
      </c>
      <c r="Q7" s="10">
        <v>347</v>
      </c>
      <c r="R7" s="10"/>
      <c r="S7" s="10">
        <v>149</v>
      </c>
      <c r="T7" s="10">
        <v>182</v>
      </c>
      <c r="U7" s="10">
        <v>119</v>
      </c>
      <c r="V7" s="10">
        <v>130</v>
      </c>
      <c r="W7" s="10">
        <v>95</v>
      </c>
      <c r="X7" s="10">
        <v>111</v>
      </c>
      <c r="Y7" s="10">
        <v>124</v>
      </c>
      <c r="Z7" s="10">
        <v>69</v>
      </c>
      <c r="AA7" s="10">
        <v>146</v>
      </c>
      <c r="AB7" s="10">
        <v>128</v>
      </c>
      <c r="AC7" s="10">
        <v>69</v>
      </c>
      <c r="AD7" s="10"/>
      <c r="AE7" s="10">
        <v>459</v>
      </c>
      <c r="AF7" s="10">
        <v>547</v>
      </c>
      <c r="AG7" s="10">
        <v>190</v>
      </c>
      <c r="AH7" s="10"/>
      <c r="AI7" s="10">
        <v>448</v>
      </c>
      <c r="AJ7" s="10">
        <v>384</v>
      </c>
      <c r="AK7" s="10">
        <v>104</v>
      </c>
      <c r="AL7" s="10">
        <v>25</v>
      </c>
      <c r="AM7" s="10">
        <v>189</v>
      </c>
      <c r="AN7" s="10"/>
      <c r="AO7" s="10">
        <v>280</v>
      </c>
      <c r="AP7" s="10">
        <v>470</v>
      </c>
      <c r="AQ7" s="10">
        <v>109</v>
      </c>
      <c r="AR7" s="10"/>
      <c r="AS7" s="10">
        <v>326</v>
      </c>
      <c r="AT7" s="10">
        <v>317</v>
      </c>
      <c r="AU7" s="10">
        <v>313</v>
      </c>
      <c r="AV7" s="10">
        <v>134</v>
      </c>
      <c r="AW7" s="10">
        <v>21</v>
      </c>
    </row>
    <row r="8" spans="2:49" ht="30" customHeight="1" x14ac:dyDescent="0.25">
      <c r="B8" s="11" t="s">
        <v>20</v>
      </c>
      <c r="C8" s="11">
        <v>1324</v>
      </c>
      <c r="D8" s="11">
        <v>647</v>
      </c>
      <c r="E8" s="11">
        <v>673</v>
      </c>
      <c r="F8" s="11"/>
      <c r="G8" s="11">
        <v>190</v>
      </c>
      <c r="H8" s="11">
        <v>226</v>
      </c>
      <c r="I8" s="11">
        <v>222</v>
      </c>
      <c r="J8" s="11">
        <v>200</v>
      </c>
      <c r="K8" s="11">
        <v>174</v>
      </c>
      <c r="L8" s="11">
        <v>312</v>
      </c>
      <c r="M8" s="11"/>
      <c r="N8" s="11">
        <v>360</v>
      </c>
      <c r="O8" s="11">
        <v>336</v>
      </c>
      <c r="P8" s="11">
        <v>288</v>
      </c>
      <c r="Q8" s="11">
        <v>333</v>
      </c>
      <c r="R8" s="11"/>
      <c r="S8" s="11">
        <v>171</v>
      </c>
      <c r="T8" s="11">
        <v>175</v>
      </c>
      <c r="U8" s="11">
        <v>113</v>
      </c>
      <c r="V8" s="11">
        <v>133</v>
      </c>
      <c r="W8" s="11">
        <v>92</v>
      </c>
      <c r="X8" s="11">
        <v>121</v>
      </c>
      <c r="Y8" s="11">
        <v>116</v>
      </c>
      <c r="Z8" s="11">
        <v>60</v>
      </c>
      <c r="AA8" s="11">
        <v>135</v>
      </c>
      <c r="AB8" s="11">
        <v>141</v>
      </c>
      <c r="AC8" s="11">
        <v>67</v>
      </c>
      <c r="AD8" s="11"/>
      <c r="AE8" s="11">
        <v>467</v>
      </c>
      <c r="AF8" s="11">
        <v>550</v>
      </c>
      <c r="AG8" s="11">
        <v>185</v>
      </c>
      <c r="AH8" s="11"/>
      <c r="AI8" s="11">
        <v>458</v>
      </c>
      <c r="AJ8" s="11">
        <v>379</v>
      </c>
      <c r="AK8" s="11">
        <v>106</v>
      </c>
      <c r="AL8" s="11">
        <v>25</v>
      </c>
      <c r="AM8" s="11">
        <v>184</v>
      </c>
      <c r="AN8" s="11"/>
      <c r="AO8" s="11">
        <v>283</v>
      </c>
      <c r="AP8" s="11">
        <v>467</v>
      </c>
      <c r="AQ8" s="11">
        <v>108</v>
      </c>
      <c r="AR8" s="11"/>
      <c r="AS8" s="11">
        <v>330</v>
      </c>
      <c r="AT8" s="11">
        <v>318</v>
      </c>
      <c r="AU8" s="11">
        <v>312</v>
      </c>
      <c r="AV8" s="11">
        <v>131</v>
      </c>
      <c r="AW8" s="11">
        <v>21</v>
      </c>
    </row>
    <row r="9" spans="2:49" x14ac:dyDescent="0.25">
      <c r="B9" s="18" t="s">
        <v>399</v>
      </c>
      <c r="C9" s="17">
        <v>0.248441882652429</v>
      </c>
      <c r="D9" s="17">
        <v>0.26436150337833297</v>
      </c>
      <c r="E9" s="17">
        <v>0.23160138890583001</v>
      </c>
      <c r="F9" s="17"/>
      <c r="G9" s="17">
        <v>0.23524691455454899</v>
      </c>
      <c r="H9" s="17">
        <v>0.23291507469144199</v>
      </c>
      <c r="I9" s="17">
        <v>0.240020205950252</v>
      </c>
      <c r="J9" s="17">
        <v>0.244358390552912</v>
      </c>
      <c r="K9" s="17">
        <v>0.255174328452628</v>
      </c>
      <c r="L9" s="17">
        <v>0.27256128307851801</v>
      </c>
      <c r="M9" s="17"/>
      <c r="N9" s="17">
        <v>0.27318245956984299</v>
      </c>
      <c r="O9" s="17">
        <v>0.25501831232105199</v>
      </c>
      <c r="P9" s="17">
        <v>0.24082259506586801</v>
      </c>
      <c r="Q9" s="17">
        <v>0.22702362293945699</v>
      </c>
      <c r="R9" s="17"/>
      <c r="S9" s="17">
        <v>0.27109657938231801</v>
      </c>
      <c r="T9" s="17">
        <v>0.23431539434902399</v>
      </c>
      <c r="U9" s="17">
        <v>0.25354423805538501</v>
      </c>
      <c r="V9" s="17">
        <v>0.29008608644849199</v>
      </c>
      <c r="W9" s="17">
        <v>0.29563473551493502</v>
      </c>
      <c r="X9" s="17">
        <v>0.237964485022196</v>
      </c>
      <c r="Y9" s="17">
        <v>0.19341833619531301</v>
      </c>
      <c r="Z9" s="17">
        <v>0.180545138882372</v>
      </c>
      <c r="AA9" s="17">
        <v>0.27508715022331498</v>
      </c>
      <c r="AB9" s="17">
        <v>0.24477510810466399</v>
      </c>
      <c r="AC9" s="17">
        <v>0.20051415632657599</v>
      </c>
      <c r="AD9" s="17"/>
      <c r="AE9" s="17">
        <v>0.273316135271298</v>
      </c>
      <c r="AF9" s="17">
        <v>0.27098792999022497</v>
      </c>
      <c r="AG9" s="17">
        <v>0.140377737054241</v>
      </c>
      <c r="AH9" s="17"/>
      <c r="AI9" s="17">
        <v>0.25302120431830899</v>
      </c>
      <c r="AJ9" s="17">
        <v>0.28921042639639999</v>
      </c>
      <c r="AK9" s="17">
        <v>0.28562613910093099</v>
      </c>
      <c r="AL9" s="17">
        <v>0.24253494271902001</v>
      </c>
      <c r="AM9" s="17">
        <v>0.16667643643140301</v>
      </c>
      <c r="AN9" s="17"/>
      <c r="AO9" s="17">
        <v>0.27874066379922902</v>
      </c>
      <c r="AP9" s="17">
        <v>0.28641908388397702</v>
      </c>
      <c r="AQ9" s="17">
        <v>0.24780545299281201</v>
      </c>
      <c r="AR9" s="17"/>
      <c r="AS9" s="17">
        <v>0.23167444692671699</v>
      </c>
      <c r="AT9" s="17">
        <v>0.245442753365441</v>
      </c>
      <c r="AU9" s="17">
        <v>0.25894987018626903</v>
      </c>
      <c r="AV9" s="17">
        <v>0.307247964291267</v>
      </c>
      <c r="AW9" s="17">
        <v>0.331431224833452</v>
      </c>
    </row>
    <row r="10" spans="2:49" x14ac:dyDescent="0.25">
      <c r="B10" s="18" t="s">
        <v>400</v>
      </c>
      <c r="C10" s="17">
        <v>0.39698904285359299</v>
      </c>
      <c r="D10" s="17">
        <v>0.37478312538401698</v>
      </c>
      <c r="E10" s="17">
        <v>0.42059018260315501</v>
      </c>
      <c r="F10" s="17"/>
      <c r="G10" s="17">
        <v>0.33720649813464199</v>
      </c>
      <c r="H10" s="17">
        <v>0.37629381338120199</v>
      </c>
      <c r="I10" s="17">
        <v>0.410952048892887</v>
      </c>
      <c r="J10" s="17">
        <v>0.38846034734392298</v>
      </c>
      <c r="K10" s="17">
        <v>0.42120342892289298</v>
      </c>
      <c r="L10" s="17">
        <v>0.43043872443405501</v>
      </c>
      <c r="M10" s="17"/>
      <c r="N10" s="17">
        <v>0.42791062107017303</v>
      </c>
      <c r="O10" s="17">
        <v>0.404015289208082</v>
      </c>
      <c r="P10" s="17">
        <v>0.35130249871227998</v>
      </c>
      <c r="Q10" s="17">
        <v>0.39422394618294598</v>
      </c>
      <c r="R10" s="17"/>
      <c r="S10" s="17">
        <v>0.40174370064481302</v>
      </c>
      <c r="T10" s="17">
        <v>0.384736608206738</v>
      </c>
      <c r="U10" s="17">
        <v>0.32319852622873102</v>
      </c>
      <c r="V10" s="17">
        <v>0.38798070216329</v>
      </c>
      <c r="W10" s="17">
        <v>0.411010434722058</v>
      </c>
      <c r="X10" s="17">
        <v>0.43756343665525099</v>
      </c>
      <c r="Y10" s="17">
        <v>0.429022441131369</v>
      </c>
      <c r="Z10" s="17">
        <v>0.475501008469354</v>
      </c>
      <c r="AA10" s="17">
        <v>0.383636963787441</v>
      </c>
      <c r="AB10" s="17">
        <v>0.42549521924115602</v>
      </c>
      <c r="AC10" s="17">
        <v>0.30645945262618102</v>
      </c>
      <c r="AD10" s="17"/>
      <c r="AE10" s="17">
        <v>0.35392513191831898</v>
      </c>
      <c r="AF10" s="17">
        <v>0.43233961385984698</v>
      </c>
      <c r="AG10" s="17">
        <v>0.42801458838633499</v>
      </c>
      <c r="AH10" s="17"/>
      <c r="AI10" s="17">
        <v>0.41106531448237998</v>
      </c>
      <c r="AJ10" s="17">
        <v>0.37823277121342602</v>
      </c>
      <c r="AK10" s="17">
        <v>0.470380009140974</v>
      </c>
      <c r="AL10" s="17">
        <v>0.31613036540141498</v>
      </c>
      <c r="AM10" s="17">
        <v>0.40667761580299</v>
      </c>
      <c r="AN10" s="17"/>
      <c r="AO10" s="17">
        <v>0.40163621479615602</v>
      </c>
      <c r="AP10" s="17">
        <v>0.39923173057397998</v>
      </c>
      <c r="AQ10" s="17">
        <v>0.47926665423051101</v>
      </c>
      <c r="AR10" s="17"/>
      <c r="AS10" s="17">
        <v>0.35694706884898098</v>
      </c>
      <c r="AT10" s="17">
        <v>0.40586143496322202</v>
      </c>
      <c r="AU10" s="17">
        <v>0.41467912295405002</v>
      </c>
      <c r="AV10" s="17">
        <v>0.36374429345315801</v>
      </c>
      <c r="AW10" s="17">
        <v>0.45581016635932903</v>
      </c>
    </row>
    <row r="11" spans="2:49" ht="30" x14ac:dyDescent="0.25">
      <c r="B11" s="18" t="s">
        <v>401</v>
      </c>
      <c r="C11" s="17">
        <v>0.22622757085878101</v>
      </c>
      <c r="D11" s="17">
        <v>0.23675639601648299</v>
      </c>
      <c r="E11" s="17">
        <v>0.21602079904393101</v>
      </c>
      <c r="F11" s="17"/>
      <c r="G11" s="17">
        <v>0.243754656748121</v>
      </c>
      <c r="H11" s="17">
        <v>0.26019487879020498</v>
      </c>
      <c r="I11" s="17">
        <v>0.21600318914618499</v>
      </c>
      <c r="J11" s="17">
        <v>0.22087296136647899</v>
      </c>
      <c r="K11" s="17">
        <v>0.202613599254272</v>
      </c>
      <c r="L11" s="17">
        <v>0.21481151479935801</v>
      </c>
      <c r="M11" s="17"/>
      <c r="N11" s="17">
        <v>0.211962423996754</v>
      </c>
      <c r="O11" s="17">
        <v>0.232281136048679</v>
      </c>
      <c r="P11" s="17">
        <v>0.24967908665452301</v>
      </c>
      <c r="Q11" s="17">
        <v>0.20880575765690301</v>
      </c>
      <c r="R11" s="17"/>
      <c r="S11" s="17">
        <v>0.23218737428448499</v>
      </c>
      <c r="T11" s="17">
        <v>0.23655155793127999</v>
      </c>
      <c r="U11" s="17">
        <v>0.26142162717218198</v>
      </c>
      <c r="V11" s="17">
        <v>0.21034950107136199</v>
      </c>
      <c r="W11" s="17">
        <v>0.17295215641750999</v>
      </c>
      <c r="X11" s="17">
        <v>0.170257296811821</v>
      </c>
      <c r="Y11" s="17">
        <v>0.25599831856640498</v>
      </c>
      <c r="Z11" s="17">
        <v>0.24149745702887801</v>
      </c>
      <c r="AA11" s="17">
        <v>0.200713940621984</v>
      </c>
      <c r="AB11" s="17">
        <v>0.22959220205212499</v>
      </c>
      <c r="AC11" s="17">
        <v>0.31048765527393202</v>
      </c>
      <c r="AD11" s="17"/>
      <c r="AE11" s="17">
        <v>0.23297769456378301</v>
      </c>
      <c r="AF11" s="17">
        <v>0.221220584956595</v>
      </c>
      <c r="AG11" s="17">
        <v>0.20602748723652101</v>
      </c>
      <c r="AH11" s="17"/>
      <c r="AI11" s="17">
        <v>0.21931386000240599</v>
      </c>
      <c r="AJ11" s="17">
        <v>0.23541536647134401</v>
      </c>
      <c r="AK11" s="17">
        <v>0.173560661856348</v>
      </c>
      <c r="AL11" s="17">
        <v>0.28001226613775998</v>
      </c>
      <c r="AM11" s="17">
        <v>0.22354380481434799</v>
      </c>
      <c r="AN11" s="17"/>
      <c r="AO11" s="17">
        <v>0.21312531875657201</v>
      </c>
      <c r="AP11" s="17">
        <v>0.21689644966440599</v>
      </c>
      <c r="AQ11" s="17">
        <v>0.17959083375599499</v>
      </c>
      <c r="AR11" s="17"/>
      <c r="AS11" s="17">
        <v>0.25546290192743298</v>
      </c>
      <c r="AT11" s="17">
        <v>0.21130443719352399</v>
      </c>
      <c r="AU11" s="17">
        <v>0.23147244868617201</v>
      </c>
      <c r="AV11" s="17">
        <v>0.21204669267429399</v>
      </c>
      <c r="AW11" s="17">
        <v>0.106018700825637</v>
      </c>
    </row>
    <row r="12" spans="2:49" x14ac:dyDescent="0.25">
      <c r="B12" s="18" t="s">
        <v>402</v>
      </c>
      <c r="C12" s="17">
        <v>3.9675906397442701E-2</v>
      </c>
      <c r="D12" s="17">
        <v>4.8539663202446799E-2</v>
      </c>
      <c r="E12" s="17">
        <v>3.1375517179913603E-2</v>
      </c>
      <c r="F12" s="17"/>
      <c r="G12" s="17">
        <v>6.4488016106232199E-2</v>
      </c>
      <c r="H12" s="17">
        <v>4.8905970257288503E-2</v>
      </c>
      <c r="I12" s="17">
        <v>3.8369864696004799E-2</v>
      </c>
      <c r="J12" s="17">
        <v>2.61135506916144E-2</v>
      </c>
      <c r="K12" s="17">
        <v>3.6009668974599202E-2</v>
      </c>
      <c r="L12" s="17">
        <v>2.95112601328128E-2</v>
      </c>
      <c r="M12" s="17"/>
      <c r="N12" s="17">
        <v>3.00146974249796E-2</v>
      </c>
      <c r="O12" s="17">
        <v>3.3137145470151903E-2</v>
      </c>
      <c r="P12" s="17">
        <v>5.5248134937445903E-2</v>
      </c>
      <c r="Q12" s="17">
        <v>4.4116383620919998E-2</v>
      </c>
      <c r="R12" s="17"/>
      <c r="S12" s="17">
        <v>2.8384586105727101E-2</v>
      </c>
      <c r="T12" s="17">
        <v>3.4931705177786897E-2</v>
      </c>
      <c r="U12" s="17">
        <v>2.7380300986291899E-2</v>
      </c>
      <c r="V12" s="17">
        <v>3.1133630909677398E-2</v>
      </c>
      <c r="W12" s="17">
        <v>5.8555650587681099E-2</v>
      </c>
      <c r="X12" s="17">
        <v>5.4824655197480303E-2</v>
      </c>
      <c r="Y12" s="17">
        <v>3.5986124617893897E-2</v>
      </c>
      <c r="Z12" s="17">
        <v>5.6820030934779102E-2</v>
      </c>
      <c r="AA12" s="17">
        <v>5.8230830647672399E-2</v>
      </c>
      <c r="AB12" s="17">
        <v>4.2294644615092601E-2</v>
      </c>
      <c r="AC12" s="17">
        <v>1.31031562765896E-2</v>
      </c>
      <c r="AD12" s="17"/>
      <c r="AE12" s="17">
        <v>5.3839673948847699E-2</v>
      </c>
      <c r="AF12" s="17">
        <v>2.8116177227163901E-2</v>
      </c>
      <c r="AG12" s="17">
        <v>3.3515438763967002E-2</v>
      </c>
      <c r="AH12" s="17"/>
      <c r="AI12" s="17">
        <v>3.8244238092841498E-2</v>
      </c>
      <c r="AJ12" s="17">
        <v>3.78485341350921E-2</v>
      </c>
      <c r="AK12" s="17">
        <v>3.8762703121639298E-2</v>
      </c>
      <c r="AL12" s="17">
        <v>7.1589135738254595E-2</v>
      </c>
      <c r="AM12" s="17">
        <v>2.3285874248849502E-2</v>
      </c>
      <c r="AN12" s="17"/>
      <c r="AO12" s="17">
        <v>2.8762803538827202E-2</v>
      </c>
      <c r="AP12" s="17">
        <v>4.3799565499842603E-2</v>
      </c>
      <c r="AQ12" s="17">
        <v>3.62768600672395E-2</v>
      </c>
      <c r="AR12" s="17"/>
      <c r="AS12" s="17">
        <v>4.2516797962046202E-2</v>
      </c>
      <c r="AT12" s="17">
        <v>3.21882914873831E-2</v>
      </c>
      <c r="AU12" s="17">
        <v>3.53130921210194E-2</v>
      </c>
      <c r="AV12" s="17">
        <v>3.15645982109721E-2</v>
      </c>
      <c r="AW12" s="17">
        <v>4.91970103610683E-2</v>
      </c>
    </row>
    <row r="13" spans="2:49" x14ac:dyDescent="0.25">
      <c r="B13" s="18" t="s">
        <v>403</v>
      </c>
      <c r="C13" s="17">
        <v>2.0901450309561701E-2</v>
      </c>
      <c r="D13" s="17">
        <v>2.3853041932163099E-2</v>
      </c>
      <c r="E13" s="17">
        <v>1.8180934705173998E-2</v>
      </c>
      <c r="F13" s="17"/>
      <c r="G13" s="17">
        <v>1.4111746489596099E-2</v>
      </c>
      <c r="H13" s="17">
        <v>7.9737157725308597E-3</v>
      </c>
      <c r="I13" s="17">
        <v>3.0943085959303899E-2</v>
      </c>
      <c r="J13" s="17">
        <v>2.9525077069872001E-2</v>
      </c>
      <c r="K13" s="17">
        <v>3.6336243287126403E-2</v>
      </c>
      <c r="L13" s="17">
        <v>1.3148142197205601E-2</v>
      </c>
      <c r="M13" s="17"/>
      <c r="N13" s="17">
        <v>6.7228738563467104E-3</v>
      </c>
      <c r="O13" s="17">
        <v>1.9559422526374801E-2</v>
      </c>
      <c r="P13" s="17">
        <v>3.8701749248226502E-2</v>
      </c>
      <c r="Q13" s="17">
        <v>2.2647332345664999E-2</v>
      </c>
      <c r="R13" s="17"/>
      <c r="S13" s="17">
        <v>0</v>
      </c>
      <c r="T13" s="17">
        <v>5.4143111098895497E-2</v>
      </c>
      <c r="U13" s="17">
        <v>3.5945074669007801E-2</v>
      </c>
      <c r="V13" s="17">
        <v>2.3870398605418001E-2</v>
      </c>
      <c r="W13" s="17">
        <v>0</v>
      </c>
      <c r="X13" s="17">
        <v>8.7080400367785995E-3</v>
      </c>
      <c r="Y13" s="17">
        <v>3.8605899862214001E-2</v>
      </c>
      <c r="Z13" s="17">
        <v>0</v>
      </c>
      <c r="AA13" s="17">
        <v>1.40025283662996E-2</v>
      </c>
      <c r="AB13" s="17">
        <v>1.38262928637007E-2</v>
      </c>
      <c r="AC13" s="17">
        <v>2.4003502911606502E-2</v>
      </c>
      <c r="AD13" s="17"/>
      <c r="AE13" s="17">
        <v>3.6917788646952103E-2</v>
      </c>
      <c r="AF13" s="17">
        <v>7.2536865887166697E-3</v>
      </c>
      <c r="AG13" s="17">
        <v>2.5517289676470899E-2</v>
      </c>
      <c r="AH13" s="17"/>
      <c r="AI13" s="17">
        <v>3.5886856383034502E-2</v>
      </c>
      <c r="AJ13" s="17">
        <v>0</v>
      </c>
      <c r="AK13" s="17">
        <v>0</v>
      </c>
      <c r="AL13" s="17">
        <v>0</v>
      </c>
      <c r="AM13" s="17">
        <v>3.8994939423353601E-2</v>
      </c>
      <c r="AN13" s="17"/>
      <c r="AO13" s="17">
        <v>3.3944186858711298E-2</v>
      </c>
      <c r="AP13" s="17">
        <v>0</v>
      </c>
      <c r="AQ13" s="17">
        <v>1.0288236162824401E-2</v>
      </c>
      <c r="AR13" s="17"/>
      <c r="AS13" s="17">
        <v>2.6899871977386299E-2</v>
      </c>
      <c r="AT13" s="17">
        <v>2.55667612642816E-2</v>
      </c>
      <c r="AU13" s="17">
        <v>5.2988314176714802E-3</v>
      </c>
      <c r="AV13" s="17">
        <v>2.1948894265190099E-2</v>
      </c>
      <c r="AW13" s="17">
        <v>0</v>
      </c>
    </row>
    <row r="14" spans="2:49" x14ac:dyDescent="0.25">
      <c r="B14" s="18" t="s">
        <v>104</v>
      </c>
      <c r="C14" s="17">
        <v>6.7764146928193006E-2</v>
      </c>
      <c r="D14" s="17">
        <v>5.17062700865576E-2</v>
      </c>
      <c r="E14" s="17">
        <v>8.2231177561996202E-2</v>
      </c>
      <c r="F14" s="17"/>
      <c r="G14" s="17">
        <v>0.105192167966859</v>
      </c>
      <c r="H14" s="17">
        <v>7.3716547107331706E-2</v>
      </c>
      <c r="I14" s="17">
        <v>6.3711605355367296E-2</v>
      </c>
      <c r="J14" s="17">
        <v>9.0669672975200302E-2</v>
      </c>
      <c r="K14" s="17">
        <v>4.8662731108481599E-2</v>
      </c>
      <c r="L14" s="17">
        <v>3.95290753580501E-2</v>
      </c>
      <c r="M14" s="17"/>
      <c r="N14" s="17">
        <v>5.0206924081903803E-2</v>
      </c>
      <c r="O14" s="17">
        <v>5.5988694425659603E-2</v>
      </c>
      <c r="P14" s="17">
        <v>6.4245935381656599E-2</v>
      </c>
      <c r="Q14" s="17">
        <v>0.10318295725411</v>
      </c>
      <c r="R14" s="17"/>
      <c r="S14" s="17">
        <v>6.6587759582655906E-2</v>
      </c>
      <c r="T14" s="17">
        <v>5.5321623236275499E-2</v>
      </c>
      <c r="U14" s="17">
        <v>9.8510232888403201E-2</v>
      </c>
      <c r="V14" s="17">
        <v>5.6579680801760998E-2</v>
      </c>
      <c r="W14" s="17">
        <v>6.1847022757815402E-2</v>
      </c>
      <c r="X14" s="17">
        <v>9.0682086276473506E-2</v>
      </c>
      <c r="Y14" s="17">
        <v>4.6968879626805501E-2</v>
      </c>
      <c r="Z14" s="17">
        <v>4.5636364684616897E-2</v>
      </c>
      <c r="AA14" s="17">
        <v>6.8328586353288506E-2</v>
      </c>
      <c r="AB14" s="17">
        <v>4.4016533123262001E-2</v>
      </c>
      <c r="AC14" s="17">
        <v>0.14543207658511501</v>
      </c>
      <c r="AD14" s="17"/>
      <c r="AE14" s="17">
        <v>4.9023575650799601E-2</v>
      </c>
      <c r="AF14" s="17">
        <v>4.0082007377451899E-2</v>
      </c>
      <c r="AG14" s="17">
        <v>0.166547458882464</v>
      </c>
      <c r="AH14" s="17"/>
      <c r="AI14" s="17">
        <v>4.2468526721029597E-2</v>
      </c>
      <c r="AJ14" s="17">
        <v>5.9292901783738097E-2</v>
      </c>
      <c r="AK14" s="17">
        <v>3.1670486780107303E-2</v>
      </c>
      <c r="AL14" s="17">
        <v>8.9733290003550806E-2</v>
      </c>
      <c r="AM14" s="17">
        <v>0.140821329279056</v>
      </c>
      <c r="AN14" s="17"/>
      <c r="AO14" s="17">
        <v>4.3790812250504699E-2</v>
      </c>
      <c r="AP14" s="17">
        <v>5.36531703777944E-2</v>
      </c>
      <c r="AQ14" s="17">
        <v>4.6771962790618099E-2</v>
      </c>
      <c r="AR14" s="17"/>
      <c r="AS14" s="17">
        <v>8.6498912357436702E-2</v>
      </c>
      <c r="AT14" s="17">
        <v>7.9636321726147902E-2</v>
      </c>
      <c r="AU14" s="17">
        <v>5.4286634634817602E-2</v>
      </c>
      <c r="AV14" s="17">
        <v>6.3447557105118693E-2</v>
      </c>
      <c r="AW14" s="17">
        <v>5.7542897620514503E-2</v>
      </c>
    </row>
    <row r="15" spans="2:49" x14ac:dyDescent="0.25">
      <c r="B15" s="18" t="s">
        <v>404</v>
      </c>
      <c r="C15" s="21">
        <v>0.64543092550602199</v>
      </c>
      <c r="D15" s="21">
        <v>0.63914462876235001</v>
      </c>
      <c r="E15" s="21">
        <v>0.65219157150898499</v>
      </c>
      <c r="F15" s="21"/>
      <c r="G15" s="21">
        <v>0.57245341268919103</v>
      </c>
      <c r="H15" s="21">
        <v>0.60920888807264395</v>
      </c>
      <c r="I15" s="21">
        <v>0.65097225484313903</v>
      </c>
      <c r="J15" s="21">
        <v>0.63281873789683396</v>
      </c>
      <c r="K15" s="21">
        <v>0.67637775737552097</v>
      </c>
      <c r="L15" s="21">
        <v>0.70300000751257297</v>
      </c>
      <c r="M15" s="21"/>
      <c r="N15" s="21">
        <v>0.70109308064001596</v>
      </c>
      <c r="O15" s="21">
        <v>0.65903360152913504</v>
      </c>
      <c r="P15" s="21">
        <v>0.59212509377814804</v>
      </c>
      <c r="Q15" s="21">
        <v>0.62124756912240298</v>
      </c>
      <c r="R15" s="21"/>
      <c r="S15" s="21">
        <v>0.67284028002713203</v>
      </c>
      <c r="T15" s="21">
        <v>0.61905200255576198</v>
      </c>
      <c r="U15" s="21">
        <v>0.57674276428411497</v>
      </c>
      <c r="V15" s="21">
        <v>0.67806678861178205</v>
      </c>
      <c r="W15" s="21">
        <v>0.70664517023699303</v>
      </c>
      <c r="X15" s="21">
        <v>0.67552792167744702</v>
      </c>
      <c r="Y15" s="21">
        <v>0.62244077732668202</v>
      </c>
      <c r="Z15" s="21">
        <v>0.65604614735172595</v>
      </c>
      <c r="AA15" s="21">
        <v>0.65872411401075603</v>
      </c>
      <c r="AB15" s="21">
        <v>0.67027032734582004</v>
      </c>
      <c r="AC15" s="21">
        <v>0.506973608952757</v>
      </c>
      <c r="AD15" s="21"/>
      <c r="AE15" s="21">
        <v>0.62724126718961704</v>
      </c>
      <c r="AF15" s="21">
        <v>0.70332754385007201</v>
      </c>
      <c r="AG15" s="21">
        <v>0.56839232544057605</v>
      </c>
      <c r="AH15" s="21"/>
      <c r="AI15" s="21">
        <v>0.66408651880068903</v>
      </c>
      <c r="AJ15" s="21">
        <v>0.66744319760982596</v>
      </c>
      <c r="AK15" s="21">
        <v>0.75600614824190504</v>
      </c>
      <c r="AL15" s="21">
        <v>0.55866530812043502</v>
      </c>
      <c r="AM15" s="21">
        <v>0.57335405223439295</v>
      </c>
      <c r="AN15" s="21"/>
      <c r="AO15" s="21">
        <v>0.68037687859538498</v>
      </c>
      <c r="AP15" s="21">
        <v>0.68565081445795695</v>
      </c>
      <c r="AQ15" s="21">
        <v>0.72707210722332305</v>
      </c>
      <c r="AR15" s="21"/>
      <c r="AS15" s="21">
        <v>0.58862151577569799</v>
      </c>
      <c r="AT15" s="21">
        <v>0.65130418832866399</v>
      </c>
      <c r="AU15" s="21">
        <v>0.67362899314031899</v>
      </c>
      <c r="AV15" s="21">
        <v>0.67099225774442495</v>
      </c>
      <c r="AW15" s="21">
        <v>0.78724139119278003</v>
      </c>
    </row>
    <row r="16" spans="2:49" x14ac:dyDescent="0.25">
      <c r="B16" s="18" t="s">
        <v>405</v>
      </c>
      <c r="C16" s="21">
        <v>6.0577356707004398E-2</v>
      </c>
      <c r="D16" s="21">
        <v>7.2392705134609894E-2</v>
      </c>
      <c r="E16" s="21">
        <v>4.9556451885087602E-2</v>
      </c>
      <c r="F16" s="21"/>
      <c r="G16" s="21">
        <v>7.8599762595828307E-2</v>
      </c>
      <c r="H16" s="21">
        <v>5.6879686029819403E-2</v>
      </c>
      <c r="I16" s="21">
        <v>6.9312950655308694E-2</v>
      </c>
      <c r="J16" s="21">
        <v>5.5638627761486398E-2</v>
      </c>
      <c r="K16" s="21">
        <v>7.2345912261725598E-2</v>
      </c>
      <c r="L16" s="21">
        <v>4.2659402330018303E-2</v>
      </c>
      <c r="M16" s="21"/>
      <c r="N16" s="21">
        <v>3.6737571281326299E-2</v>
      </c>
      <c r="O16" s="21">
        <v>5.2696567996526701E-2</v>
      </c>
      <c r="P16" s="21">
        <v>9.3949884185672405E-2</v>
      </c>
      <c r="Q16" s="21">
        <v>6.6763715966584897E-2</v>
      </c>
      <c r="R16" s="21"/>
      <c r="S16" s="21">
        <v>2.8384586105727101E-2</v>
      </c>
      <c r="T16" s="21">
        <v>8.90748162766824E-2</v>
      </c>
      <c r="U16" s="21">
        <v>6.3325375655299804E-2</v>
      </c>
      <c r="V16" s="21">
        <v>5.50040295150954E-2</v>
      </c>
      <c r="W16" s="21">
        <v>5.8555650587681099E-2</v>
      </c>
      <c r="X16" s="21">
        <v>6.3532695234258904E-2</v>
      </c>
      <c r="Y16" s="21">
        <v>7.4592024480107794E-2</v>
      </c>
      <c r="Z16" s="21">
        <v>5.6820030934779102E-2</v>
      </c>
      <c r="AA16" s="21">
        <v>7.2233359013972001E-2</v>
      </c>
      <c r="AB16" s="21">
        <v>5.6120937478793299E-2</v>
      </c>
      <c r="AC16" s="21">
        <v>3.7106659188196098E-2</v>
      </c>
      <c r="AD16" s="21"/>
      <c r="AE16" s="21">
        <v>9.0757462595799795E-2</v>
      </c>
      <c r="AF16" s="21">
        <v>3.5369863815880601E-2</v>
      </c>
      <c r="AG16" s="21">
        <v>5.9032728440437901E-2</v>
      </c>
      <c r="AH16" s="21"/>
      <c r="AI16" s="21">
        <v>7.4131094475875903E-2</v>
      </c>
      <c r="AJ16" s="21">
        <v>3.78485341350921E-2</v>
      </c>
      <c r="AK16" s="21">
        <v>3.8762703121639298E-2</v>
      </c>
      <c r="AL16" s="21">
        <v>7.1589135738254595E-2</v>
      </c>
      <c r="AM16" s="21">
        <v>6.2280813672202999E-2</v>
      </c>
      <c r="AN16" s="21"/>
      <c r="AO16" s="21">
        <v>6.2706990397538506E-2</v>
      </c>
      <c r="AP16" s="21">
        <v>4.3799565499842603E-2</v>
      </c>
      <c r="AQ16" s="21">
        <v>4.6565096230063899E-2</v>
      </c>
      <c r="AR16" s="21"/>
      <c r="AS16" s="21">
        <v>6.9416669939432504E-2</v>
      </c>
      <c r="AT16" s="21">
        <v>5.7755052751664697E-2</v>
      </c>
      <c r="AU16" s="21">
        <v>4.0611923538690899E-2</v>
      </c>
      <c r="AV16" s="21">
        <v>5.3513492476162099E-2</v>
      </c>
      <c r="AW16" s="21">
        <v>4.91970103610683E-2</v>
      </c>
    </row>
    <row r="17" spans="2:49" x14ac:dyDescent="0.25">
      <c r="B17" s="18" t="s">
        <v>179</v>
      </c>
      <c r="C17" s="22">
        <v>0.58485356879901795</v>
      </c>
      <c r="D17" s="22">
        <v>0.56675192362773996</v>
      </c>
      <c r="E17" s="22">
        <v>0.60263511962389704</v>
      </c>
      <c r="F17" s="22"/>
      <c r="G17" s="22">
        <v>0.49385365009336302</v>
      </c>
      <c r="H17" s="22">
        <v>0.55232920204282498</v>
      </c>
      <c r="I17" s="22">
        <v>0.58165930418782996</v>
      </c>
      <c r="J17" s="22">
        <v>0.57718011013534798</v>
      </c>
      <c r="K17" s="22">
        <v>0.60403184511379504</v>
      </c>
      <c r="L17" s="22">
        <v>0.660340605182555</v>
      </c>
      <c r="M17" s="22"/>
      <c r="N17" s="22">
        <v>0.66435550935869003</v>
      </c>
      <c r="O17" s="22">
        <v>0.60633703353260804</v>
      </c>
      <c r="P17" s="22">
        <v>0.49817520959247502</v>
      </c>
      <c r="Q17" s="22">
        <v>0.55448385315581805</v>
      </c>
      <c r="R17" s="22"/>
      <c r="S17" s="22">
        <v>0.644455693921405</v>
      </c>
      <c r="T17" s="22">
        <v>0.52997718627907997</v>
      </c>
      <c r="U17" s="22">
        <v>0.51341738862881503</v>
      </c>
      <c r="V17" s="22">
        <v>0.62306275909668596</v>
      </c>
      <c r="W17" s="22">
        <v>0.64808951964931205</v>
      </c>
      <c r="X17" s="22">
        <v>0.61199522644318805</v>
      </c>
      <c r="Y17" s="22">
        <v>0.54784875284657397</v>
      </c>
      <c r="Z17" s="22">
        <v>0.59922611641694701</v>
      </c>
      <c r="AA17" s="22">
        <v>0.58649075499678405</v>
      </c>
      <c r="AB17" s="22">
        <v>0.61414938986702605</v>
      </c>
      <c r="AC17" s="22">
        <v>0.469866949764561</v>
      </c>
      <c r="AD17" s="22"/>
      <c r="AE17" s="22">
        <v>0.53648380459381795</v>
      </c>
      <c r="AF17" s="22">
        <v>0.66795768003419198</v>
      </c>
      <c r="AG17" s="22">
        <v>0.509359597000139</v>
      </c>
      <c r="AH17" s="22"/>
      <c r="AI17" s="22">
        <v>0.58995542432481296</v>
      </c>
      <c r="AJ17" s="22">
        <v>0.62959466347473403</v>
      </c>
      <c r="AK17" s="22">
        <v>0.71724344512026605</v>
      </c>
      <c r="AL17" s="22">
        <v>0.48707617238217998</v>
      </c>
      <c r="AM17" s="22">
        <v>0.511073238562189</v>
      </c>
      <c r="AN17" s="22"/>
      <c r="AO17" s="22">
        <v>0.61766988819784596</v>
      </c>
      <c r="AP17" s="22">
        <v>0.64185124895811496</v>
      </c>
      <c r="AQ17" s="22">
        <v>0.68050701099325905</v>
      </c>
      <c r="AR17" s="22"/>
      <c r="AS17" s="22">
        <v>0.51920484583626503</v>
      </c>
      <c r="AT17" s="22">
        <v>0.59354913557699895</v>
      </c>
      <c r="AU17" s="22">
        <v>0.63301706960162796</v>
      </c>
      <c r="AV17" s="22">
        <v>0.61747876526826295</v>
      </c>
      <c r="AW17" s="22">
        <v>0.73804438083171198</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1322</v>
      </c>
      <c r="D7" s="10">
        <v>657</v>
      </c>
      <c r="E7" s="10">
        <v>661</v>
      </c>
      <c r="F7" s="10"/>
      <c r="G7" s="10">
        <v>194</v>
      </c>
      <c r="H7" s="10">
        <v>229</v>
      </c>
      <c r="I7" s="10">
        <v>224</v>
      </c>
      <c r="J7" s="10">
        <v>204</v>
      </c>
      <c r="K7" s="10">
        <v>179</v>
      </c>
      <c r="L7" s="10">
        <v>292</v>
      </c>
      <c r="M7" s="10"/>
      <c r="N7" s="10">
        <v>363</v>
      </c>
      <c r="O7" s="10">
        <v>357</v>
      </c>
      <c r="P7" s="10">
        <v>248</v>
      </c>
      <c r="Q7" s="10">
        <v>347</v>
      </c>
      <c r="R7" s="10"/>
      <c r="S7" s="10">
        <v>149</v>
      </c>
      <c r="T7" s="10">
        <v>182</v>
      </c>
      <c r="U7" s="10">
        <v>119</v>
      </c>
      <c r="V7" s="10">
        <v>130</v>
      </c>
      <c r="W7" s="10">
        <v>95</v>
      </c>
      <c r="X7" s="10">
        <v>111</v>
      </c>
      <c r="Y7" s="10">
        <v>124</v>
      </c>
      <c r="Z7" s="10">
        <v>69</v>
      </c>
      <c r="AA7" s="10">
        <v>146</v>
      </c>
      <c r="AB7" s="10">
        <v>128</v>
      </c>
      <c r="AC7" s="10">
        <v>69</v>
      </c>
      <c r="AD7" s="10"/>
      <c r="AE7" s="10">
        <v>459</v>
      </c>
      <c r="AF7" s="10">
        <v>547</v>
      </c>
      <c r="AG7" s="10">
        <v>190</v>
      </c>
      <c r="AH7" s="10"/>
      <c r="AI7" s="10">
        <v>448</v>
      </c>
      <c r="AJ7" s="10">
        <v>384</v>
      </c>
      <c r="AK7" s="10">
        <v>104</v>
      </c>
      <c r="AL7" s="10">
        <v>25</v>
      </c>
      <c r="AM7" s="10">
        <v>189</v>
      </c>
      <c r="AN7" s="10"/>
      <c r="AO7" s="10">
        <v>280</v>
      </c>
      <c r="AP7" s="10">
        <v>470</v>
      </c>
      <c r="AQ7" s="10">
        <v>109</v>
      </c>
      <c r="AR7" s="10"/>
      <c r="AS7" s="10">
        <v>326</v>
      </c>
      <c r="AT7" s="10">
        <v>317</v>
      </c>
      <c r="AU7" s="10">
        <v>313</v>
      </c>
      <c r="AV7" s="10">
        <v>134</v>
      </c>
      <c r="AW7" s="10">
        <v>21</v>
      </c>
    </row>
    <row r="8" spans="2:49" ht="30" customHeight="1" x14ac:dyDescent="0.25">
      <c r="B8" s="11" t="s">
        <v>20</v>
      </c>
      <c r="C8" s="11">
        <v>1324</v>
      </c>
      <c r="D8" s="11">
        <v>647</v>
      </c>
      <c r="E8" s="11">
        <v>673</v>
      </c>
      <c r="F8" s="11"/>
      <c r="G8" s="11">
        <v>190</v>
      </c>
      <c r="H8" s="11">
        <v>226</v>
      </c>
      <c r="I8" s="11">
        <v>222</v>
      </c>
      <c r="J8" s="11">
        <v>200</v>
      </c>
      <c r="K8" s="11">
        <v>174</v>
      </c>
      <c r="L8" s="11">
        <v>312</v>
      </c>
      <c r="M8" s="11"/>
      <c r="N8" s="11">
        <v>360</v>
      </c>
      <c r="O8" s="11">
        <v>336</v>
      </c>
      <c r="P8" s="11">
        <v>288</v>
      </c>
      <c r="Q8" s="11">
        <v>333</v>
      </c>
      <c r="R8" s="11"/>
      <c r="S8" s="11">
        <v>171</v>
      </c>
      <c r="T8" s="11">
        <v>175</v>
      </c>
      <c r="U8" s="11">
        <v>113</v>
      </c>
      <c r="V8" s="11">
        <v>133</v>
      </c>
      <c r="W8" s="11">
        <v>92</v>
      </c>
      <c r="X8" s="11">
        <v>121</v>
      </c>
      <c r="Y8" s="11">
        <v>116</v>
      </c>
      <c r="Z8" s="11">
        <v>60</v>
      </c>
      <c r="AA8" s="11">
        <v>135</v>
      </c>
      <c r="AB8" s="11">
        <v>141</v>
      </c>
      <c r="AC8" s="11">
        <v>67</v>
      </c>
      <c r="AD8" s="11"/>
      <c r="AE8" s="11">
        <v>467</v>
      </c>
      <c r="AF8" s="11">
        <v>550</v>
      </c>
      <c r="AG8" s="11">
        <v>185</v>
      </c>
      <c r="AH8" s="11"/>
      <c r="AI8" s="11">
        <v>458</v>
      </c>
      <c r="AJ8" s="11">
        <v>379</v>
      </c>
      <c r="AK8" s="11">
        <v>106</v>
      </c>
      <c r="AL8" s="11">
        <v>25</v>
      </c>
      <c r="AM8" s="11">
        <v>184</v>
      </c>
      <c r="AN8" s="11"/>
      <c r="AO8" s="11">
        <v>283</v>
      </c>
      <c r="AP8" s="11">
        <v>467</v>
      </c>
      <c r="AQ8" s="11">
        <v>108</v>
      </c>
      <c r="AR8" s="11"/>
      <c r="AS8" s="11">
        <v>330</v>
      </c>
      <c r="AT8" s="11">
        <v>318</v>
      </c>
      <c r="AU8" s="11">
        <v>312</v>
      </c>
      <c r="AV8" s="11">
        <v>131</v>
      </c>
      <c r="AW8" s="11">
        <v>21</v>
      </c>
    </row>
    <row r="9" spans="2:49" x14ac:dyDescent="0.25">
      <c r="B9" s="18" t="s">
        <v>399</v>
      </c>
      <c r="C9" s="17">
        <v>0.12176417112070401</v>
      </c>
      <c r="D9" s="17">
        <v>0.137442466963865</v>
      </c>
      <c r="E9" s="17">
        <v>0.104439529217801</v>
      </c>
      <c r="F9" s="17"/>
      <c r="G9" s="17">
        <v>0.14665561243372399</v>
      </c>
      <c r="H9" s="17">
        <v>0.14640413198705601</v>
      </c>
      <c r="I9" s="17">
        <v>0.14593312296533001</v>
      </c>
      <c r="J9" s="17">
        <v>0.119836334687957</v>
      </c>
      <c r="K9" s="17">
        <v>9.9430440411365104E-2</v>
      </c>
      <c r="L9" s="17">
        <v>8.5265459898559007E-2</v>
      </c>
      <c r="M9" s="17"/>
      <c r="N9" s="17">
        <v>0.112395000307886</v>
      </c>
      <c r="O9" s="17">
        <v>0.12630975896736199</v>
      </c>
      <c r="P9" s="17">
        <v>0.124344804421156</v>
      </c>
      <c r="Q9" s="17">
        <v>0.127733737431343</v>
      </c>
      <c r="R9" s="17"/>
      <c r="S9" s="17">
        <v>0.16144818488332199</v>
      </c>
      <c r="T9" s="17">
        <v>0.11128464354645599</v>
      </c>
      <c r="U9" s="17">
        <v>0.12689098472049201</v>
      </c>
      <c r="V9" s="17">
        <v>0.14590843022472599</v>
      </c>
      <c r="W9" s="17">
        <v>0.13883984474278299</v>
      </c>
      <c r="X9" s="17">
        <v>0.112138338200476</v>
      </c>
      <c r="Y9" s="17">
        <v>9.9448584018119804E-2</v>
      </c>
      <c r="Z9" s="17">
        <v>0.10483047446562301</v>
      </c>
      <c r="AA9" s="17">
        <v>0.109895316538704</v>
      </c>
      <c r="AB9" s="17">
        <v>0.117173526870857</v>
      </c>
      <c r="AC9" s="17">
        <v>7.2394930830077003E-2</v>
      </c>
      <c r="AD9" s="17"/>
      <c r="AE9" s="17">
        <v>0.11300360810110401</v>
      </c>
      <c r="AF9" s="17">
        <v>0.12946887672886701</v>
      </c>
      <c r="AG9" s="17">
        <v>9.9611325227837097E-2</v>
      </c>
      <c r="AH9" s="17"/>
      <c r="AI9" s="17">
        <v>0.10392459519559299</v>
      </c>
      <c r="AJ9" s="17">
        <v>0.148207087836005</v>
      </c>
      <c r="AK9" s="17">
        <v>0.100969742515034</v>
      </c>
      <c r="AL9" s="17">
        <v>0.154107247707293</v>
      </c>
      <c r="AM9" s="17">
        <v>0.122832623237595</v>
      </c>
      <c r="AN9" s="17"/>
      <c r="AO9" s="17">
        <v>8.2681581581208696E-2</v>
      </c>
      <c r="AP9" s="17">
        <v>0.15112034298977001</v>
      </c>
      <c r="AQ9" s="17">
        <v>0.12670402725584501</v>
      </c>
      <c r="AR9" s="17"/>
      <c r="AS9" s="17">
        <v>0.122852197788725</v>
      </c>
      <c r="AT9" s="17">
        <v>0.12522700961783101</v>
      </c>
      <c r="AU9" s="17">
        <v>0.125957305386837</v>
      </c>
      <c r="AV9" s="17">
        <v>0.13912352231278299</v>
      </c>
      <c r="AW9" s="17">
        <v>0.20972754729443899</v>
      </c>
    </row>
    <row r="10" spans="2:49" x14ac:dyDescent="0.25">
      <c r="B10" s="18" t="s">
        <v>400</v>
      </c>
      <c r="C10" s="17">
        <v>0.32361617235658202</v>
      </c>
      <c r="D10" s="17">
        <v>0.31365098032704197</v>
      </c>
      <c r="E10" s="17">
        <v>0.335029939341002</v>
      </c>
      <c r="F10" s="17"/>
      <c r="G10" s="17">
        <v>0.36749905329347898</v>
      </c>
      <c r="H10" s="17">
        <v>0.34391583746786403</v>
      </c>
      <c r="I10" s="17">
        <v>0.287982512497516</v>
      </c>
      <c r="J10" s="17">
        <v>0.36432058709225701</v>
      </c>
      <c r="K10" s="17">
        <v>0.23039296810695001</v>
      </c>
      <c r="L10" s="17">
        <v>0.33342942775622503</v>
      </c>
      <c r="M10" s="17"/>
      <c r="N10" s="17">
        <v>0.36435895371086002</v>
      </c>
      <c r="O10" s="17">
        <v>0.35690841879306701</v>
      </c>
      <c r="P10" s="17">
        <v>0.31603364217302499</v>
      </c>
      <c r="Q10" s="17">
        <v>0.25950391631241199</v>
      </c>
      <c r="R10" s="17"/>
      <c r="S10" s="17">
        <v>0.3666620451182</v>
      </c>
      <c r="T10" s="17">
        <v>0.31384933620417399</v>
      </c>
      <c r="U10" s="17">
        <v>0.31854215605028902</v>
      </c>
      <c r="V10" s="17">
        <v>0.30121449356678998</v>
      </c>
      <c r="W10" s="17">
        <v>0.36216333521568</v>
      </c>
      <c r="X10" s="17">
        <v>0.29250297944356901</v>
      </c>
      <c r="Y10" s="17">
        <v>0.400734800716956</v>
      </c>
      <c r="Z10" s="17">
        <v>0.25196864578064398</v>
      </c>
      <c r="AA10" s="17">
        <v>0.31995557458856999</v>
      </c>
      <c r="AB10" s="17">
        <v>0.32797982285460597</v>
      </c>
      <c r="AC10" s="17">
        <v>0.223799601315881</v>
      </c>
      <c r="AD10" s="17"/>
      <c r="AE10" s="17">
        <v>0.29402355775188099</v>
      </c>
      <c r="AF10" s="17">
        <v>0.34992048325316799</v>
      </c>
      <c r="AG10" s="17">
        <v>0.33118916052248398</v>
      </c>
      <c r="AH10" s="17"/>
      <c r="AI10" s="17">
        <v>0.31089682835691002</v>
      </c>
      <c r="AJ10" s="17">
        <v>0.34436058094497102</v>
      </c>
      <c r="AK10" s="17">
        <v>0.40369426542331099</v>
      </c>
      <c r="AL10" s="17">
        <v>0.10900088261122</v>
      </c>
      <c r="AM10" s="17">
        <v>0.30066375641981702</v>
      </c>
      <c r="AN10" s="17"/>
      <c r="AO10" s="17">
        <v>0.32990358488022498</v>
      </c>
      <c r="AP10" s="17">
        <v>0.36690388261824203</v>
      </c>
      <c r="AQ10" s="17">
        <v>0.34091779257118499</v>
      </c>
      <c r="AR10" s="17"/>
      <c r="AS10" s="17">
        <v>0.26612322349287998</v>
      </c>
      <c r="AT10" s="17">
        <v>0.32558212592243302</v>
      </c>
      <c r="AU10" s="17">
        <v>0.35655606854437299</v>
      </c>
      <c r="AV10" s="17">
        <v>0.36341461214609999</v>
      </c>
      <c r="AW10" s="17">
        <v>0.47438053730903901</v>
      </c>
    </row>
    <row r="11" spans="2:49" ht="30" x14ac:dyDescent="0.25">
      <c r="B11" s="18" t="s">
        <v>401</v>
      </c>
      <c r="C11" s="17">
        <v>0.32279525892912497</v>
      </c>
      <c r="D11" s="17">
        <v>0.32543698372040503</v>
      </c>
      <c r="E11" s="17">
        <v>0.32071990530247302</v>
      </c>
      <c r="F11" s="17"/>
      <c r="G11" s="17">
        <v>0.25224989118798902</v>
      </c>
      <c r="H11" s="17">
        <v>0.32557367369401802</v>
      </c>
      <c r="I11" s="17">
        <v>0.34790157678700401</v>
      </c>
      <c r="J11" s="17">
        <v>0.31739058278676902</v>
      </c>
      <c r="K11" s="17">
        <v>0.406082472958539</v>
      </c>
      <c r="L11" s="17">
        <v>0.30299556771840103</v>
      </c>
      <c r="M11" s="17"/>
      <c r="N11" s="17">
        <v>0.32779893783027098</v>
      </c>
      <c r="O11" s="17">
        <v>0.29651357992222399</v>
      </c>
      <c r="P11" s="17">
        <v>0.32589202716120202</v>
      </c>
      <c r="Q11" s="17">
        <v>0.32649063151158803</v>
      </c>
      <c r="R11" s="17"/>
      <c r="S11" s="17">
        <v>0.24359451464219201</v>
      </c>
      <c r="T11" s="17">
        <v>0.36037712123035398</v>
      </c>
      <c r="U11" s="17">
        <v>0.30018433114207799</v>
      </c>
      <c r="V11" s="17">
        <v>0.35395454039784102</v>
      </c>
      <c r="W11" s="17">
        <v>0.27248709391709502</v>
      </c>
      <c r="X11" s="17">
        <v>0.322984946661454</v>
      </c>
      <c r="Y11" s="17">
        <v>0.30155216554278402</v>
      </c>
      <c r="Z11" s="17">
        <v>0.41321760691966503</v>
      </c>
      <c r="AA11" s="17">
        <v>0.33547220897435398</v>
      </c>
      <c r="AB11" s="17">
        <v>0.32512290020226797</v>
      </c>
      <c r="AC11" s="17">
        <v>0.39751918181965201</v>
      </c>
      <c r="AD11" s="17"/>
      <c r="AE11" s="17">
        <v>0.32134496946559399</v>
      </c>
      <c r="AF11" s="17">
        <v>0.34058686135812699</v>
      </c>
      <c r="AG11" s="17">
        <v>0.30498159109085599</v>
      </c>
      <c r="AH11" s="17"/>
      <c r="AI11" s="17">
        <v>0.338248971026408</v>
      </c>
      <c r="AJ11" s="17">
        <v>0.30229720774889901</v>
      </c>
      <c r="AK11" s="17">
        <v>0.28179274194157</v>
      </c>
      <c r="AL11" s="17">
        <v>0.38217040413577302</v>
      </c>
      <c r="AM11" s="17">
        <v>0.337877676244137</v>
      </c>
      <c r="AN11" s="17"/>
      <c r="AO11" s="17">
        <v>0.37030015890434198</v>
      </c>
      <c r="AP11" s="17">
        <v>0.298385179525051</v>
      </c>
      <c r="AQ11" s="17">
        <v>0.27167350892087999</v>
      </c>
      <c r="AR11" s="17"/>
      <c r="AS11" s="17">
        <v>0.33517468763641101</v>
      </c>
      <c r="AT11" s="17">
        <v>0.31635414828370001</v>
      </c>
      <c r="AU11" s="17">
        <v>0.317714454264729</v>
      </c>
      <c r="AV11" s="17">
        <v>0.27684642309858698</v>
      </c>
      <c r="AW11" s="17">
        <v>0.21197512862138701</v>
      </c>
    </row>
    <row r="12" spans="2:49" x14ac:dyDescent="0.25">
      <c r="B12" s="18" t="s">
        <v>402</v>
      </c>
      <c r="C12" s="17">
        <v>8.8321442615025503E-2</v>
      </c>
      <c r="D12" s="17">
        <v>9.8662594504871304E-2</v>
      </c>
      <c r="E12" s="17">
        <v>7.8875212946100601E-2</v>
      </c>
      <c r="F12" s="17"/>
      <c r="G12" s="17">
        <v>9.1736742145492406E-2</v>
      </c>
      <c r="H12" s="17">
        <v>4.9300944547466301E-2</v>
      </c>
      <c r="I12" s="17">
        <v>6.9179156307771703E-2</v>
      </c>
      <c r="J12" s="17">
        <v>6.4038804833721805E-2</v>
      </c>
      <c r="K12" s="17">
        <v>9.4253011029974201E-2</v>
      </c>
      <c r="L12" s="17">
        <v>0.14028602982414601</v>
      </c>
      <c r="M12" s="17"/>
      <c r="N12" s="17">
        <v>8.8828804336990599E-2</v>
      </c>
      <c r="O12" s="17">
        <v>9.4361198501517904E-2</v>
      </c>
      <c r="P12" s="17">
        <v>8.9709048149057405E-2</v>
      </c>
      <c r="Q12" s="17">
        <v>8.2395024290732699E-2</v>
      </c>
      <c r="R12" s="17"/>
      <c r="S12" s="17">
        <v>9.1764146540952996E-2</v>
      </c>
      <c r="T12" s="17">
        <v>8.3469740050789401E-2</v>
      </c>
      <c r="U12" s="17">
        <v>5.9267952785042502E-2</v>
      </c>
      <c r="V12" s="17">
        <v>6.22783660910394E-2</v>
      </c>
      <c r="W12" s="17">
        <v>0.110297508736943</v>
      </c>
      <c r="X12" s="17">
        <v>0.118104577784947</v>
      </c>
      <c r="Y12" s="17">
        <v>6.7806083133422707E-2</v>
      </c>
      <c r="Z12" s="17">
        <v>0.105416048501338</v>
      </c>
      <c r="AA12" s="17">
        <v>8.3128110595436996E-2</v>
      </c>
      <c r="AB12" s="17">
        <v>0.116794890539251</v>
      </c>
      <c r="AC12" s="17">
        <v>7.9414145194673894E-2</v>
      </c>
      <c r="AD12" s="17"/>
      <c r="AE12" s="17">
        <v>0.10325047519870501</v>
      </c>
      <c r="AF12" s="17">
        <v>8.2470056594993901E-2</v>
      </c>
      <c r="AG12" s="17">
        <v>8.3423788666302498E-2</v>
      </c>
      <c r="AH12" s="17"/>
      <c r="AI12" s="17">
        <v>0.109613940793995</v>
      </c>
      <c r="AJ12" s="17">
        <v>7.4494143586608302E-2</v>
      </c>
      <c r="AK12" s="17">
        <v>0.11205810567083101</v>
      </c>
      <c r="AL12" s="17">
        <v>0.15441900725507399</v>
      </c>
      <c r="AM12" s="17">
        <v>5.8926131737053598E-2</v>
      </c>
      <c r="AN12" s="17"/>
      <c r="AO12" s="17">
        <v>0.106972491215135</v>
      </c>
      <c r="AP12" s="17">
        <v>7.4378448577024206E-2</v>
      </c>
      <c r="AQ12" s="17">
        <v>0.106719027841246</v>
      </c>
      <c r="AR12" s="17"/>
      <c r="AS12" s="17">
        <v>9.4221923575440097E-2</v>
      </c>
      <c r="AT12" s="17">
        <v>8.5129330065070105E-2</v>
      </c>
      <c r="AU12" s="17">
        <v>8.3217713684415495E-2</v>
      </c>
      <c r="AV12" s="17">
        <v>8.9424135489684697E-2</v>
      </c>
      <c r="AW12" s="17">
        <v>0</v>
      </c>
    </row>
    <row r="13" spans="2:49" x14ac:dyDescent="0.25">
      <c r="B13" s="18" t="s">
        <v>403</v>
      </c>
      <c r="C13" s="17">
        <v>5.1101280750771E-2</v>
      </c>
      <c r="D13" s="17">
        <v>6.3365662248224097E-2</v>
      </c>
      <c r="E13" s="17">
        <v>3.9594940108492599E-2</v>
      </c>
      <c r="F13" s="17"/>
      <c r="G13" s="17">
        <v>3.7795226636450602E-2</v>
      </c>
      <c r="H13" s="17">
        <v>2.95942455469284E-2</v>
      </c>
      <c r="I13" s="17">
        <v>4.8191648976626103E-2</v>
      </c>
      <c r="J13" s="17">
        <v>3.9220386091390301E-2</v>
      </c>
      <c r="K13" s="17">
        <v>7.9775230671554898E-2</v>
      </c>
      <c r="L13" s="17">
        <v>6.8456647492894596E-2</v>
      </c>
      <c r="M13" s="17"/>
      <c r="N13" s="17">
        <v>3.9706291578658001E-2</v>
      </c>
      <c r="O13" s="17">
        <v>4.5588159881293597E-2</v>
      </c>
      <c r="P13" s="17">
        <v>7.1279171309958395E-2</v>
      </c>
      <c r="Q13" s="17">
        <v>5.2643683449647101E-2</v>
      </c>
      <c r="R13" s="17"/>
      <c r="S13" s="17">
        <v>3.45679099494808E-2</v>
      </c>
      <c r="T13" s="17">
        <v>3.9232063631534198E-2</v>
      </c>
      <c r="U13" s="17">
        <v>6.8980502558248599E-2</v>
      </c>
      <c r="V13" s="17">
        <v>5.2974005053513802E-2</v>
      </c>
      <c r="W13" s="17">
        <v>6.3107228257378398E-2</v>
      </c>
      <c r="X13" s="17">
        <v>2.93198494533842E-2</v>
      </c>
      <c r="Y13" s="17">
        <v>9.0196379443977903E-2</v>
      </c>
      <c r="Z13" s="17">
        <v>4.3679409630174901E-2</v>
      </c>
      <c r="AA13" s="17">
        <v>5.7252110197464602E-2</v>
      </c>
      <c r="AB13" s="17">
        <v>4.23480531123177E-2</v>
      </c>
      <c r="AC13" s="17">
        <v>5.83089045603973E-2</v>
      </c>
      <c r="AD13" s="17"/>
      <c r="AE13" s="17">
        <v>9.3150925760563705E-2</v>
      </c>
      <c r="AF13" s="17">
        <v>2.30438308580154E-2</v>
      </c>
      <c r="AG13" s="17">
        <v>3.21746110874628E-2</v>
      </c>
      <c r="AH13" s="17"/>
      <c r="AI13" s="17">
        <v>7.99680290546992E-2</v>
      </c>
      <c r="AJ13" s="17">
        <v>2.08932074898339E-2</v>
      </c>
      <c r="AK13" s="17">
        <v>4.4696262687277603E-2</v>
      </c>
      <c r="AL13" s="17">
        <v>7.5888806355422098E-2</v>
      </c>
      <c r="AM13" s="17">
        <v>4.8806115664151002E-2</v>
      </c>
      <c r="AN13" s="17"/>
      <c r="AO13" s="17">
        <v>7.5751788653933505E-2</v>
      </c>
      <c r="AP13" s="17">
        <v>1.93335979632328E-2</v>
      </c>
      <c r="AQ13" s="17">
        <v>3.7770108141977302E-2</v>
      </c>
      <c r="AR13" s="17"/>
      <c r="AS13" s="17">
        <v>5.3225689655433402E-2</v>
      </c>
      <c r="AT13" s="17">
        <v>5.5957279710056797E-2</v>
      </c>
      <c r="AU13" s="17">
        <v>2.1689647478427498E-2</v>
      </c>
      <c r="AV13" s="17">
        <v>5.9345441205572197E-2</v>
      </c>
      <c r="AW13" s="17">
        <v>4.6373889154620998E-2</v>
      </c>
    </row>
    <row r="14" spans="2:49" x14ac:dyDescent="0.25">
      <c r="B14" s="18" t="s">
        <v>104</v>
      </c>
      <c r="C14" s="17">
        <v>9.2401674227792593E-2</v>
      </c>
      <c r="D14" s="17">
        <v>6.1441312235592301E-2</v>
      </c>
      <c r="E14" s="17">
        <v>0.121340473084131</v>
      </c>
      <c r="F14" s="17"/>
      <c r="G14" s="17">
        <v>0.104063474302865</v>
      </c>
      <c r="H14" s="17">
        <v>0.105211166756667</v>
      </c>
      <c r="I14" s="17">
        <v>0.100811982465752</v>
      </c>
      <c r="J14" s="17">
        <v>9.5193304507905793E-2</v>
      </c>
      <c r="K14" s="17">
        <v>9.0065876821616903E-2</v>
      </c>
      <c r="L14" s="17">
        <v>6.9566867309774905E-2</v>
      </c>
      <c r="M14" s="17"/>
      <c r="N14" s="17">
        <v>6.6912012235334203E-2</v>
      </c>
      <c r="O14" s="17">
        <v>8.0318883934535706E-2</v>
      </c>
      <c r="P14" s="17">
        <v>7.2741306785601104E-2</v>
      </c>
      <c r="Q14" s="17">
        <v>0.151233007004278</v>
      </c>
      <c r="R14" s="17"/>
      <c r="S14" s="17">
        <v>0.10196319886585201</v>
      </c>
      <c r="T14" s="17">
        <v>9.1787095336692701E-2</v>
      </c>
      <c r="U14" s="17">
        <v>0.12613407274385</v>
      </c>
      <c r="V14" s="17">
        <v>8.3670164666090605E-2</v>
      </c>
      <c r="W14" s="17">
        <v>5.3104989130121003E-2</v>
      </c>
      <c r="X14" s="17">
        <v>0.124949308456169</v>
      </c>
      <c r="Y14" s="17">
        <v>4.0261987144739803E-2</v>
      </c>
      <c r="Z14" s="17">
        <v>8.0887814702555294E-2</v>
      </c>
      <c r="AA14" s="17">
        <v>9.4296679105470196E-2</v>
      </c>
      <c r="AB14" s="17">
        <v>7.0580806420699693E-2</v>
      </c>
      <c r="AC14" s="17">
        <v>0.16856323627931799</v>
      </c>
      <c r="AD14" s="17"/>
      <c r="AE14" s="17">
        <v>7.5226463722152095E-2</v>
      </c>
      <c r="AF14" s="17">
        <v>7.4509891206828993E-2</v>
      </c>
      <c r="AG14" s="17">
        <v>0.14861952340505799</v>
      </c>
      <c r="AH14" s="17"/>
      <c r="AI14" s="17">
        <v>5.7347635572394799E-2</v>
      </c>
      <c r="AJ14" s="17">
        <v>0.109747772393683</v>
      </c>
      <c r="AK14" s="17">
        <v>5.6788881761976398E-2</v>
      </c>
      <c r="AL14" s="17">
        <v>0.124413651935217</v>
      </c>
      <c r="AM14" s="17">
        <v>0.13089369669724699</v>
      </c>
      <c r="AN14" s="17"/>
      <c r="AO14" s="17">
        <v>3.4390394765156297E-2</v>
      </c>
      <c r="AP14" s="17">
        <v>8.9878548326680394E-2</v>
      </c>
      <c r="AQ14" s="17">
        <v>0.11621553526886599</v>
      </c>
      <c r="AR14" s="17"/>
      <c r="AS14" s="17">
        <v>0.12840227785111</v>
      </c>
      <c r="AT14" s="17">
        <v>9.1750106400909096E-2</v>
      </c>
      <c r="AU14" s="17">
        <v>9.4864810641218003E-2</v>
      </c>
      <c r="AV14" s="17">
        <v>7.1845865747273197E-2</v>
      </c>
      <c r="AW14" s="17">
        <v>5.7542897620514503E-2</v>
      </c>
    </row>
    <row r="15" spans="2:49" x14ac:dyDescent="0.25">
      <c r="B15" s="18" t="s">
        <v>404</v>
      </c>
      <c r="C15" s="21">
        <v>0.445380343477286</v>
      </c>
      <c r="D15" s="21">
        <v>0.451093447290907</v>
      </c>
      <c r="E15" s="21">
        <v>0.43946946855880298</v>
      </c>
      <c r="F15" s="21"/>
      <c r="G15" s="21">
        <v>0.51415466572720303</v>
      </c>
      <c r="H15" s="21">
        <v>0.49031996945492001</v>
      </c>
      <c r="I15" s="21">
        <v>0.43391563546284601</v>
      </c>
      <c r="J15" s="21">
        <v>0.48415692178021302</v>
      </c>
      <c r="K15" s="21">
        <v>0.32982340851831499</v>
      </c>
      <c r="L15" s="21">
        <v>0.41869488765478402</v>
      </c>
      <c r="M15" s="21"/>
      <c r="N15" s="21">
        <v>0.47675395401874598</v>
      </c>
      <c r="O15" s="21">
        <v>0.48321817776042902</v>
      </c>
      <c r="P15" s="21">
        <v>0.44037844659418102</v>
      </c>
      <c r="Q15" s="21">
        <v>0.38723765374375502</v>
      </c>
      <c r="R15" s="21"/>
      <c r="S15" s="21">
        <v>0.52811023000152202</v>
      </c>
      <c r="T15" s="21">
        <v>0.42513397975063</v>
      </c>
      <c r="U15" s="21">
        <v>0.445433140770781</v>
      </c>
      <c r="V15" s="21">
        <v>0.44712292379151503</v>
      </c>
      <c r="W15" s="21">
        <v>0.501003179958463</v>
      </c>
      <c r="X15" s="21">
        <v>0.40464131764404498</v>
      </c>
      <c r="Y15" s="21">
        <v>0.50018338473507495</v>
      </c>
      <c r="Z15" s="21">
        <v>0.35679912024626598</v>
      </c>
      <c r="AA15" s="21">
        <v>0.42985089112727398</v>
      </c>
      <c r="AB15" s="21">
        <v>0.445153349725463</v>
      </c>
      <c r="AC15" s="21">
        <v>0.29619453214595798</v>
      </c>
      <c r="AD15" s="21"/>
      <c r="AE15" s="21">
        <v>0.40702716585298498</v>
      </c>
      <c r="AF15" s="21">
        <v>0.47938935998203502</v>
      </c>
      <c r="AG15" s="21">
        <v>0.43080048575032098</v>
      </c>
      <c r="AH15" s="21"/>
      <c r="AI15" s="21">
        <v>0.41482142355250301</v>
      </c>
      <c r="AJ15" s="21">
        <v>0.49256766878097602</v>
      </c>
      <c r="AK15" s="21">
        <v>0.50466400793834498</v>
      </c>
      <c r="AL15" s="21">
        <v>0.26310813031851299</v>
      </c>
      <c r="AM15" s="21">
        <v>0.42349637965741199</v>
      </c>
      <c r="AN15" s="21"/>
      <c r="AO15" s="21">
        <v>0.41258516646143401</v>
      </c>
      <c r="AP15" s="21">
        <v>0.51802422560801198</v>
      </c>
      <c r="AQ15" s="21">
        <v>0.46762181982702999</v>
      </c>
      <c r="AR15" s="21"/>
      <c r="AS15" s="21">
        <v>0.388975421281606</v>
      </c>
      <c r="AT15" s="21">
        <v>0.45080913554026403</v>
      </c>
      <c r="AU15" s="21">
        <v>0.48251337393121002</v>
      </c>
      <c r="AV15" s="21">
        <v>0.50253813445888296</v>
      </c>
      <c r="AW15" s="21">
        <v>0.68410808460347805</v>
      </c>
    </row>
    <row r="16" spans="2:49" x14ac:dyDescent="0.25">
      <c r="B16" s="18" t="s">
        <v>405</v>
      </c>
      <c r="C16" s="21">
        <v>0.139422723365797</v>
      </c>
      <c r="D16" s="21">
        <v>0.16202825675309501</v>
      </c>
      <c r="E16" s="21">
        <v>0.11847015305459301</v>
      </c>
      <c r="F16" s="21"/>
      <c r="G16" s="21">
        <v>0.12953196878194301</v>
      </c>
      <c r="H16" s="21">
        <v>7.8895190094394704E-2</v>
      </c>
      <c r="I16" s="21">
        <v>0.117370805284398</v>
      </c>
      <c r="J16" s="21">
        <v>0.103259190925112</v>
      </c>
      <c r="K16" s="21">
        <v>0.174028241701529</v>
      </c>
      <c r="L16" s="21">
        <v>0.20874267731704099</v>
      </c>
      <c r="M16" s="21"/>
      <c r="N16" s="21">
        <v>0.12853509591564899</v>
      </c>
      <c r="O16" s="21">
        <v>0.139949358382812</v>
      </c>
      <c r="P16" s="21">
        <v>0.16098821945901601</v>
      </c>
      <c r="Q16" s="21">
        <v>0.13503870774037999</v>
      </c>
      <c r="R16" s="21"/>
      <c r="S16" s="21">
        <v>0.126332056490434</v>
      </c>
      <c r="T16" s="21">
        <v>0.122701803682324</v>
      </c>
      <c r="U16" s="21">
        <v>0.12824845534329099</v>
      </c>
      <c r="V16" s="21">
        <v>0.115252371144553</v>
      </c>
      <c r="W16" s="21">
        <v>0.17340473699432199</v>
      </c>
      <c r="X16" s="21">
        <v>0.14742442723833099</v>
      </c>
      <c r="Y16" s="21">
        <v>0.158002462577401</v>
      </c>
      <c r="Z16" s="21">
        <v>0.14909545813151301</v>
      </c>
      <c r="AA16" s="21">
        <v>0.14038022079290199</v>
      </c>
      <c r="AB16" s="21">
        <v>0.159142943651569</v>
      </c>
      <c r="AC16" s="21">
        <v>0.13772304975507099</v>
      </c>
      <c r="AD16" s="21"/>
      <c r="AE16" s="21">
        <v>0.196401400959268</v>
      </c>
      <c r="AF16" s="21">
        <v>0.10551388745300901</v>
      </c>
      <c r="AG16" s="21">
        <v>0.115598399753765</v>
      </c>
      <c r="AH16" s="21"/>
      <c r="AI16" s="21">
        <v>0.18958196984869399</v>
      </c>
      <c r="AJ16" s="21">
        <v>9.5387351076442195E-2</v>
      </c>
      <c r="AK16" s="21">
        <v>0.15675436835810799</v>
      </c>
      <c r="AL16" s="21">
        <v>0.23030781361049699</v>
      </c>
      <c r="AM16" s="21">
        <v>0.107732247401205</v>
      </c>
      <c r="AN16" s="21"/>
      <c r="AO16" s="21">
        <v>0.182724279869068</v>
      </c>
      <c r="AP16" s="21">
        <v>9.3712046540256999E-2</v>
      </c>
      <c r="AQ16" s="21">
        <v>0.14448913598322299</v>
      </c>
      <c r="AR16" s="21"/>
      <c r="AS16" s="21">
        <v>0.14744761323087299</v>
      </c>
      <c r="AT16" s="21">
        <v>0.14108660977512699</v>
      </c>
      <c r="AU16" s="21">
        <v>0.10490736116284299</v>
      </c>
      <c r="AV16" s="21">
        <v>0.14876957669525701</v>
      </c>
      <c r="AW16" s="21">
        <v>4.6373889154620998E-2</v>
      </c>
    </row>
    <row r="17" spans="2:49" x14ac:dyDescent="0.25">
      <c r="B17" s="18" t="s">
        <v>179</v>
      </c>
      <c r="C17" s="22">
        <v>0.30595762011149003</v>
      </c>
      <c r="D17" s="22">
        <v>0.28906519053781199</v>
      </c>
      <c r="E17" s="22">
        <v>0.32099931550420902</v>
      </c>
      <c r="F17" s="22"/>
      <c r="G17" s="22">
        <v>0.38462269694526002</v>
      </c>
      <c r="H17" s="22">
        <v>0.41142477936052502</v>
      </c>
      <c r="I17" s="22">
        <v>0.31654483017844798</v>
      </c>
      <c r="J17" s="22">
        <v>0.38089773085510098</v>
      </c>
      <c r="K17" s="22">
        <v>0.15579516681678601</v>
      </c>
      <c r="L17" s="22">
        <v>0.209952210337743</v>
      </c>
      <c r="M17" s="22"/>
      <c r="N17" s="22">
        <v>0.34821885810309799</v>
      </c>
      <c r="O17" s="22">
        <v>0.343268819377617</v>
      </c>
      <c r="P17" s="22">
        <v>0.27939022713516498</v>
      </c>
      <c r="Q17" s="22">
        <v>0.252198946003375</v>
      </c>
      <c r="R17" s="22"/>
      <c r="S17" s="22">
        <v>0.40177817351108802</v>
      </c>
      <c r="T17" s="22">
        <v>0.30243217606830602</v>
      </c>
      <c r="U17" s="22">
        <v>0.31718468542749001</v>
      </c>
      <c r="V17" s="22">
        <v>0.33187055264696202</v>
      </c>
      <c r="W17" s="22">
        <v>0.32759844296414098</v>
      </c>
      <c r="X17" s="22">
        <v>0.25721689040571399</v>
      </c>
      <c r="Y17" s="22">
        <v>0.34218092215767498</v>
      </c>
      <c r="Z17" s="22">
        <v>0.207703662114753</v>
      </c>
      <c r="AA17" s="22">
        <v>0.28947067033437202</v>
      </c>
      <c r="AB17" s="22">
        <v>0.286010406073894</v>
      </c>
      <c r="AC17" s="22">
        <v>0.15847148239088699</v>
      </c>
      <c r="AD17" s="22"/>
      <c r="AE17" s="22">
        <v>0.21062576489371701</v>
      </c>
      <c r="AF17" s="22">
        <v>0.37387547252902598</v>
      </c>
      <c r="AG17" s="22">
        <v>0.31520208599655603</v>
      </c>
      <c r="AH17" s="22"/>
      <c r="AI17" s="22">
        <v>0.22523945370380899</v>
      </c>
      <c r="AJ17" s="22">
        <v>0.39718031770453399</v>
      </c>
      <c r="AK17" s="22">
        <v>0.34790963958023702</v>
      </c>
      <c r="AL17" s="22">
        <v>3.2800316708016697E-2</v>
      </c>
      <c r="AM17" s="22">
        <v>0.31576413225620698</v>
      </c>
      <c r="AN17" s="22"/>
      <c r="AO17" s="22">
        <v>0.229860886592365</v>
      </c>
      <c r="AP17" s="22">
        <v>0.42431217906775498</v>
      </c>
      <c r="AQ17" s="22">
        <v>0.323132683843807</v>
      </c>
      <c r="AR17" s="22"/>
      <c r="AS17" s="22">
        <v>0.24152780805073201</v>
      </c>
      <c r="AT17" s="22">
        <v>0.30972252576513698</v>
      </c>
      <c r="AU17" s="22">
        <v>0.37760601276836703</v>
      </c>
      <c r="AV17" s="22">
        <v>0.35376855776362598</v>
      </c>
      <c r="AW17" s="22">
        <v>0.63773419544885701</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1322</v>
      </c>
      <c r="D7" s="10">
        <v>657</v>
      </c>
      <c r="E7" s="10">
        <v>661</v>
      </c>
      <c r="F7" s="10"/>
      <c r="G7" s="10">
        <v>194</v>
      </c>
      <c r="H7" s="10">
        <v>229</v>
      </c>
      <c r="I7" s="10">
        <v>224</v>
      </c>
      <c r="J7" s="10">
        <v>204</v>
      </c>
      <c r="K7" s="10">
        <v>179</v>
      </c>
      <c r="L7" s="10">
        <v>292</v>
      </c>
      <c r="M7" s="10"/>
      <c r="N7" s="10">
        <v>363</v>
      </c>
      <c r="O7" s="10">
        <v>357</v>
      </c>
      <c r="P7" s="10">
        <v>248</v>
      </c>
      <c r="Q7" s="10">
        <v>347</v>
      </c>
      <c r="R7" s="10"/>
      <c r="S7" s="10">
        <v>149</v>
      </c>
      <c r="T7" s="10">
        <v>182</v>
      </c>
      <c r="U7" s="10">
        <v>119</v>
      </c>
      <c r="V7" s="10">
        <v>130</v>
      </c>
      <c r="W7" s="10">
        <v>95</v>
      </c>
      <c r="X7" s="10">
        <v>111</v>
      </c>
      <c r="Y7" s="10">
        <v>124</v>
      </c>
      <c r="Z7" s="10">
        <v>69</v>
      </c>
      <c r="AA7" s="10">
        <v>146</v>
      </c>
      <c r="AB7" s="10">
        <v>128</v>
      </c>
      <c r="AC7" s="10">
        <v>69</v>
      </c>
      <c r="AD7" s="10"/>
      <c r="AE7" s="10">
        <v>459</v>
      </c>
      <c r="AF7" s="10">
        <v>547</v>
      </c>
      <c r="AG7" s="10">
        <v>190</v>
      </c>
      <c r="AH7" s="10"/>
      <c r="AI7" s="10">
        <v>448</v>
      </c>
      <c r="AJ7" s="10">
        <v>384</v>
      </c>
      <c r="AK7" s="10">
        <v>104</v>
      </c>
      <c r="AL7" s="10">
        <v>25</v>
      </c>
      <c r="AM7" s="10">
        <v>189</v>
      </c>
      <c r="AN7" s="10"/>
      <c r="AO7" s="10">
        <v>280</v>
      </c>
      <c r="AP7" s="10">
        <v>470</v>
      </c>
      <c r="AQ7" s="10">
        <v>109</v>
      </c>
      <c r="AR7" s="10"/>
      <c r="AS7" s="10">
        <v>326</v>
      </c>
      <c r="AT7" s="10">
        <v>317</v>
      </c>
      <c r="AU7" s="10">
        <v>313</v>
      </c>
      <c r="AV7" s="10">
        <v>134</v>
      </c>
      <c r="AW7" s="10">
        <v>21</v>
      </c>
    </row>
    <row r="8" spans="2:49" ht="30" customHeight="1" x14ac:dyDescent="0.25">
      <c r="B8" s="11" t="s">
        <v>20</v>
      </c>
      <c r="C8" s="11">
        <v>1324</v>
      </c>
      <c r="D8" s="11">
        <v>647</v>
      </c>
      <c r="E8" s="11">
        <v>673</v>
      </c>
      <c r="F8" s="11"/>
      <c r="G8" s="11">
        <v>190</v>
      </c>
      <c r="H8" s="11">
        <v>226</v>
      </c>
      <c r="I8" s="11">
        <v>222</v>
      </c>
      <c r="J8" s="11">
        <v>200</v>
      </c>
      <c r="K8" s="11">
        <v>174</v>
      </c>
      <c r="L8" s="11">
        <v>312</v>
      </c>
      <c r="M8" s="11"/>
      <c r="N8" s="11">
        <v>360</v>
      </c>
      <c r="O8" s="11">
        <v>336</v>
      </c>
      <c r="P8" s="11">
        <v>288</v>
      </c>
      <c r="Q8" s="11">
        <v>333</v>
      </c>
      <c r="R8" s="11"/>
      <c r="S8" s="11">
        <v>171</v>
      </c>
      <c r="T8" s="11">
        <v>175</v>
      </c>
      <c r="U8" s="11">
        <v>113</v>
      </c>
      <c r="V8" s="11">
        <v>133</v>
      </c>
      <c r="W8" s="11">
        <v>92</v>
      </c>
      <c r="X8" s="11">
        <v>121</v>
      </c>
      <c r="Y8" s="11">
        <v>116</v>
      </c>
      <c r="Z8" s="11">
        <v>60</v>
      </c>
      <c r="AA8" s="11">
        <v>135</v>
      </c>
      <c r="AB8" s="11">
        <v>141</v>
      </c>
      <c r="AC8" s="11">
        <v>67</v>
      </c>
      <c r="AD8" s="11"/>
      <c r="AE8" s="11">
        <v>467</v>
      </c>
      <c r="AF8" s="11">
        <v>550</v>
      </c>
      <c r="AG8" s="11">
        <v>185</v>
      </c>
      <c r="AH8" s="11"/>
      <c r="AI8" s="11">
        <v>458</v>
      </c>
      <c r="AJ8" s="11">
        <v>379</v>
      </c>
      <c r="AK8" s="11">
        <v>106</v>
      </c>
      <c r="AL8" s="11">
        <v>25</v>
      </c>
      <c r="AM8" s="11">
        <v>184</v>
      </c>
      <c r="AN8" s="11"/>
      <c r="AO8" s="11">
        <v>283</v>
      </c>
      <c r="AP8" s="11">
        <v>467</v>
      </c>
      <c r="AQ8" s="11">
        <v>108</v>
      </c>
      <c r="AR8" s="11"/>
      <c r="AS8" s="11">
        <v>330</v>
      </c>
      <c r="AT8" s="11">
        <v>318</v>
      </c>
      <c r="AU8" s="11">
        <v>312</v>
      </c>
      <c r="AV8" s="11">
        <v>131</v>
      </c>
      <c r="AW8" s="11">
        <v>21</v>
      </c>
    </row>
    <row r="9" spans="2:49" x14ac:dyDescent="0.25">
      <c r="B9" s="18" t="s">
        <v>399</v>
      </c>
      <c r="C9" s="17">
        <v>0.11501641329557501</v>
      </c>
      <c r="D9" s="17">
        <v>0.128396711051222</v>
      </c>
      <c r="E9" s="17">
        <v>9.9863719074103796E-2</v>
      </c>
      <c r="F9" s="17"/>
      <c r="G9" s="17">
        <v>0.17567418662836801</v>
      </c>
      <c r="H9" s="17">
        <v>0.13776163305529099</v>
      </c>
      <c r="I9" s="17">
        <v>0.114550186069208</v>
      </c>
      <c r="J9" s="17">
        <v>0.112649706274389</v>
      </c>
      <c r="K9" s="17">
        <v>0.108695692816741</v>
      </c>
      <c r="L9" s="17">
        <v>6.6952517158073599E-2</v>
      </c>
      <c r="M9" s="17"/>
      <c r="N9" s="17">
        <v>0.123894218673227</v>
      </c>
      <c r="O9" s="17">
        <v>0.126393993140622</v>
      </c>
      <c r="P9" s="17">
        <v>0.116271345503059</v>
      </c>
      <c r="Q9" s="17">
        <v>9.5334581117087397E-2</v>
      </c>
      <c r="R9" s="17"/>
      <c r="S9" s="17">
        <v>0.151601197707631</v>
      </c>
      <c r="T9" s="17">
        <v>0.124785988459004</v>
      </c>
      <c r="U9" s="17">
        <v>0.16426372590559701</v>
      </c>
      <c r="V9" s="17">
        <v>0.110269955115016</v>
      </c>
      <c r="W9" s="17">
        <v>8.4283368703391301E-2</v>
      </c>
      <c r="X9" s="17">
        <v>0.104152046293661</v>
      </c>
      <c r="Y9" s="17">
        <v>0.137872862719807</v>
      </c>
      <c r="Z9" s="17">
        <v>0.15538683194539199</v>
      </c>
      <c r="AA9" s="17">
        <v>5.0973935992898602E-2</v>
      </c>
      <c r="AB9" s="17">
        <v>9.28251409865605E-2</v>
      </c>
      <c r="AC9" s="17">
        <v>8.41993799345815E-2</v>
      </c>
      <c r="AD9" s="17"/>
      <c r="AE9" s="17">
        <v>9.5128979962189997E-2</v>
      </c>
      <c r="AF9" s="17">
        <v>0.13523554117769401</v>
      </c>
      <c r="AG9" s="17">
        <v>5.9820490980673303E-2</v>
      </c>
      <c r="AH9" s="17"/>
      <c r="AI9" s="17">
        <v>9.0332242864294102E-2</v>
      </c>
      <c r="AJ9" s="17">
        <v>0.147080908600697</v>
      </c>
      <c r="AK9" s="17">
        <v>0.106363627474827</v>
      </c>
      <c r="AL9" s="17">
        <v>0.14758564354154199</v>
      </c>
      <c r="AM9" s="17">
        <v>9.8262889380216101E-2</v>
      </c>
      <c r="AN9" s="17"/>
      <c r="AO9" s="17">
        <v>0.12653614786754699</v>
      </c>
      <c r="AP9" s="17">
        <v>0.136477419296855</v>
      </c>
      <c r="AQ9" s="17">
        <v>0.10977162405096701</v>
      </c>
      <c r="AR9" s="17"/>
      <c r="AS9" s="17">
        <v>0.106711558848609</v>
      </c>
      <c r="AT9" s="17">
        <v>0.104762576611581</v>
      </c>
      <c r="AU9" s="17">
        <v>0.13203940246639401</v>
      </c>
      <c r="AV9" s="17">
        <v>0.16692138121855399</v>
      </c>
      <c r="AW9" s="17">
        <v>0.22172657922752001</v>
      </c>
    </row>
    <row r="10" spans="2:49" x14ac:dyDescent="0.25">
      <c r="B10" s="18" t="s">
        <v>400</v>
      </c>
      <c r="C10" s="17">
        <v>0.31828442578508298</v>
      </c>
      <c r="D10" s="17">
        <v>0.32121666766465201</v>
      </c>
      <c r="E10" s="17">
        <v>0.31726393863907798</v>
      </c>
      <c r="F10" s="17"/>
      <c r="G10" s="17">
        <v>0.35689430798150401</v>
      </c>
      <c r="H10" s="17">
        <v>0.36130299116611098</v>
      </c>
      <c r="I10" s="17">
        <v>0.32897539877242499</v>
      </c>
      <c r="J10" s="17">
        <v>0.36136790953007403</v>
      </c>
      <c r="K10" s="17">
        <v>0.25880238402901701</v>
      </c>
      <c r="L10" s="17">
        <v>0.261638030465903</v>
      </c>
      <c r="M10" s="17"/>
      <c r="N10" s="17">
        <v>0.37167088248749403</v>
      </c>
      <c r="O10" s="17">
        <v>0.31182890868100499</v>
      </c>
      <c r="P10" s="17">
        <v>0.26001055749130098</v>
      </c>
      <c r="Q10" s="17">
        <v>0.31505273494223301</v>
      </c>
      <c r="R10" s="17"/>
      <c r="S10" s="17">
        <v>0.36159193974334902</v>
      </c>
      <c r="T10" s="17">
        <v>0.32898881133638203</v>
      </c>
      <c r="U10" s="17">
        <v>0.26096129217619901</v>
      </c>
      <c r="V10" s="17">
        <v>0.30140588535285601</v>
      </c>
      <c r="W10" s="17">
        <v>0.36653964526475602</v>
      </c>
      <c r="X10" s="17">
        <v>0.31523922096562101</v>
      </c>
      <c r="Y10" s="17">
        <v>0.27886617743497999</v>
      </c>
      <c r="Z10" s="17">
        <v>0.32234287459747601</v>
      </c>
      <c r="AA10" s="17">
        <v>0.30719581867467399</v>
      </c>
      <c r="AB10" s="17">
        <v>0.34508250615404601</v>
      </c>
      <c r="AC10" s="17">
        <v>0.27922036678089301</v>
      </c>
      <c r="AD10" s="17"/>
      <c r="AE10" s="17">
        <v>0.246655169662095</v>
      </c>
      <c r="AF10" s="17">
        <v>0.3816846705243</v>
      </c>
      <c r="AG10" s="17">
        <v>0.28922151101580101</v>
      </c>
      <c r="AH10" s="17"/>
      <c r="AI10" s="17">
        <v>0.272061230052346</v>
      </c>
      <c r="AJ10" s="17">
        <v>0.37675276146049602</v>
      </c>
      <c r="AK10" s="17">
        <v>0.43166060544148999</v>
      </c>
      <c r="AL10" s="17">
        <v>0.211463121758451</v>
      </c>
      <c r="AM10" s="17">
        <v>0.28146962564426697</v>
      </c>
      <c r="AN10" s="17"/>
      <c r="AO10" s="17">
        <v>0.26634979796410602</v>
      </c>
      <c r="AP10" s="17">
        <v>0.37846401083762798</v>
      </c>
      <c r="AQ10" s="17">
        <v>0.452652613020466</v>
      </c>
      <c r="AR10" s="17"/>
      <c r="AS10" s="17">
        <v>0.26682369786363302</v>
      </c>
      <c r="AT10" s="17">
        <v>0.32100180994818001</v>
      </c>
      <c r="AU10" s="17">
        <v>0.37161616796487301</v>
      </c>
      <c r="AV10" s="17">
        <v>0.32580606141682</v>
      </c>
      <c r="AW10" s="17">
        <v>0.39612260606444499</v>
      </c>
    </row>
    <row r="11" spans="2:49" ht="30" x14ac:dyDescent="0.25">
      <c r="B11" s="18" t="s">
        <v>401</v>
      </c>
      <c r="C11" s="17">
        <v>0.32669245749070802</v>
      </c>
      <c r="D11" s="17">
        <v>0.33340657947730901</v>
      </c>
      <c r="E11" s="17">
        <v>0.32072251047936401</v>
      </c>
      <c r="F11" s="17"/>
      <c r="G11" s="17">
        <v>0.32749053089865598</v>
      </c>
      <c r="H11" s="17">
        <v>0.28871858777095799</v>
      </c>
      <c r="I11" s="17">
        <v>0.36869301245396902</v>
      </c>
      <c r="J11" s="17">
        <v>0.29212699059598402</v>
      </c>
      <c r="K11" s="17">
        <v>0.30809602599549102</v>
      </c>
      <c r="L11" s="17">
        <v>0.35628405553501102</v>
      </c>
      <c r="M11" s="17"/>
      <c r="N11" s="17">
        <v>0.30095335310533</v>
      </c>
      <c r="O11" s="17">
        <v>0.336484660257172</v>
      </c>
      <c r="P11" s="17">
        <v>0.35133914286071</v>
      </c>
      <c r="Q11" s="17">
        <v>0.32069435357935699</v>
      </c>
      <c r="R11" s="17"/>
      <c r="S11" s="17">
        <v>0.31878370605603201</v>
      </c>
      <c r="T11" s="17">
        <v>0.292184289154996</v>
      </c>
      <c r="U11" s="17">
        <v>0.35193806355375101</v>
      </c>
      <c r="V11" s="17">
        <v>0.34219919031824803</v>
      </c>
      <c r="W11" s="17">
        <v>0.27493584348567301</v>
      </c>
      <c r="X11" s="17">
        <v>0.31474858488965501</v>
      </c>
      <c r="Y11" s="17">
        <v>0.32754329458078602</v>
      </c>
      <c r="Z11" s="17">
        <v>0.28948144526150998</v>
      </c>
      <c r="AA11" s="17">
        <v>0.41634137085024697</v>
      </c>
      <c r="AB11" s="17">
        <v>0.33416677543796502</v>
      </c>
      <c r="AC11" s="17">
        <v>0.292486667253743</v>
      </c>
      <c r="AD11" s="17"/>
      <c r="AE11" s="17">
        <v>0.315686918812077</v>
      </c>
      <c r="AF11" s="17">
        <v>0.318499981238346</v>
      </c>
      <c r="AG11" s="17">
        <v>0.39418991876776399</v>
      </c>
      <c r="AH11" s="17"/>
      <c r="AI11" s="17">
        <v>0.33326084241545001</v>
      </c>
      <c r="AJ11" s="17">
        <v>0.291091159168479</v>
      </c>
      <c r="AK11" s="17">
        <v>0.31865105178256697</v>
      </c>
      <c r="AL11" s="17">
        <v>0.248425092341898</v>
      </c>
      <c r="AM11" s="17">
        <v>0.38421284429531899</v>
      </c>
      <c r="AN11" s="17"/>
      <c r="AO11" s="17">
        <v>0.32774244136333802</v>
      </c>
      <c r="AP11" s="17">
        <v>0.32773724875511501</v>
      </c>
      <c r="AQ11" s="17">
        <v>0.26163266569647697</v>
      </c>
      <c r="AR11" s="17"/>
      <c r="AS11" s="17">
        <v>0.37824887624256998</v>
      </c>
      <c r="AT11" s="17">
        <v>0.32685094079347599</v>
      </c>
      <c r="AU11" s="17">
        <v>0.29649480175188297</v>
      </c>
      <c r="AV11" s="17">
        <v>0.25831284503729302</v>
      </c>
      <c r="AW11" s="17">
        <v>0.26734935642352398</v>
      </c>
    </row>
    <row r="12" spans="2:49" x14ac:dyDescent="0.25">
      <c r="B12" s="18" t="s">
        <v>402</v>
      </c>
      <c r="C12" s="17">
        <v>0.10258887238334299</v>
      </c>
      <c r="D12" s="17">
        <v>8.6370626690061195E-2</v>
      </c>
      <c r="E12" s="17">
        <v>0.118766814387101</v>
      </c>
      <c r="F12" s="17"/>
      <c r="G12" s="17">
        <v>5.9505121962211402E-2</v>
      </c>
      <c r="H12" s="17">
        <v>7.5808704332562996E-2</v>
      </c>
      <c r="I12" s="17">
        <v>7.2396507963812806E-2</v>
      </c>
      <c r="J12" s="17">
        <v>8.9336856373526494E-2</v>
      </c>
      <c r="K12" s="17">
        <v>0.14188529866470501</v>
      </c>
      <c r="L12" s="17">
        <v>0.15625442428876599</v>
      </c>
      <c r="M12" s="17"/>
      <c r="N12" s="17">
        <v>0.105436201781821</v>
      </c>
      <c r="O12" s="17">
        <v>9.78954876016324E-2</v>
      </c>
      <c r="P12" s="17">
        <v>0.127904765644861</v>
      </c>
      <c r="Q12" s="17">
        <v>8.4556381299270594E-2</v>
      </c>
      <c r="R12" s="17"/>
      <c r="S12" s="17">
        <v>8.2907498461687601E-2</v>
      </c>
      <c r="T12" s="17">
        <v>0.115349119359192</v>
      </c>
      <c r="U12" s="17">
        <v>8.4674647218409699E-2</v>
      </c>
      <c r="V12" s="17">
        <v>9.2938517557511494E-2</v>
      </c>
      <c r="W12" s="17">
        <v>0.112853455122174</v>
      </c>
      <c r="X12" s="17">
        <v>0.10810594255671099</v>
      </c>
      <c r="Y12" s="17">
        <v>0.12773637859388201</v>
      </c>
      <c r="Z12" s="17">
        <v>9.7527169092505098E-2</v>
      </c>
      <c r="AA12" s="17">
        <v>8.9988523769661294E-2</v>
      </c>
      <c r="AB12" s="17">
        <v>0.12032907316892601</v>
      </c>
      <c r="AC12" s="17">
        <v>9.3680341747211501E-2</v>
      </c>
      <c r="AD12" s="17"/>
      <c r="AE12" s="17">
        <v>0.15154850897171199</v>
      </c>
      <c r="AF12" s="17">
        <v>8.4561107842778996E-2</v>
      </c>
      <c r="AG12" s="17">
        <v>6.5956774293396803E-2</v>
      </c>
      <c r="AH12" s="17"/>
      <c r="AI12" s="17">
        <v>0.15324387346795901</v>
      </c>
      <c r="AJ12" s="17">
        <v>8.5388425060548598E-2</v>
      </c>
      <c r="AK12" s="17">
        <v>6.3455733664119399E-2</v>
      </c>
      <c r="AL12" s="17">
        <v>0.115503943267856</v>
      </c>
      <c r="AM12" s="17">
        <v>7.6114470978813201E-2</v>
      </c>
      <c r="AN12" s="17"/>
      <c r="AO12" s="17">
        <v>0.14685482268918101</v>
      </c>
      <c r="AP12" s="17">
        <v>7.0667358205368805E-2</v>
      </c>
      <c r="AQ12" s="17">
        <v>9.0343662415872397E-2</v>
      </c>
      <c r="AR12" s="17"/>
      <c r="AS12" s="17">
        <v>6.9992534744825197E-2</v>
      </c>
      <c r="AT12" s="17">
        <v>0.107851954243743</v>
      </c>
      <c r="AU12" s="17">
        <v>0.100418807339736</v>
      </c>
      <c r="AV12" s="17">
        <v>0.125672932081758</v>
      </c>
      <c r="AW12" s="17">
        <v>5.7258560663995602E-2</v>
      </c>
    </row>
    <row r="13" spans="2:49" x14ac:dyDescent="0.25">
      <c r="B13" s="18" t="s">
        <v>403</v>
      </c>
      <c r="C13" s="17">
        <v>7.0839781243271102E-2</v>
      </c>
      <c r="D13" s="17">
        <v>7.8612177914650194E-2</v>
      </c>
      <c r="E13" s="17">
        <v>6.3765209899419306E-2</v>
      </c>
      <c r="F13" s="17"/>
      <c r="G13" s="17">
        <v>1.6213556914084298E-2</v>
      </c>
      <c r="H13" s="17">
        <v>5.2372496999901597E-2</v>
      </c>
      <c r="I13" s="17">
        <v>4.49504806192534E-2</v>
      </c>
      <c r="J13" s="17">
        <v>5.9917274859806698E-2</v>
      </c>
      <c r="K13" s="17">
        <v>0.13892287158384301</v>
      </c>
      <c r="L13" s="17">
        <v>0.104941965190457</v>
      </c>
      <c r="M13" s="17"/>
      <c r="N13" s="17">
        <v>5.9264639114091397E-2</v>
      </c>
      <c r="O13" s="17">
        <v>6.9667027753445604E-2</v>
      </c>
      <c r="P13" s="17">
        <v>7.9005768605032806E-2</v>
      </c>
      <c r="Q13" s="17">
        <v>7.6346225310426397E-2</v>
      </c>
      <c r="R13" s="17"/>
      <c r="S13" s="17">
        <v>3.90872652669534E-2</v>
      </c>
      <c r="T13" s="17">
        <v>5.74080021564531E-2</v>
      </c>
      <c r="U13" s="17">
        <v>6.9055772422873696E-2</v>
      </c>
      <c r="V13" s="17">
        <v>8.92133145527087E-2</v>
      </c>
      <c r="W13" s="17">
        <v>9.0039070899130796E-2</v>
      </c>
      <c r="X13" s="17">
        <v>7.3127361351841405E-2</v>
      </c>
      <c r="Y13" s="17">
        <v>0.102189538140848</v>
      </c>
      <c r="Z13" s="17">
        <v>8.9806236380694904E-2</v>
      </c>
      <c r="AA13" s="17">
        <v>5.5458546083551503E-2</v>
      </c>
      <c r="AB13" s="17">
        <v>6.0282361487409501E-2</v>
      </c>
      <c r="AC13" s="17">
        <v>0.10472465359555901</v>
      </c>
      <c r="AD13" s="17"/>
      <c r="AE13" s="17">
        <v>0.130832487567034</v>
      </c>
      <c r="AF13" s="17">
        <v>3.2490906027953598E-2</v>
      </c>
      <c r="AG13" s="17">
        <v>6.3721789852142705E-2</v>
      </c>
      <c r="AH13" s="17"/>
      <c r="AI13" s="17">
        <v>0.112799556112399</v>
      </c>
      <c r="AJ13" s="17">
        <v>3.33513478139413E-2</v>
      </c>
      <c r="AK13" s="17">
        <v>4.43859822183785E-2</v>
      </c>
      <c r="AL13" s="17">
        <v>0.19398779626826301</v>
      </c>
      <c r="AM13" s="17">
        <v>4.6934073537129598E-2</v>
      </c>
      <c r="AN13" s="17"/>
      <c r="AO13" s="17">
        <v>0.103594213241761</v>
      </c>
      <c r="AP13" s="17">
        <v>2.7854517902411301E-2</v>
      </c>
      <c r="AQ13" s="17">
        <v>3.7249688860145E-2</v>
      </c>
      <c r="AR13" s="17"/>
      <c r="AS13" s="17">
        <v>7.9550335492103094E-2</v>
      </c>
      <c r="AT13" s="17">
        <v>7.1930240044707605E-2</v>
      </c>
      <c r="AU13" s="17">
        <v>5.4546100499843202E-2</v>
      </c>
      <c r="AV13" s="17">
        <v>5.1774220931912099E-2</v>
      </c>
      <c r="AW13" s="17">
        <v>5.7542897620514503E-2</v>
      </c>
    </row>
    <row r="14" spans="2:49" x14ac:dyDescent="0.25">
      <c r="B14" s="18" t="s">
        <v>104</v>
      </c>
      <c r="C14" s="17">
        <v>6.6578049802018396E-2</v>
      </c>
      <c r="D14" s="17">
        <v>5.1997237202106202E-2</v>
      </c>
      <c r="E14" s="17">
        <v>7.96178075209346E-2</v>
      </c>
      <c r="F14" s="17"/>
      <c r="G14" s="17">
        <v>6.4222295615177102E-2</v>
      </c>
      <c r="H14" s="17">
        <v>8.40355866751748E-2</v>
      </c>
      <c r="I14" s="17">
        <v>7.0434414121332306E-2</v>
      </c>
      <c r="J14" s="17">
        <v>8.4601262366220203E-2</v>
      </c>
      <c r="K14" s="17">
        <v>4.3597726910203499E-2</v>
      </c>
      <c r="L14" s="17">
        <v>5.3929007361788801E-2</v>
      </c>
      <c r="M14" s="17"/>
      <c r="N14" s="17">
        <v>3.8780704838036202E-2</v>
      </c>
      <c r="O14" s="17">
        <v>5.77299225661232E-2</v>
      </c>
      <c r="P14" s="17">
        <v>6.5468419895036004E-2</v>
      </c>
      <c r="Q14" s="17">
        <v>0.10801572375162501</v>
      </c>
      <c r="R14" s="17"/>
      <c r="S14" s="17">
        <v>4.6028392764347101E-2</v>
      </c>
      <c r="T14" s="17">
        <v>8.1283789533972695E-2</v>
      </c>
      <c r="U14" s="17">
        <v>6.9106498723170096E-2</v>
      </c>
      <c r="V14" s="17">
        <v>6.3973137103659705E-2</v>
      </c>
      <c r="W14" s="17">
        <v>7.1348616524873898E-2</v>
      </c>
      <c r="X14" s="17">
        <v>8.4626843942511201E-2</v>
      </c>
      <c r="Y14" s="17">
        <v>2.5791748529696502E-2</v>
      </c>
      <c r="Z14" s="17">
        <v>4.54554427224221E-2</v>
      </c>
      <c r="AA14" s="17">
        <v>8.0041804628967803E-2</v>
      </c>
      <c r="AB14" s="17">
        <v>4.7314142765093201E-2</v>
      </c>
      <c r="AC14" s="17">
        <v>0.14568859068801199</v>
      </c>
      <c r="AD14" s="17"/>
      <c r="AE14" s="17">
        <v>6.0147935024891401E-2</v>
      </c>
      <c r="AF14" s="17">
        <v>4.7527793188926699E-2</v>
      </c>
      <c r="AG14" s="17">
        <v>0.12708951509022301</v>
      </c>
      <c r="AH14" s="17"/>
      <c r="AI14" s="17">
        <v>3.8302255087553E-2</v>
      </c>
      <c r="AJ14" s="17">
        <v>6.6335397895838893E-2</v>
      </c>
      <c r="AK14" s="17">
        <v>3.54829994186181E-2</v>
      </c>
      <c r="AL14" s="17">
        <v>8.3034402821990094E-2</v>
      </c>
      <c r="AM14" s="17">
        <v>0.113006096164255</v>
      </c>
      <c r="AN14" s="17"/>
      <c r="AO14" s="17">
        <v>2.8922576874068101E-2</v>
      </c>
      <c r="AP14" s="17">
        <v>5.8799445002621603E-2</v>
      </c>
      <c r="AQ14" s="17">
        <v>4.8349745956072998E-2</v>
      </c>
      <c r="AR14" s="17"/>
      <c r="AS14" s="17">
        <v>9.8672996808259694E-2</v>
      </c>
      <c r="AT14" s="17">
        <v>6.7602478358311902E-2</v>
      </c>
      <c r="AU14" s="17">
        <v>4.4884719977271198E-2</v>
      </c>
      <c r="AV14" s="17">
        <v>7.1512559313662294E-2</v>
      </c>
      <c r="AW14" s="17">
        <v>0</v>
      </c>
    </row>
    <row r="15" spans="2:49" x14ac:dyDescent="0.25">
      <c r="B15" s="18" t="s">
        <v>404</v>
      </c>
      <c r="C15" s="21">
        <v>0.43330083908065897</v>
      </c>
      <c r="D15" s="21">
        <v>0.44961337871587398</v>
      </c>
      <c r="E15" s="21">
        <v>0.417127657713182</v>
      </c>
      <c r="F15" s="21"/>
      <c r="G15" s="21">
        <v>0.53256849460987199</v>
      </c>
      <c r="H15" s="21">
        <v>0.49906462422140202</v>
      </c>
      <c r="I15" s="21">
        <v>0.44352558484163301</v>
      </c>
      <c r="J15" s="21">
        <v>0.474017615804463</v>
      </c>
      <c r="K15" s="21">
        <v>0.36749807684575803</v>
      </c>
      <c r="L15" s="21">
        <v>0.32859054762397699</v>
      </c>
      <c r="M15" s="21"/>
      <c r="N15" s="21">
        <v>0.495565101160722</v>
      </c>
      <c r="O15" s="21">
        <v>0.43822290182162699</v>
      </c>
      <c r="P15" s="21">
        <v>0.37628190299435998</v>
      </c>
      <c r="Q15" s="21">
        <v>0.41038731605932099</v>
      </c>
      <c r="R15" s="21"/>
      <c r="S15" s="21">
        <v>0.51319313745098005</v>
      </c>
      <c r="T15" s="21">
        <v>0.45377479979538599</v>
      </c>
      <c r="U15" s="21">
        <v>0.42522501808179503</v>
      </c>
      <c r="V15" s="21">
        <v>0.41167584046787198</v>
      </c>
      <c r="W15" s="21">
        <v>0.450823013968148</v>
      </c>
      <c r="X15" s="21">
        <v>0.419391267259282</v>
      </c>
      <c r="Y15" s="21">
        <v>0.41673904015478802</v>
      </c>
      <c r="Z15" s="21">
        <v>0.477729706542868</v>
      </c>
      <c r="AA15" s="21">
        <v>0.358169754667573</v>
      </c>
      <c r="AB15" s="21">
        <v>0.43790764714060698</v>
      </c>
      <c r="AC15" s="21">
        <v>0.363419746715474</v>
      </c>
      <c r="AD15" s="21"/>
      <c r="AE15" s="21">
        <v>0.34178414962428499</v>
      </c>
      <c r="AF15" s="21">
        <v>0.51692021170199498</v>
      </c>
      <c r="AG15" s="21">
        <v>0.34904200199647401</v>
      </c>
      <c r="AH15" s="21"/>
      <c r="AI15" s="21">
        <v>0.36239347291663998</v>
      </c>
      <c r="AJ15" s="21">
        <v>0.52383367006119197</v>
      </c>
      <c r="AK15" s="21">
        <v>0.53802423291631696</v>
      </c>
      <c r="AL15" s="21">
        <v>0.35904876529999302</v>
      </c>
      <c r="AM15" s="21">
        <v>0.37973251502448302</v>
      </c>
      <c r="AN15" s="21"/>
      <c r="AO15" s="21">
        <v>0.39288594583165298</v>
      </c>
      <c r="AP15" s="21">
        <v>0.51494143013448301</v>
      </c>
      <c r="AQ15" s="21">
        <v>0.56242423707143296</v>
      </c>
      <c r="AR15" s="21"/>
      <c r="AS15" s="21">
        <v>0.37353525671224203</v>
      </c>
      <c r="AT15" s="21">
        <v>0.42576438655976101</v>
      </c>
      <c r="AU15" s="21">
        <v>0.50365557043126696</v>
      </c>
      <c r="AV15" s="21">
        <v>0.49272744263537399</v>
      </c>
      <c r="AW15" s="21">
        <v>0.61784918529196597</v>
      </c>
    </row>
    <row r="16" spans="2:49" x14ac:dyDescent="0.25">
      <c r="B16" s="18" t="s">
        <v>405</v>
      </c>
      <c r="C16" s="21">
        <v>0.173428653626615</v>
      </c>
      <c r="D16" s="21">
        <v>0.16498280460471099</v>
      </c>
      <c r="E16" s="21">
        <v>0.18253202428651999</v>
      </c>
      <c r="F16" s="21"/>
      <c r="G16" s="21">
        <v>7.57186788762957E-2</v>
      </c>
      <c r="H16" s="21">
        <v>0.12818120133246499</v>
      </c>
      <c r="I16" s="21">
        <v>0.117346988583066</v>
      </c>
      <c r="J16" s="21">
        <v>0.149254131233333</v>
      </c>
      <c r="K16" s="21">
        <v>0.28080817024854798</v>
      </c>
      <c r="L16" s="21">
        <v>0.26119638947922302</v>
      </c>
      <c r="M16" s="21"/>
      <c r="N16" s="21">
        <v>0.164700840895913</v>
      </c>
      <c r="O16" s="21">
        <v>0.16756251535507799</v>
      </c>
      <c r="P16" s="21">
        <v>0.206910534249894</v>
      </c>
      <c r="Q16" s="21">
        <v>0.16090260660969699</v>
      </c>
      <c r="R16" s="21"/>
      <c r="S16" s="21">
        <v>0.121994763728641</v>
      </c>
      <c r="T16" s="21">
        <v>0.17275712151564501</v>
      </c>
      <c r="U16" s="21">
        <v>0.15373041964128301</v>
      </c>
      <c r="V16" s="21">
        <v>0.18215183211022001</v>
      </c>
      <c r="W16" s="21">
        <v>0.202892526021305</v>
      </c>
      <c r="X16" s="21">
        <v>0.181233303908553</v>
      </c>
      <c r="Y16" s="21">
        <v>0.22992591673473001</v>
      </c>
      <c r="Z16" s="21">
        <v>0.18733340547319999</v>
      </c>
      <c r="AA16" s="21">
        <v>0.14544706985321301</v>
      </c>
      <c r="AB16" s="21">
        <v>0.180611434656335</v>
      </c>
      <c r="AC16" s="21">
        <v>0.19840499534277001</v>
      </c>
      <c r="AD16" s="21"/>
      <c r="AE16" s="21">
        <v>0.28238099653874599</v>
      </c>
      <c r="AF16" s="21">
        <v>0.117052013870733</v>
      </c>
      <c r="AG16" s="21">
        <v>0.12967856414553999</v>
      </c>
      <c r="AH16" s="21"/>
      <c r="AI16" s="21">
        <v>0.26604342958035798</v>
      </c>
      <c r="AJ16" s="21">
        <v>0.11873977287449</v>
      </c>
      <c r="AK16" s="21">
        <v>0.107841715882498</v>
      </c>
      <c r="AL16" s="21">
        <v>0.30949173953611903</v>
      </c>
      <c r="AM16" s="21">
        <v>0.12304854451594301</v>
      </c>
      <c r="AN16" s="21"/>
      <c r="AO16" s="21">
        <v>0.25044903593094098</v>
      </c>
      <c r="AP16" s="21">
        <v>9.8521876107780099E-2</v>
      </c>
      <c r="AQ16" s="21">
        <v>0.12759335127601701</v>
      </c>
      <c r="AR16" s="21"/>
      <c r="AS16" s="21">
        <v>0.149542870236928</v>
      </c>
      <c r="AT16" s="21">
        <v>0.17978219428845099</v>
      </c>
      <c r="AU16" s="21">
        <v>0.154964907839579</v>
      </c>
      <c r="AV16" s="21">
        <v>0.17744715301367001</v>
      </c>
      <c r="AW16" s="21">
        <v>0.11480145828450999</v>
      </c>
    </row>
    <row r="17" spans="2:49" x14ac:dyDescent="0.25">
      <c r="B17" s="18" t="s">
        <v>179</v>
      </c>
      <c r="C17" s="22">
        <v>0.259872185454044</v>
      </c>
      <c r="D17" s="22">
        <v>0.28463057411116199</v>
      </c>
      <c r="E17" s="22">
        <v>0.23459563342666201</v>
      </c>
      <c r="F17" s="22"/>
      <c r="G17" s="22">
        <v>0.45684981573357603</v>
      </c>
      <c r="H17" s="22">
        <v>0.370883422888938</v>
      </c>
      <c r="I17" s="22">
        <v>0.32617859625856699</v>
      </c>
      <c r="J17" s="22">
        <v>0.32476348457113002</v>
      </c>
      <c r="K17" s="22">
        <v>8.6689906597210195E-2</v>
      </c>
      <c r="L17" s="22">
        <v>6.7394158144753094E-2</v>
      </c>
      <c r="M17" s="22"/>
      <c r="N17" s="22">
        <v>0.33086426026480897</v>
      </c>
      <c r="O17" s="22">
        <v>0.270660386466548</v>
      </c>
      <c r="P17" s="22">
        <v>0.16937136874446601</v>
      </c>
      <c r="Q17" s="22">
        <v>0.249484709449624</v>
      </c>
      <c r="R17" s="22"/>
      <c r="S17" s="22">
        <v>0.39119837372233901</v>
      </c>
      <c r="T17" s="22">
        <v>0.28101767827974</v>
      </c>
      <c r="U17" s="22">
        <v>0.27149459844051199</v>
      </c>
      <c r="V17" s="22">
        <v>0.22952400835765199</v>
      </c>
      <c r="W17" s="22">
        <v>0.247930487946843</v>
      </c>
      <c r="X17" s="22">
        <v>0.238157963350729</v>
      </c>
      <c r="Y17" s="22">
        <v>0.18681312342005801</v>
      </c>
      <c r="Z17" s="22">
        <v>0.29039630106966802</v>
      </c>
      <c r="AA17" s="22">
        <v>0.21272268481435999</v>
      </c>
      <c r="AB17" s="22">
        <v>0.25729621248427198</v>
      </c>
      <c r="AC17" s="22">
        <v>0.16501475137270399</v>
      </c>
      <c r="AD17" s="22"/>
      <c r="AE17" s="22">
        <v>5.9403153085539402E-2</v>
      </c>
      <c r="AF17" s="22">
        <v>0.39986819783126198</v>
      </c>
      <c r="AG17" s="22">
        <v>0.21936343785093401</v>
      </c>
      <c r="AH17" s="22"/>
      <c r="AI17" s="22">
        <v>9.6350043336281901E-2</v>
      </c>
      <c r="AJ17" s="22">
        <v>0.40509389718670202</v>
      </c>
      <c r="AK17" s="22">
        <v>0.43018251703381899</v>
      </c>
      <c r="AL17" s="22">
        <v>4.95570257638746E-2</v>
      </c>
      <c r="AM17" s="22">
        <v>0.25668397050854103</v>
      </c>
      <c r="AN17" s="22"/>
      <c r="AO17" s="22">
        <v>0.14243690990071201</v>
      </c>
      <c r="AP17" s="22">
        <v>0.416419554026703</v>
      </c>
      <c r="AQ17" s="22">
        <v>0.43483088579541501</v>
      </c>
      <c r="AR17" s="22"/>
      <c r="AS17" s="22">
        <v>0.223992386475314</v>
      </c>
      <c r="AT17" s="22">
        <v>0.24598219227131099</v>
      </c>
      <c r="AU17" s="22">
        <v>0.34869066259168702</v>
      </c>
      <c r="AV17" s="22">
        <v>0.31528028962170401</v>
      </c>
      <c r="AW17" s="22">
        <v>0.50304772700745604</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1322</v>
      </c>
      <c r="D7" s="10">
        <v>657</v>
      </c>
      <c r="E7" s="10">
        <v>661</v>
      </c>
      <c r="F7" s="10"/>
      <c r="G7" s="10">
        <v>194</v>
      </c>
      <c r="H7" s="10">
        <v>229</v>
      </c>
      <c r="I7" s="10">
        <v>224</v>
      </c>
      <c r="J7" s="10">
        <v>204</v>
      </c>
      <c r="K7" s="10">
        <v>179</v>
      </c>
      <c r="L7" s="10">
        <v>292</v>
      </c>
      <c r="M7" s="10"/>
      <c r="N7" s="10">
        <v>363</v>
      </c>
      <c r="O7" s="10">
        <v>357</v>
      </c>
      <c r="P7" s="10">
        <v>248</v>
      </c>
      <c r="Q7" s="10">
        <v>347</v>
      </c>
      <c r="R7" s="10"/>
      <c r="S7" s="10">
        <v>149</v>
      </c>
      <c r="T7" s="10">
        <v>182</v>
      </c>
      <c r="U7" s="10">
        <v>119</v>
      </c>
      <c r="V7" s="10">
        <v>130</v>
      </c>
      <c r="W7" s="10">
        <v>95</v>
      </c>
      <c r="X7" s="10">
        <v>111</v>
      </c>
      <c r="Y7" s="10">
        <v>124</v>
      </c>
      <c r="Z7" s="10">
        <v>69</v>
      </c>
      <c r="AA7" s="10">
        <v>146</v>
      </c>
      <c r="AB7" s="10">
        <v>128</v>
      </c>
      <c r="AC7" s="10">
        <v>69</v>
      </c>
      <c r="AD7" s="10"/>
      <c r="AE7" s="10">
        <v>459</v>
      </c>
      <c r="AF7" s="10">
        <v>547</v>
      </c>
      <c r="AG7" s="10">
        <v>190</v>
      </c>
      <c r="AH7" s="10"/>
      <c r="AI7" s="10">
        <v>448</v>
      </c>
      <c r="AJ7" s="10">
        <v>384</v>
      </c>
      <c r="AK7" s="10">
        <v>104</v>
      </c>
      <c r="AL7" s="10">
        <v>25</v>
      </c>
      <c r="AM7" s="10">
        <v>189</v>
      </c>
      <c r="AN7" s="10"/>
      <c r="AO7" s="10">
        <v>280</v>
      </c>
      <c r="AP7" s="10">
        <v>470</v>
      </c>
      <c r="AQ7" s="10">
        <v>109</v>
      </c>
      <c r="AR7" s="10"/>
      <c r="AS7" s="10">
        <v>326</v>
      </c>
      <c r="AT7" s="10">
        <v>317</v>
      </c>
      <c r="AU7" s="10">
        <v>313</v>
      </c>
      <c r="AV7" s="10">
        <v>134</v>
      </c>
      <c r="AW7" s="10">
        <v>21</v>
      </c>
    </row>
    <row r="8" spans="2:49" ht="30" customHeight="1" x14ac:dyDescent="0.25">
      <c r="B8" s="11" t="s">
        <v>20</v>
      </c>
      <c r="C8" s="11">
        <v>1324</v>
      </c>
      <c r="D8" s="11">
        <v>647</v>
      </c>
      <c r="E8" s="11">
        <v>673</v>
      </c>
      <c r="F8" s="11"/>
      <c r="G8" s="11">
        <v>190</v>
      </c>
      <c r="H8" s="11">
        <v>226</v>
      </c>
      <c r="I8" s="11">
        <v>222</v>
      </c>
      <c r="J8" s="11">
        <v>200</v>
      </c>
      <c r="K8" s="11">
        <v>174</v>
      </c>
      <c r="L8" s="11">
        <v>312</v>
      </c>
      <c r="M8" s="11"/>
      <c r="N8" s="11">
        <v>360</v>
      </c>
      <c r="O8" s="11">
        <v>336</v>
      </c>
      <c r="P8" s="11">
        <v>288</v>
      </c>
      <c r="Q8" s="11">
        <v>333</v>
      </c>
      <c r="R8" s="11"/>
      <c r="S8" s="11">
        <v>171</v>
      </c>
      <c r="T8" s="11">
        <v>175</v>
      </c>
      <c r="U8" s="11">
        <v>113</v>
      </c>
      <c r="V8" s="11">
        <v>133</v>
      </c>
      <c r="W8" s="11">
        <v>92</v>
      </c>
      <c r="X8" s="11">
        <v>121</v>
      </c>
      <c r="Y8" s="11">
        <v>116</v>
      </c>
      <c r="Z8" s="11">
        <v>60</v>
      </c>
      <c r="AA8" s="11">
        <v>135</v>
      </c>
      <c r="AB8" s="11">
        <v>141</v>
      </c>
      <c r="AC8" s="11">
        <v>67</v>
      </c>
      <c r="AD8" s="11"/>
      <c r="AE8" s="11">
        <v>467</v>
      </c>
      <c r="AF8" s="11">
        <v>550</v>
      </c>
      <c r="AG8" s="11">
        <v>185</v>
      </c>
      <c r="AH8" s="11"/>
      <c r="AI8" s="11">
        <v>458</v>
      </c>
      <c r="AJ8" s="11">
        <v>379</v>
      </c>
      <c r="AK8" s="11">
        <v>106</v>
      </c>
      <c r="AL8" s="11">
        <v>25</v>
      </c>
      <c r="AM8" s="11">
        <v>184</v>
      </c>
      <c r="AN8" s="11"/>
      <c r="AO8" s="11">
        <v>283</v>
      </c>
      <c r="AP8" s="11">
        <v>467</v>
      </c>
      <c r="AQ8" s="11">
        <v>108</v>
      </c>
      <c r="AR8" s="11"/>
      <c r="AS8" s="11">
        <v>330</v>
      </c>
      <c r="AT8" s="11">
        <v>318</v>
      </c>
      <c r="AU8" s="11">
        <v>312</v>
      </c>
      <c r="AV8" s="11">
        <v>131</v>
      </c>
      <c r="AW8" s="11">
        <v>21</v>
      </c>
    </row>
    <row r="9" spans="2:49" x14ac:dyDescent="0.25">
      <c r="B9" s="18" t="s">
        <v>399</v>
      </c>
      <c r="C9" s="17">
        <v>0.14366047861612999</v>
      </c>
      <c r="D9" s="17">
        <v>0.161560134218353</v>
      </c>
      <c r="E9" s="17">
        <v>0.124323246639991</v>
      </c>
      <c r="F9" s="17"/>
      <c r="G9" s="17">
        <v>0.168796831478846</v>
      </c>
      <c r="H9" s="17">
        <v>0.15993382547676299</v>
      </c>
      <c r="I9" s="17">
        <v>0.140707096841896</v>
      </c>
      <c r="J9" s="17">
        <v>0.146953270547269</v>
      </c>
      <c r="K9" s="17">
        <v>0.14853581456947401</v>
      </c>
      <c r="L9" s="17">
        <v>0.113843482904738</v>
      </c>
      <c r="M9" s="17"/>
      <c r="N9" s="17">
        <v>0.16045485245097599</v>
      </c>
      <c r="O9" s="17">
        <v>0.14358351120714999</v>
      </c>
      <c r="P9" s="17">
        <v>0.13417937351850601</v>
      </c>
      <c r="Q9" s="17">
        <v>0.13363279719769999</v>
      </c>
      <c r="R9" s="17"/>
      <c r="S9" s="17">
        <v>0.20417330459100499</v>
      </c>
      <c r="T9" s="17">
        <v>0.117628145095849</v>
      </c>
      <c r="U9" s="17">
        <v>0.13792451862834201</v>
      </c>
      <c r="V9" s="17">
        <v>0.17554523477721201</v>
      </c>
      <c r="W9" s="17">
        <v>0.114022047456977</v>
      </c>
      <c r="X9" s="17">
        <v>0.13216824190458401</v>
      </c>
      <c r="Y9" s="17">
        <v>0.15385405818612199</v>
      </c>
      <c r="Z9" s="17">
        <v>0.18785765058894299</v>
      </c>
      <c r="AA9" s="17">
        <v>9.2433815795389701E-2</v>
      </c>
      <c r="AB9" s="17">
        <v>0.159969615289622</v>
      </c>
      <c r="AC9" s="17">
        <v>7.6334792909620502E-2</v>
      </c>
      <c r="AD9" s="17"/>
      <c r="AE9" s="17">
        <v>0.11232075241907299</v>
      </c>
      <c r="AF9" s="17">
        <v>0.19039774504958601</v>
      </c>
      <c r="AG9" s="17">
        <v>8.9706228225340801E-2</v>
      </c>
      <c r="AH9" s="17"/>
      <c r="AI9" s="17">
        <v>0.130359479214745</v>
      </c>
      <c r="AJ9" s="17">
        <v>0.184529597433612</v>
      </c>
      <c r="AK9" s="17">
        <v>0.17243776263590099</v>
      </c>
      <c r="AL9" s="17">
        <v>9.4036623570573893E-2</v>
      </c>
      <c r="AM9" s="17">
        <v>0.108004028350104</v>
      </c>
      <c r="AN9" s="17"/>
      <c r="AO9" s="17">
        <v>0.14188797632483099</v>
      </c>
      <c r="AP9" s="17">
        <v>0.171968718337179</v>
      </c>
      <c r="AQ9" s="17">
        <v>0.18127249794237299</v>
      </c>
      <c r="AR9" s="17"/>
      <c r="AS9" s="17">
        <v>0.138611788313354</v>
      </c>
      <c r="AT9" s="17">
        <v>0.132679709487599</v>
      </c>
      <c r="AU9" s="17">
        <v>0.13865415605116799</v>
      </c>
      <c r="AV9" s="17">
        <v>0.19089093948069599</v>
      </c>
      <c r="AW9" s="17">
        <v>0.26134016160069801</v>
      </c>
    </row>
    <row r="10" spans="2:49" x14ac:dyDescent="0.25">
      <c r="B10" s="18" t="s">
        <v>400</v>
      </c>
      <c r="C10" s="17">
        <v>0.33672687025911402</v>
      </c>
      <c r="D10" s="17">
        <v>0.33447605911633699</v>
      </c>
      <c r="E10" s="17">
        <v>0.340795459339719</v>
      </c>
      <c r="F10" s="17"/>
      <c r="G10" s="17">
        <v>0.35328685582264302</v>
      </c>
      <c r="H10" s="17">
        <v>0.34383480937218702</v>
      </c>
      <c r="I10" s="17">
        <v>0.34811528827303401</v>
      </c>
      <c r="J10" s="17">
        <v>0.34963079423476801</v>
      </c>
      <c r="K10" s="17">
        <v>0.260735484394851</v>
      </c>
      <c r="L10" s="17">
        <v>0.347489663330043</v>
      </c>
      <c r="M10" s="17"/>
      <c r="N10" s="17">
        <v>0.367240656198485</v>
      </c>
      <c r="O10" s="17">
        <v>0.38437658375092998</v>
      </c>
      <c r="P10" s="17">
        <v>0.27845036144976598</v>
      </c>
      <c r="Q10" s="17">
        <v>0.31073051543533298</v>
      </c>
      <c r="R10" s="17"/>
      <c r="S10" s="17">
        <v>0.36621100791702499</v>
      </c>
      <c r="T10" s="17">
        <v>0.37790797558056799</v>
      </c>
      <c r="U10" s="17">
        <v>0.29548318450151001</v>
      </c>
      <c r="V10" s="17">
        <v>0.30103992370151</v>
      </c>
      <c r="W10" s="17">
        <v>0.29921488086456699</v>
      </c>
      <c r="X10" s="17">
        <v>0.35102616102054501</v>
      </c>
      <c r="Y10" s="17">
        <v>0.33499729401134698</v>
      </c>
      <c r="Z10" s="17">
        <v>0.34837795996920701</v>
      </c>
      <c r="AA10" s="17">
        <v>0.34907153701601401</v>
      </c>
      <c r="AB10" s="17">
        <v>0.31712029563088101</v>
      </c>
      <c r="AC10" s="17">
        <v>0.32857784796971001</v>
      </c>
      <c r="AD10" s="17"/>
      <c r="AE10" s="17">
        <v>0.28214611852057803</v>
      </c>
      <c r="AF10" s="17">
        <v>0.39339463850947698</v>
      </c>
      <c r="AG10" s="17">
        <v>0.30740257822991701</v>
      </c>
      <c r="AH10" s="17"/>
      <c r="AI10" s="17">
        <v>0.32281967257393501</v>
      </c>
      <c r="AJ10" s="17">
        <v>0.37575617560545499</v>
      </c>
      <c r="AK10" s="17">
        <v>0.39129842749787802</v>
      </c>
      <c r="AL10" s="17">
        <v>0.28361453471424303</v>
      </c>
      <c r="AM10" s="17">
        <v>0.29600182842441403</v>
      </c>
      <c r="AN10" s="17"/>
      <c r="AO10" s="17">
        <v>0.31479436384804299</v>
      </c>
      <c r="AP10" s="17">
        <v>0.38707926714003499</v>
      </c>
      <c r="AQ10" s="17">
        <v>0.34820299577327501</v>
      </c>
      <c r="AR10" s="17"/>
      <c r="AS10" s="17">
        <v>0.289387793203086</v>
      </c>
      <c r="AT10" s="17">
        <v>0.33993699415907402</v>
      </c>
      <c r="AU10" s="17">
        <v>0.38599907801566502</v>
      </c>
      <c r="AV10" s="17">
        <v>0.34886379626986003</v>
      </c>
      <c r="AW10" s="17">
        <v>0.39881707400854099</v>
      </c>
    </row>
    <row r="11" spans="2:49" ht="30" x14ac:dyDescent="0.25">
      <c r="B11" s="18" t="s">
        <v>401</v>
      </c>
      <c r="C11" s="17">
        <v>0.32097073073695198</v>
      </c>
      <c r="D11" s="17">
        <v>0.31741153305734399</v>
      </c>
      <c r="E11" s="17">
        <v>0.32484879884583201</v>
      </c>
      <c r="F11" s="17"/>
      <c r="G11" s="17">
        <v>0.27313802574850699</v>
      </c>
      <c r="H11" s="17">
        <v>0.31629259972519203</v>
      </c>
      <c r="I11" s="17">
        <v>0.32523602472485102</v>
      </c>
      <c r="J11" s="17">
        <v>0.31113411052833101</v>
      </c>
      <c r="K11" s="17">
        <v>0.333322545741358</v>
      </c>
      <c r="L11" s="17">
        <v>0.34988390090839699</v>
      </c>
      <c r="M11" s="17"/>
      <c r="N11" s="17">
        <v>0.34005494920142498</v>
      </c>
      <c r="O11" s="17">
        <v>0.28630455336737998</v>
      </c>
      <c r="P11" s="17">
        <v>0.34361686328257202</v>
      </c>
      <c r="Q11" s="17">
        <v>0.30682584385114903</v>
      </c>
      <c r="R11" s="17"/>
      <c r="S11" s="17">
        <v>0.27363220078294798</v>
      </c>
      <c r="T11" s="17">
        <v>0.29205048739369199</v>
      </c>
      <c r="U11" s="17">
        <v>0.32982952081250799</v>
      </c>
      <c r="V11" s="17">
        <v>0.34010380692146303</v>
      </c>
      <c r="W11" s="17">
        <v>0.354034805357402</v>
      </c>
      <c r="X11" s="17">
        <v>0.32314739281948401</v>
      </c>
      <c r="Y11" s="17">
        <v>0.32799056930097797</v>
      </c>
      <c r="Z11" s="17">
        <v>0.30020396473008398</v>
      </c>
      <c r="AA11" s="17">
        <v>0.34611211124244201</v>
      </c>
      <c r="AB11" s="17">
        <v>0.352678307625512</v>
      </c>
      <c r="AC11" s="17">
        <v>0.304331992221264</v>
      </c>
      <c r="AD11" s="17"/>
      <c r="AE11" s="17">
        <v>0.34988903696198298</v>
      </c>
      <c r="AF11" s="17">
        <v>0.29034403039760898</v>
      </c>
      <c r="AG11" s="17">
        <v>0.36737890223101699</v>
      </c>
      <c r="AH11" s="17"/>
      <c r="AI11" s="17">
        <v>0.334702875211777</v>
      </c>
      <c r="AJ11" s="17">
        <v>0.26552454840538298</v>
      </c>
      <c r="AK11" s="17">
        <v>0.28682687889472602</v>
      </c>
      <c r="AL11" s="17">
        <v>0.34121271860658597</v>
      </c>
      <c r="AM11" s="17">
        <v>0.39321017919031298</v>
      </c>
      <c r="AN11" s="17"/>
      <c r="AO11" s="17">
        <v>0.344208291663129</v>
      </c>
      <c r="AP11" s="17">
        <v>0.27989338227023303</v>
      </c>
      <c r="AQ11" s="17">
        <v>0.33332480601166098</v>
      </c>
      <c r="AR11" s="17"/>
      <c r="AS11" s="17">
        <v>0.35856397582372601</v>
      </c>
      <c r="AT11" s="17">
        <v>0.302362448451655</v>
      </c>
      <c r="AU11" s="17">
        <v>0.29758254444517501</v>
      </c>
      <c r="AV11" s="17">
        <v>0.28648896020898501</v>
      </c>
      <c r="AW11" s="17">
        <v>0.23310285640917799</v>
      </c>
    </row>
    <row r="12" spans="2:49" x14ac:dyDescent="0.25">
      <c r="B12" s="18" t="s">
        <v>402</v>
      </c>
      <c r="C12" s="17">
        <v>8.5545882170227502E-2</v>
      </c>
      <c r="D12" s="17">
        <v>8.7119624256368003E-2</v>
      </c>
      <c r="E12" s="17">
        <v>8.4516016461218299E-2</v>
      </c>
      <c r="F12" s="17"/>
      <c r="G12" s="17">
        <v>9.1493369248621295E-2</v>
      </c>
      <c r="H12" s="17">
        <v>7.3165221610501596E-2</v>
      </c>
      <c r="I12" s="17">
        <v>5.3077665087864198E-2</v>
      </c>
      <c r="J12" s="17">
        <v>7.1656293394585402E-2</v>
      </c>
      <c r="K12" s="17">
        <v>9.28058629966554E-2</v>
      </c>
      <c r="L12" s="17">
        <v>0.118780539518285</v>
      </c>
      <c r="M12" s="17"/>
      <c r="N12" s="17">
        <v>5.5954041607960303E-2</v>
      </c>
      <c r="O12" s="17">
        <v>9.8896326652083602E-2</v>
      </c>
      <c r="P12" s="17">
        <v>0.11678622693088</v>
      </c>
      <c r="Q12" s="17">
        <v>7.8912524073141796E-2</v>
      </c>
      <c r="R12" s="17"/>
      <c r="S12" s="17">
        <v>6.1637443254340903E-2</v>
      </c>
      <c r="T12" s="17">
        <v>0.10101096237768301</v>
      </c>
      <c r="U12" s="17">
        <v>9.6876706967994095E-2</v>
      </c>
      <c r="V12" s="17">
        <v>9.3091180120092099E-2</v>
      </c>
      <c r="W12" s="17">
        <v>7.7654877834094499E-2</v>
      </c>
      <c r="X12" s="17">
        <v>8.2004528110778699E-2</v>
      </c>
      <c r="Y12" s="17">
        <v>0.104063849432197</v>
      </c>
      <c r="Z12" s="17">
        <v>9.3413177520269397E-2</v>
      </c>
      <c r="AA12" s="17">
        <v>7.0723806056387395E-2</v>
      </c>
      <c r="AB12" s="17">
        <v>8.6648636562429604E-2</v>
      </c>
      <c r="AC12" s="17">
        <v>7.7789584947951199E-2</v>
      </c>
      <c r="AD12" s="17"/>
      <c r="AE12" s="17">
        <v>0.114741844551595</v>
      </c>
      <c r="AF12" s="17">
        <v>7.0070019579116294E-2</v>
      </c>
      <c r="AG12" s="17">
        <v>5.52818562336942E-2</v>
      </c>
      <c r="AH12" s="17"/>
      <c r="AI12" s="17">
        <v>0.10843227605849</v>
      </c>
      <c r="AJ12" s="17">
        <v>7.43102866012538E-2</v>
      </c>
      <c r="AK12" s="17">
        <v>8.8955534167636102E-2</v>
      </c>
      <c r="AL12" s="17">
        <v>7.5269813229807303E-2</v>
      </c>
      <c r="AM12" s="17">
        <v>5.34220011406654E-2</v>
      </c>
      <c r="AN12" s="17"/>
      <c r="AO12" s="17">
        <v>0.11654973408147699</v>
      </c>
      <c r="AP12" s="17">
        <v>7.6461473801271398E-2</v>
      </c>
      <c r="AQ12" s="17">
        <v>7.3412259440109304E-2</v>
      </c>
      <c r="AR12" s="17"/>
      <c r="AS12" s="17">
        <v>7.4942245398905205E-2</v>
      </c>
      <c r="AT12" s="17">
        <v>0.129024826890133</v>
      </c>
      <c r="AU12" s="17">
        <v>8.4642384587919506E-2</v>
      </c>
      <c r="AV12" s="17">
        <v>4.13319170726347E-2</v>
      </c>
      <c r="AW12" s="17">
        <v>0</v>
      </c>
    </row>
    <row r="13" spans="2:49" x14ac:dyDescent="0.25">
      <c r="B13" s="18" t="s">
        <v>403</v>
      </c>
      <c r="C13" s="17">
        <v>5.6632311290099803E-2</v>
      </c>
      <c r="D13" s="17">
        <v>5.9688316558553098E-2</v>
      </c>
      <c r="E13" s="17">
        <v>5.40134000030352E-2</v>
      </c>
      <c r="F13" s="17"/>
      <c r="G13" s="17">
        <v>3.3555045693563497E-2</v>
      </c>
      <c r="H13" s="17">
        <v>4.0081766944606002E-2</v>
      </c>
      <c r="I13" s="17">
        <v>7.9925517202111995E-2</v>
      </c>
      <c r="J13" s="17">
        <v>4.9513166722428899E-2</v>
      </c>
      <c r="K13" s="17">
        <v>0.11719402128806999</v>
      </c>
      <c r="L13" s="17">
        <v>3.69294923792804E-2</v>
      </c>
      <c r="M13" s="17"/>
      <c r="N13" s="17">
        <v>4.0550417442891E-2</v>
      </c>
      <c r="O13" s="17">
        <v>4.4505684154197901E-2</v>
      </c>
      <c r="P13" s="17">
        <v>6.6436617644152304E-2</v>
      </c>
      <c r="Q13" s="17">
        <v>7.9029656911352206E-2</v>
      </c>
      <c r="R13" s="17"/>
      <c r="S13" s="17">
        <v>4.8089217078398201E-2</v>
      </c>
      <c r="T13" s="17">
        <v>5.0247636143846398E-2</v>
      </c>
      <c r="U13" s="17">
        <v>6.2141585403087E-2</v>
      </c>
      <c r="V13" s="17">
        <v>4.7510322205705897E-2</v>
      </c>
      <c r="W13" s="17">
        <v>0.114449958082154</v>
      </c>
      <c r="X13" s="17">
        <v>4.7716446885968003E-2</v>
      </c>
      <c r="Y13" s="17">
        <v>6.2564515657809197E-2</v>
      </c>
      <c r="Z13" s="17">
        <v>4.5010522491165099E-2</v>
      </c>
      <c r="AA13" s="17">
        <v>6.1403703703449199E-2</v>
      </c>
      <c r="AB13" s="17">
        <v>2.88937682511969E-2</v>
      </c>
      <c r="AC13" s="17">
        <v>8.92802641463432E-2</v>
      </c>
      <c r="AD13" s="17"/>
      <c r="AE13" s="17">
        <v>8.9567274221135001E-2</v>
      </c>
      <c r="AF13" s="17">
        <v>2.4707336124408098E-2</v>
      </c>
      <c r="AG13" s="17">
        <v>7.0859893151122802E-2</v>
      </c>
      <c r="AH13" s="17"/>
      <c r="AI13" s="17">
        <v>7.28177973557768E-2</v>
      </c>
      <c r="AJ13" s="17">
        <v>4.5903266527885497E-2</v>
      </c>
      <c r="AK13" s="17">
        <v>3.2634346827422098E-2</v>
      </c>
      <c r="AL13" s="17">
        <v>0.158857097062861</v>
      </c>
      <c r="AM13" s="17">
        <v>5.3403559805548798E-2</v>
      </c>
      <c r="AN13" s="17"/>
      <c r="AO13" s="17">
        <v>6.1577642637097703E-2</v>
      </c>
      <c r="AP13" s="17">
        <v>3.0941679948278799E-2</v>
      </c>
      <c r="AQ13" s="17">
        <v>2.97235243880659E-2</v>
      </c>
      <c r="AR13" s="17"/>
      <c r="AS13" s="17">
        <v>6.3268764583637296E-2</v>
      </c>
      <c r="AT13" s="17">
        <v>4.9845494843752697E-2</v>
      </c>
      <c r="AU13" s="17">
        <v>4.1445463578955601E-2</v>
      </c>
      <c r="AV13" s="17">
        <v>8.5625485143056596E-2</v>
      </c>
      <c r="AW13" s="17">
        <v>4.91970103610683E-2</v>
      </c>
    </row>
    <row r="14" spans="2:49" x14ac:dyDescent="0.25">
      <c r="B14" s="18" t="s">
        <v>104</v>
      </c>
      <c r="C14" s="17">
        <v>5.6463726927475998E-2</v>
      </c>
      <c r="D14" s="17">
        <v>3.9744332793044797E-2</v>
      </c>
      <c r="E14" s="17">
        <v>7.1503078710204698E-2</v>
      </c>
      <c r="F14" s="17"/>
      <c r="G14" s="17">
        <v>7.97298720078191E-2</v>
      </c>
      <c r="H14" s="17">
        <v>6.6691776870750494E-2</v>
      </c>
      <c r="I14" s="17">
        <v>5.2938407870242801E-2</v>
      </c>
      <c r="J14" s="17">
        <v>7.1112364572617298E-2</v>
      </c>
      <c r="K14" s="17">
        <v>4.7406271009591799E-2</v>
      </c>
      <c r="L14" s="17">
        <v>3.3072920959256E-2</v>
      </c>
      <c r="M14" s="17"/>
      <c r="N14" s="17">
        <v>3.5745083098263498E-2</v>
      </c>
      <c r="O14" s="17">
        <v>4.2333340868257997E-2</v>
      </c>
      <c r="P14" s="17">
        <v>6.0530557174123201E-2</v>
      </c>
      <c r="Q14" s="17">
        <v>9.0868662531323904E-2</v>
      </c>
      <c r="R14" s="17"/>
      <c r="S14" s="17">
        <v>4.6256826376282603E-2</v>
      </c>
      <c r="T14" s="17">
        <v>6.1154793408361399E-2</v>
      </c>
      <c r="U14" s="17">
        <v>7.7744483686559104E-2</v>
      </c>
      <c r="V14" s="17">
        <v>4.2709532274016297E-2</v>
      </c>
      <c r="W14" s="17">
        <v>4.0623430404805802E-2</v>
      </c>
      <c r="X14" s="17">
        <v>6.3937229258640704E-2</v>
      </c>
      <c r="Y14" s="17">
        <v>1.6529713411546999E-2</v>
      </c>
      <c r="Z14" s="17">
        <v>2.51367247003309E-2</v>
      </c>
      <c r="AA14" s="17">
        <v>8.0255026186318398E-2</v>
      </c>
      <c r="AB14" s="17">
        <v>5.4689376640359097E-2</v>
      </c>
      <c r="AC14" s="17">
        <v>0.123685517805111</v>
      </c>
      <c r="AD14" s="17"/>
      <c r="AE14" s="17">
        <v>5.1334973325635698E-2</v>
      </c>
      <c r="AF14" s="17">
        <v>3.1086230339803001E-2</v>
      </c>
      <c r="AG14" s="17">
        <v>0.10937054192890699</v>
      </c>
      <c r="AH14" s="17"/>
      <c r="AI14" s="17">
        <v>3.08678995852756E-2</v>
      </c>
      <c r="AJ14" s="17">
        <v>5.3976125426409997E-2</v>
      </c>
      <c r="AK14" s="17">
        <v>2.7847049976436999E-2</v>
      </c>
      <c r="AL14" s="17">
        <v>4.7009212815929499E-2</v>
      </c>
      <c r="AM14" s="17">
        <v>9.59584030889548E-2</v>
      </c>
      <c r="AN14" s="17"/>
      <c r="AO14" s="17">
        <v>2.0981991445422302E-2</v>
      </c>
      <c r="AP14" s="17">
        <v>5.3655478503002299E-2</v>
      </c>
      <c r="AQ14" s="17">
        <v>3.4063916444516402E-2</v>
      </c>
      <c r="AR14" s="17"/>
      <c r="AS14" s="17">
        <v>7.5225432677291398E-2</v>
      </c>
      <c r="AT14" s="17">
        <v>4.61505261677869E-2</v>
      </c>
      <c r="AU14" s="17">
        <v>5.16763733211172E-2</v>
      </c>
      <c r="AV14" s="17">
        <v>4.6798901824768098E-2</v>
      </c>
      <c r="AW14" s="17">
        <v>5.7542897620514503E-2</v>
      </c>
    </row>
    <row r="15" spans="2:49" x14ac:dyDescent="0.25">
      <c r="B15" s="18" t="s">
        <v>404</v>
      </c>
      <c r="C15" s="21">
        <v>0.48038734887524398</v>
      </c>
      <c r="D15" s="21">
        <v>0.49603619333469001</v>
      </c>
      <c r="E15" s="21">
        <v>0.46511870597971</v>
      </c>
      <c r="F15" s="21"/>
      <c r="G15" s="21">
        <v>0.52208368730148902</v>
      </c>
      <c r="H15" s="21">
        <v>0.50376863484894996</v>
      </c>
      <c r="I15" s="21">
        <v>0.48882238511492998</v>
      </c>
      <c r="J15" s="21">
        <v>0.49658406478203798</v>
      </c>
      <c r="K15" s="21">
        <v>0.40927129896432402</v>
      </c>
      <c r="L15" s="21">
        <v>0.461333146234782</v>
      </c>
      <c r="M15" s="21"/>
      <c r="N15" s="21">
        <v>0.52769550864946002</v>
      </c>
      <c r="O15" s="21">
        <v>0.52796009495808005</v>
      </c>
      <c r="P15" s="21">
        <v>0.41262973496827199</v>
      </c>
      <c r="Q15" s="21">
        <v>0.44436331263303303</v>
      </c>
      <c r="R15" s="21"/>
      <c r="S15" s="21">
        <v>0.57038431250803001</v>
      </c>
      <c r="T15" s="21">
        <v>0.495536120676417</v>
      </c>
      <c r="U15" s="21">
        <v>0.433407703129852</v>
      </c>
      <c r="V15" s="21">
        <v>0.47658515847872301</v>
      </c>
      <c r="W15" s="21">
        <v>0.41323692832154402</v>
      </c>
      <c r="X15" s="21">
        <v>0.483194402925129</v>
      </c>
      <c r="Y15" s="21">
        <v>0.488851352197469</v>
      </c>
      <c r="Z15" s="21">
        <v>0.53623561055815105</v>
      </c>
      <c r="AA15" s="21">
        <v>0.44150535281140302</v>
      </c>
      <c r="AB15" s="21">
        <v>0.47708991092050301</v>
      </c>
      <c r="AC15" s="21">
        <v>0.40491264087933099</v>
      </c>
      <c r="AD15" s="21"/>
      <c r="AE15" s="21">
        <v>0.39446687093965099</v>
      </c>
      <c r="AF15" s="21">
        <v>0.58379238355906304</v>
      </c>
      <c r="AG15" s="21">
        <v>0.39710880645525798</v>
      </c>
      <c r="AH15" s="21"/>
      <c r="AI15" s="21">
        <v>0.45317915178868101</v>
      </c>
      <c r="AJ15" s="21">
        <v>0.56028577303906701</v>
      </c>
      <c r="AK15" s="21">
        <v>0.56373619013377896</v>
      </c>
      <c r="AL15" s="21">
        <v>0.37765115828481699</v>
      </c>
      <c r="AM15" s="21">
        <v>0.404005856774518</v>
      </c>
      <c r="AN15" s="21"/>
      <c r="AO15" s="21">
        <v>0.45668234017287401</v>
      </c>
      <c r="AP15" s="21">
        <v>0.55904798547721402</v>
      </c>
      <c r="AQ15" s="21">
        <v>0.52947549371564795</v>
      </c>
      <c r="AR15" s="21"/>
      <c r="AS15" s="21">
        <v>0.42799958151644102</v>
      </c>
      <c r="AT15" s="21">
        <v>0.47261670364667302</v>
      </c>
      <c r="AU15" s="21">
        <v>0.52465323406683195</v>
      </c>
      <c r="AV15" s="21">
        <v>0.53975473575055499</v>
      </c>
      <c r="AW15" s="21">
        <v>0.660157235609239</v>
      </c>
    </row>
    <row r="16" spans="2:49" x14ac:dyDescent="0.25">
      <c r="B16" s="18" t="s">
        <v>405</v>
      </c>
      <c r="C16" s="21">
        <v>0.14217819346032701</v>
      </c>
      <c r="D16" s="21">
        <v>0.14680794081492099</v>
      </c>
      <c r="E16" s="21">
        <v>0.13852941646425401</v>
      </c>
      <c r="F16" s="21"/>
      <c r="G16" s="21">
        <v>0.12504841494218499</v>
      </c>
      <c r="H16" s="21">
        <v>0.11324698855510799</v>
      </c>
      <c r="I16" s="21">
        <v>0.13300318228997601</v>
      </c>
      <c r="J16" s="21">
        <v>0.121169460117014</v>
      </c>
      <c r="K16" s="21">
        <v>0.20999988428472599</v>
      </c>
      <c r="L16" s="21">
        <v>0.15571003189756599</v>
      </c>
      <c r="M16" s="21"/>
      <c r="N16" s="21">
        <v>9.6504459050851296E-2</v>
      </c>
      <c r="O16" s="21">
        <v>0.14340201080628201</v>
      </c>
      <c r="P16" s="21">
        <v>0.18322284457503199</v>
      </c>
      <c r="Q16" s="21">
        <v>0.157942180984494</v>
      </c>
      <c r="R16" s="21"/>
      <c r="S16" s="21">
        <v>0.10972666033273901</v>
      </c>
      <c r="T16" s="21">
        <v>0.15125859852153001</v>
      </c>
      <c r="U16" s="21">
        <v>0.159018292371081</v>
      </c>
      <c r="V16" s="21">
        <v>0.14060150232579799</v>
      </c>
      <c r="W16" s="21">
        <v>0.192104835916248</v>
      </c>
      <c r="X16" s="21">
        <v>0.12972097499674701</v>
      </c>
      <c r="Y16" s="21">
        <v>0.166628365090006</v>
      </c>
      <c r="Z16" s="21">
        <v>0.138423700011435</v>
      </c>
      <c r="AA16" s="21">
        <v>0.132127509759837</v>
      </c>
      <c r="AB16" s="21">
        <v>0.115542404813627</v>
      </c>
      <c r="AC16" s="21">
        <v>0.16706984909429401</v>
      </c>
      <c r="AD16" s="21"/>
      <c r="AE16" s="21">
        <v>0.20430911877273</v>
      </c>
      <c r="AF16" s="21">
        <v>9.4777355703524399E-2</v>
      </c>
      <c r="AG16" s="21">
        <v>0.12614174938481701</v>
      </c>
      <c r="AH16" s="21"/>
      <c r="AI16" s="21">
        <v>0.18125007341426599</v>
      </c>
      <c r="AJ16" s="21">
        <v>0.12021355312913901</v>
      </c>
      <c r="AK16" s="21">
        <v>0.12158988099505801</v>
      </c>
      <c r="AL16" s="21">
        <v>0.23412691029266799</v>
      </c>
      <c r="AM16" s="21">
        <v>0.106825560946214</v>
      </c>
      <c r="AN16" s="21"/>
      <c r="AO16" s="21">
        <v>0.17812737671857501</v>
      </c>
      <c r="AP16" s="21">
        <v>0.10740315374955001</v>
      </c>
      <c r="AQ16" s="21">
        <v>0.103135783828175</v>
      </c>
      <c r="AR16" s="21"/>
      <c r="AS16" s="21">
        <v>0.13821100998254299</v>
      </c>
      <c r="AT16" s="21">
        <v>0.17887032173388501</v>
      </c>
      <c r="AU16" s="21">
        <v>0.12608784816687499</v>
      </c>
      <c r="AV16" s="21">
        <v>0.12695740221569099</v>
      </c>
      <c r="AW16" s="21">
        <v>4.91970103610683E-2</v>
      </c>
    </row>
    <row r="17" spans="2:49" x14ac:dyDescent="0.25">
      <c r="B17" s="18" t="s">
        <v>179</v>
      </c>
      <c r="C17" s="22">
        <v>0.33820915541491697</v>
      </c>
      <c r="D17" s="22">
        <v>0.34922825251976902</v>
      </c>
      <c r="E17" s="22">
        <v>0.32658928951545702</v>
      </c>
      <c r="F17" s="22"/>
      <c r="G17" s="22">
        <v>0.39703527235930403</v>
      </c>
      <c r="H17" s="22">
        <v>0.39052164629384301</v>
      </c>
      <c r="I17" s="22">
        <v>0.355819202824954</v>
      </c>
      <c r="J17" s="22">
        <v>0.37541460466502302</v>
      </c>
      <c r="K17" s="22">
        <v>0.199271414679599</v>
      </c>
      <c r="L17" s="22">
        <v>0.30562311433721601</v>
      </c>
      <c r="M17" s="22"/>
      <c r="N17" s="22">
        <v>0.43119104959860899</v>
      </c>
      <c r="O17" s="22">
        <v>0.38455808415179898</v>
      </c>
      <c r="P17" s="22">
        <v>0.22940689039324</v>
      </c>
      <c r="Q17" s="22">
        <v>0.286421131648539</v>
      </c>
      <c r="R17" s="22"/>
      <c r="S17" s="22">
        <v>0.46065765217529098</v>
      </c>
      <c r="T17" s="22">
        <v>0.34427752215488699</v>
      </c>
      <c r="U17" s="22">
        <v>0.27438941075877099</v>
      </c>
      <c r="V17" s="22">
        <v>0.33598365615292503</v>
      </c>
      <c r="W17" s="22">
        <v>0.22113209240529599</v>
      </c>
      <c r="X17" s="22">
        <v>0.35347342792838199</v>
      </c>
      <c r="Y17" s="22">
        <v>0.322222987107463</v>
      </c>
      <c r="Z17" s="22">
        <v>0.397811910546716</v>
      </c>
      <c r="AA17" s="22">
        <v>0.30937784305156701</v>
      </c>
      <c r="AB17" s="22">
        <v>0.36154750610687603</v>
      </c>
      <c r="AC17" s="22">
        <v>0.23784279178503701</v>
      </c>
      <c r="AD17" s="22"/>
      <c r="AE17" s="22">
        <v>0.19015775216692099</v>
      </c>
      <c r="AF17" s="22">
        <v>0.48901502785553902</v>
      </c>
      <c r="AG17" s="22">
        <v>0.270967057070441</v>
      </c>
      <c r="AH17" s="22"/>
      <c r="AI17" s="22">
        <v>0.27192907837441499</v>
      </c>
      <c r="AJ17" s="22">
        <v>0.44007221990992801</v>
      </c>
      <c r="AK17" s="22">
        <v>0.44214630913872099</v>
      </c>
      <c r="AL17" s="22">
        <v>0.143524247992149</v>
      </c>
      <c r="AM17" s="22">
        <v>0.29718029582830402</v>
      </c>
      <c r="AN17" s="22"/>
      <c r="AO17" s="22">
        <v>0.27855496345429898</v>
      </c>
      <c r="AP17" s="22">
        <v>0.45164483172766401</v>
      </c>
      <c r="AQ17" s="22">
        <v>0.426339709887472</v>
      </c>
      <c r="AR17" s="22"/>
      <c r="AS17" s="22">
        <v>0.28978857153389798</v>
      </c>
      <c r="AT17" s="22">
        <v>0.29374638191278801</v>
      </c>
      <c r="AU17" s="22">
        <v>0.39856538589995699</v>
      </c>
      <c r="AV17" s="22">
        <v>0.41279733353486397</v>
      </c>
      <c r="AW17" s="22">
        <v>0.61096022524817095</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1322</v>
      </c>
      <c r="D7" s="10">
        <v>657</v>
      </c>
      <c r="E7" s="10">
        <v>661</v>
      </c>
      <c r="F7" s="10"/>
      <c r="G7" s="10">
        <v>194</v>
      </c>
      <c r="H7" s="10">
        <v>229</v>
      </c>
      <c r="I7" s="10">
        <v>224</v>
      </c>
      <c r="J7" s="10">
        <v>204</v>
      </c>
      <c r="K7" s="10">
        <v>179</v>
      </c>
      <c r="L7" s="10">
        <v>292</v>
      </c>
      <c r="M7" s="10"/>
      <c r="N7" s="10">
        <v>363</v>
      </c>
      <c r="O7" s="10">
        <v>357</v>
      </c>
      <c r="P7" s="10">
        <v>248</v>
      </c>
      <c r="Q7" s="10">
        <v>347</v>
      </c>
      <c r="R7" s="10"/>
      <c r="S7" s="10">
        <v>149</v>
      </c>
      <c r="T7" s="10">
        <v>182</v>
      </c>
      <c r="U7" s="10">
        <v>119</v>
      </c>
      <c r="V7" s="10">
        <v>130</v>
      </c>
      <c r="W7" s="10">
        <v>95</v>
      </c>
      <c r="X7" s="10">
        <v>111</v>
      </c>
      <c r="Y7" s="10">
        <v>124</v>
      </c>
      <c r="Z7" s="10">
        <v>69</v>
      </c>
      <c r="AA7" s="10">
        <v>146</v>
      </c>
      <c r="AB7" s="10">
        <v>128</v>
      </c>
      <c r="AC7" s="10">
        <v>69</v>
      </c>
      <c r="AD7" s="10"/>
      <c r="AE7" s="10">
        <v>459</v>
      </c>
      <c r="AF7" s="10">
        <v>547</v>
      </c>
      <c r="AG7" s="10">
        <v>190</v>
      </c>
      <c r="AH7" s="10"/>
      <c r="AI7" s="10">
        <v>448</v>
      </c>
      <c r="AJ7" s="10">
        <v>384</v>
      </c>
      <c r="AK7" s="10">
        <v>104</v>
      </c>
      <c r="AL7" s="10">
        <v>25</v>
      </c>
      <c r="AM7" s="10">
        <v>189</v>
      </c>
      <c r="AN7" s="10"/>
      <c r="AO7" s="10">
        <v>280</v>
      </c>
      <c r="AP7" s="10">
        <v>470</v>
      </c>
      <c r="AQ7" s="10">
        <v>109</v>
      </c>
      <c r="AR7" s="10"/>
      <c r="AS7" s="10">
        <v>326</v>
      </c>
      <c r="AT7" s="10">
        <v>317</v>
      </c>
      <c r="AU7" s="10">
        <v>313</v>
      </c>
      <c r="AV7" s="10">
        <v>134</v>
      </c>
      <c r="AW7" s="10">
        <v>21</v>
      </c>
    </row>
    <row r="8" spans="2:49" ht="30" customHeight="1" x14ac:dyDescent="0.25">
      <c r="B8" s="11" t="s">
        <v>20</v>
      </c>
      <c r="C8" s="11">
        <v>1324</v>
      </c>
      <c r="D8" s="11">
        <v>647</v>
      </c>
      <c r="E8" s="11">
        <v>673</v>
      </c>
      <c r="F8" s="11"/>
      <c r="G8" s="11">
        <v>190</v>
      </c>
      <c r="H8" s="11">
        <v>226</v>
      </c>
      <c r="I8" s="11">
        <v>222</v>
      </c>
      <c r="J8" s="11">
        <v>200</v>
      </c>
      <c r="K8" s="11">
        <v>174</v>
      </c>
      <c r="L8" s="11">
        <v>312</v>
      </c>
      <c r="M8" s="11"/>
      <c r="N8" s="11">
        <v>360</v>
      </c>
      <c r="O8" s="11">
        <v>336</v>
      </c>
      <c r="P8" s="11">
        <v>288</v>
      </c>
      <c r="Q8" s="11">
        <v>333</v>
      </c>
      <c r="R8" s="11"/>
      <c r="S8" s="11">
        <v>171</v>
      </c>
      <c r="T8" s="11">
        <v>175</v>
      </c>
      <c r="U8" s="11">
        <v>113</v>
      </c>
      <c r="V8" s="11">
        <v>133</v>
      </c>
      <c r="W8" s="11">
        <v>92</v>
      </c>
      <c r="X8" s="11">
        <v>121</v>
      </c>
      <c r="Y8" s="11">
        <v>116</v>
      </c>
      <c r="Z8" s="11">
        <v>60</v>
      </c>
      <c r="AA8" s="11">
        <v>135</v>
      </c>
      <c r="AB8" s="11">
        <v>141</v>
      </c>
      <c r="AC8" s="11">
        <v>67</v>
      </c>
      <c r="AD8" s="11"/>
      <c r="AE8" s="11">
        <v>467</v>
      </c>
      <c r="AF8" s="11">
        <v>550</v>
      </c>
      <c r="AG8" s="11">
        <v>185</v>
      </c>
      <c r="AH8" s="11"/>
      <c r="AI8" s="11">
        <v>458</v>
      </c>
      <c r="AJ8" s="11">
        <v>379</v>
      </c>
      <c r="AK8" s="11">
        <v>106</v>
      </c>
      <c r="AL8" s="11">
        <v>25</v>
      </c>
      <c r="AM8" s="11">
        <v>184</v>
      </c>
      <c r="AN8" s="11"/>
      <c r="AO8" s="11">
        <v>283</v>
      </c>
      <c r="AP8" s="11">
        <v>467</v>
      </c>
      <c r="AQ8" s="11">
        <v>108</v>
      </c>
      <c r="AR8" s="11"/>
      <c r="AS8" s="11">
        <v>330</v>
      </c>
      <c r="AT8" s="11">
        <v>318</v>
      </c>
      <c r="AU8" s="11">
        <v>312</v>
      </c>
      <c r="AV8" s="11">
        <v>131</v>
      </c>
      <c r="AW8" s="11">
        <v>21</v>
      </c>
    </row>
    <row r="9" spans="2:49" x14ac:dyDescent="0.25">
      <c r="B9" s="18" t="s">
        <v>399</v>
      </c>
      <c r="C9" s="17">
        <v>0.176572770971726</v>
      </c>
      <c r="D9" s="17">
        <v>0.18665747485482001</v>
      </c>
      <c r="E9" s="17">
        <v>0.164937657291367</v>
      </c>
      <c r="F9" s="17"/>
      <c r="G9" s="17">
        <v>0.23975227356568901</v>
      </c>
      <c r="H9" s="17">
        <v>0.20824652515014599</v>
      </c>
      <c r="I9" s="17">
        <v>0.15608518962413201</v>
      </c>
      <c r="J9" s="17">
        <v>0.16766162366859499</v>
      </c>
      <c r="K9" s="17">
        <v>0.150924009645482</v>
      </c>
      <c r="L9" s="17">
        <v>0.14968899499122701</v>
      </c>
      <c r="M9" s="17"/>
      <c r="N9" s="17">
        <v>0.22732862599994499</v>
      </c>
      <c r="O9" s="17">
        <v>0.16526528517127001</v>
      </c>
      <c r="P9" s="17">
        <v>0.169158209030045</v>
      </c>
      <c r="Q9" s="17">
        <v>0.14330543469768001</v>
      </c>
      <c r="R9" s="17"/>
      <c r="S9" s="17">
        <v>0.21449977803358</v>
      </c>
      <c r="T9" s="17">
        <v>0.18026601049949501</v>
      </c>
      <c r="U9" s="17">
        <v>0.158436088053968</v>
      </c>
      <c r="V9" s="17">
        <v>0.17348084893818</v>
      </c>
      <c r="W9" s="17">
        <v>0.146257852265755</v>
      </c>
      <c r="X9" s="17">
        <v>0.14353215474761799</v>
      </c>
      <c r="Y9" s="17">
        <v>0.19885682124295301</v>
      </c>
      <c r="Z9" s="17">
        <v>0.24715656195169999</v>
      </c>
      <c r="AA9" s="17">
        <v>0.13447871391532801</v>
      </c>
      <c r="AB9" s="17">
        <v>0.22864221833717799</v>
      </c>
      <c r="AC9" s="17">
        <v>8.1323380602701695E-2</v>
      </c>
      <c r="AD9" s="17"/>
      <c r="AE9" s="17">
        <v>0.116620199543</v>
      </c>
      <c r="AF9" s="17">
        <v>0.233893709062929</v>
      </c>
      <c r="AG9" s="17">
        <v>0.10670846464731799</v>
      </c>
      <c r="AH9" s="17"/>
      <c r="AI9" s="17">
        <v>0.129622696406025</v>
      </c>
      <c r="AJ9" s="17">
        <v>0.24041469638475399</v>
      </c>
      <c r="AK9" s="17">
        <v>0.19432092210034399</v>
      </c>
      <c r="AL9" s="17">
        <v>7.5346644437205595E-2</v>
      </c>
      <c r="AM9" s="17">
        <v>0.13709270677123001</v>
      </c>
      <c r="AN9" s="17"/>
      <c r="AO9" s="17">
        <v>0.153713487262614</v>
      </c>
      <c r="AP9" s="17">
        <v>0.21282626356110099</v>
      </c>
      <c r="AQ9" s="17">
        <v>0.23436902552741701</v>
      </c>
      <c r="AR9" s="17"/>
      <c r="AS9" s="17">
        <v>0.12943668915988199</v>
      </c>
      <c r="AT9" s="17">
        <v>0.166745328022118</v>
      </c>
      <c r="AU9" s="17">
        <v>0.22474339339714899</v>
      </c>
      <c r="AV9" s="17">
        <v>0.27044843078070802</v>
      </c>
      <c r="AW9" s="17">
        <v>0.31773898754802798</v>
      </c>
    </row>
    <row r="10" spans="2:49" x14ac:dyDescent="0.25">
      <c r="B10" s="18" t="s">
        <v>400</v>
      </c>
      <c r="C10" s="17">
        <v>0.38648887320567898</v>
      </c>
      <c r="D10" s="17">
        <v>0.37165852523965298</v>
      </c>
      <c r="E10" s="17">
        <v>0.40293718985240101</v>
      </c>
      <c r="F10" s="17"/>
      <c r="G10" s="17">
        <v>0.36684129307006103</v>
      </c>
      <c r="H10" s="17">
        <v>0.366807774041016</v>
      </c>
      <c r="I10" s="17">
        <v>0.38647390542635701</v>
      </c>
      <c r="J10" s="17">
        <v>0.36380510271113198</v>
      </c>
      <c r="K10" s="17">
        <v>0.38273139194459799</v>
      </c>
      <c r="L10" s="17">
        <v>0.42930332653157899</v>
      </c>
      <c r="M10" s="17"/>
      <c r="N10" s="17">
        <v>0.42216141251918299</v>
      </c>
      <c r="O10" s="17">
        <v>0.40131059780155098</v>
      </c>
      <c r="P10" s="17">
        <v>0.34772134251501602</v>
      </c>
      <c r="Q10" s="17">
        <v>0.36557663661614698</v>
      </c>
      <c r="R10" s="17"/>
      <c r="S10" s="17">
        <v>0.42395493258960198</v>
      </c>
      <c r="T10" s="17">
        <v>0.36084227223730397</v>
      </c>
      <c r="U10" s="17">
        <v>0.34612070810284601</v>
      </c>
      <c r="V10" s="17">
        <v>0.44343184314627898</v>
      </c>
      <c r="W10" s="17">
        <v>0.39873521329635903</v>
      </c>
      <c r="X10" s="17">
        <v>0.43364196970241797</v>
      </c>
      <c r="Y10" s="17">
        <v>0.36252860713357499</v>
      </c>
      <c r="Z10" s="17">
        <v>0.393083041561201</v>
      </c>
      <c r="AA10" s="17">
        <v>0.375123792297968</v>
      </c>
      <c r="AB10" s="17">
        <v>0.327368506944268</v>
      </c>
      <c r="AC10" s="17">
        <v>0.39282161326360399</v>
      </c>
      <c r="AD10" s="17"/>
      <c r="AE10" s="17">
        <v>0.35730857894487</v>
      </c>
      <c r="AF10" s="17">
        <v>0.41132383030777198</v>
      </c>
      <c r="AG10" s="17">
        <v>0.41010403440427201</v>
      </c>
      <c r="AH10" s="17"/>
      <c r="AI10" s="17">
        <v>0.40775208994119599</v>
      </c>
      <c r="AJ10" s="17">
        <v>0.39037729320851899</v>
      </c>
      <c r="AK10" s="17">
        <v>0.46600651286620398</v>
      </c>
      <c r="AL10" s="17">
        <v>0.248427331638847</v>
      </c>
      <c r="AM10" s="17">
        <v>0.36503017951830802</v>
      </c>
      <c r="AN10" s="17"/>
      <c r="AO10" s="17">
        <v>0.414883068808311</v>
      </c>
      <c r="AP10" s="17">
        <v>0.375380410869598</v>
      </c>
      <c r="AQ10" s="17">
        <v>0.48227181278704301</v>
      </c>
      <c r="AR10" s="17"/>
      <c r="AS10" s="17">
        <v>0.36462156771619803</v>
      </c>
      <c r="AT10" s="17">
        <v>0.376909565481861</v>
      </c>
      <c r="AU10" s="17">
        <v>0.41328977444754</v>
      </c>
      <c r="AV10" s="17">
        <v>0.38620154480021102</v>
      </c>
      <c r="AW10" s="17">
        <v>0.470175869643505</v>
      </c>
    </row>
    <row r="11" spans="2:49" ht="30" x14ac:dyDescent="0.25">
      <c r="B11" s="18" t="s">
        <v>401</v>
      </c>
      <c r="C11" s="17">
        <v>0.27765600227395298</v>
      </c>
      <c r="D11" s="17">
        <v>0.278637619845017</v>
      </c>
      <c r="E11" s="17">
        <v>0.27692203719778602</v>
      </c>
      <c r="F11" s="17"/>
      <c r="G11" s="17">
        <v>0.22478270760459401</v>
      </c>
      <c r="H11" s="17">
        <v>0.26532228783779299</v>
      </c>
      <c r="I11" s="17">
        <v>0.308569207682383</v>
      </c>
      <c r="J11" s="17">
        <v>0.28975209637184102</v>
      </c>
      <c r="K11" s="17">
        <v>0.282288512900223</v>
      </c>
      <c r="L11" s="17">
        <v>0.28653040860027801</v>
      </c>
      <c r="M11" s="17"/>
      <c r="N11" s="17">
        <v>0.25433617966826</v>
      </c>
      <c r="O11" s="17">
        <v>0.29471755177717401</v>
      </c>
      <c r="P11" s="17">
        <v>0.29099935634984397</v>
      </c>
      <c r="Q11" s="17">
        <v>0.27038748249662198</v>
      </c>
      <c r="R11" s="17"/>
      <c r="S11" s="17">
        <v>0.228590856621986</v>
      </c>
      <c r="T11" s="17">
        <v>0.28997975449233399</v>
      </c>
      <c r="U11" s="17">
        <v>0.28211567376270602</v>
      </c>
      <c r="V11" s="17">
        <v>0.25568222671381902</v>
      </c>
      <c r="W11" s="17">
        <v>0.30125568484416099</v>
      </c>
      <c r="X11" s="17">
        <v>0.221726369850549</v>
      </c>
      <c r="Y11" s="17">
        <v>0.305102990810868</v>
      </c>
      <c r="Z11" s="17">
        <v>0.223946285326445</v>
      </c>
      <c r="AA11" s="17">
        <v>0.342161173591228</v>
      </c>
      <c r="AB11" s="17">
        <v>0.290105969729895</v>
      </c>
      <c r="AC11" s="17">
        <v>0.32051505177762801</v>
      </c>
      <c r="AD11" s="17"/>
      <c r="AE11" s="17">
        <v>0.30535550676129802</v>
      </c>
      <c r="AF11" s="17">
        <v>0.26500065429653002</v>
      </c>
      <c r="AG11" s="17">
        <v>0.27757086408268999</v>
      </c>
      <c r="AH11" s="17"/>
      <c r="AI11" s="17">
        <v>0.320642096255076</v>
      </c>
      <c r="AJ11" s="17">
        <v>0.22596143465448101</v>
      </c>
      <c r="AK11" s="17">
        <v>0.20708063012057901</v>
      </c>
      <c r="AL11" s="17">
        <v>0.277460837148227</v>
      </c>
      <c r="AM11" s="17">
        <v>0.30126531662690098</v>
      </c>
      <c r="AN11" s="17"/>
      <c r="AO11" s="17">
        <v>0.31469310438440701</v>
      </c>
      <c r="AP11" s="17">
        <v>0.27643183153989698</v>
      </c>
      <c r="AQ11" s="17">
        <v>0.157087707031593</v>
      </c>
      <c r="AR11" s="17"/>
      <c r="AS11" s="17">
        <v>0.28458859441143303</v>
      </c>
      <c r="AT11" s="17">
        <v>0.32117122438238499</v>
      </c>
      <c r="AU11" s="17">
        <v>0.257997009013547</v>
      </c>
      <c r="AV11" s="17">
        <v>0.191886727239235</v>
      </c>
      <c r="AW11" s="17">
        <v>5.2240841540065898E-2</v>
      </c>
    </row>
    <row r="12" spans="2:49" x14ac:dyDescent="0.25">
      <c r="B12" s="18" t="s">
        <v>402</v>
      </c>
      <c r="C12" s="17">
        <v>6.6695009847400094E-2</v>
      </c>
      <c r="D12" s="17">
        <v>6.6126462214619097E-2</v>
      </c>
      <c r="E12" s="17">
        <v>6.7618907642984005E-2</v>
      </c>
      <c r="F12" s="17"/>
      <c r="G12" s="17">
        <v>7.3181048288783204E-2</v>
      </c>
      <c r="H12" s="17">
        <v>7.3370613530870196E-2</v>
      </c>
      <c r="I12" s="17">
        <v>6.3551855503558394E-2</v>
      </c>
      <c r="J12" s="17">
        <v>8.3628809390842704E-2</v>
      </c>
      <c r="K12" s="17">
        <v>7.1697841937728907E-2</v>
      </c>
      <c r="L12" s="17">
        <v>4.6537106596369601E-2</v>
      </c>
      <c r="M12" s="17"/>
      <c r="N12" s="17">
        <v>3.7281037429818198E-2</v>
      </c>
      <c r="O12" s="17">
        <v>5.7160860440917699E-2</v>
      </c>
      <c r="P12" s="17">
        <v>8.9324618242318493E-2</v>
      </c>
      <c r="Q12" s="17">
        <v>8.7341428404023896E-2</v>
      </c>
      <c r="R12" s="17"/>
      <c r="S12" s="17">
        <v>7.4350264953322698E-2</v>
      </c>
      <c r="T12" s="17">
        <v>7.2678725464185301E-2</v>
      </c>
      <c r="U12" s="17">
        <v>5.1145638200808897E-2</v>
      </c>
      <c r="V12" s="17">
        <v>4.1122211781858098E-2</v>
      </c>
      <c r="W12" s="17">
        <v>7.3764568730889699E-2</v>
      </c>
      <c r="X12" s="17">
        <v>6.7459017047999101E-2</v>
      </c>
      <c r="Y12" s="17">
        <v>5.60775639961942E-2</v>
      </c>
      <c r="Z12" s="17">
        <v>7.9904875029246203E-2</v>
      </c>
      <c r="AA12" s="17">
        <v>5.3590508454146701E-2</v>
      </c>
      <c r="AB12" s="17">
        <v>0.101376920971742</v>
      </c>
      <c r="AC12" s="17">
        <v>5.7427919769040603E-2</v>
      </c>
      <c r="AD12" s="17"/>
      <c r="AE12" s="17">
        <v>8.0655681343298799E-2</v>
      </c>
      <c r="AF12" s="17">
        <v>4.91843942679661E-2</v>
      </c>
      <c r="AG12" s="17">
        <v>7.9816624288425203E-2</v>
      </c>
      <c r="AH12" s="17"/>
      <c r="AI12" s="17">
        <v>5.11446205932077E-2</v>
      </c>
      <c r="AJ12" s="17">
        <v>7.4166562567579697E-2</v>
      </c>
      <c r="AK12" s="17">
        <v>4.8666573949865101E-2</v>
      </c>
      <c r="AL12" s="17">
        <v>0.205846313986316</v>
      </c>
      <c r="AM12" s="17">
        <v>7.2987793229705694E-2</v>
      </c>
      <c r="AN12" s="17"/>
      <c r="AO12" s="17">
        <v>3.6637458647393199E-2</v>
      </c>
      <c r="AP12" s="17">
        <v>8.5310283222564398E-2</v>
      </c>
      <c r="AQ12" s="17">
        <v>2.66406301541274E-2</v>
      </c>
      <c r="AR12" s="17"/>
      <c r="AS12" s="17">
        <v>8.0537738368574197E-2</v>
      </c>
      <c r="AT12" s="17">
        <v>6.4543012302449701E-2</v>
      </c>
      <c r="AU12" s="17">
        <v>5.2530640487076799E-2</v>
      </c>
      <c r="AV12" s="17">
        <v>5.3688799115575302E-2</v>
      </c>
      <c r="AW12" s="17">
        <v>0</v>
      </c>
    </row>
    <row r="13" spans="2:49" x14ac:dyDescent="0.25">
      <c r="B13" s="18" t="s">
        <v>403</v>
      </c>
      <c r="C13" s="17">
        <v>4.8176721880905701E-2</v>
      </c>
      <c r="D13" s="17">
        <v>5.7994011680275001E-2</v>
      </c>
      <c r="E13" s="17">
        <v>3.90073362788248E-2</v>
      </c>
      <c r="F13" s="17"/>
      <c r="G13" s="17">
        <v>4.6199836574388399E-2</v>
      </c>
      <c r="H13" s="17">
        <v>4.0474934234927602E-2</v>
      </c>
      <c r="I13" s="17">
        <v>3.3830595222278798E-2</v>
      </c>
      <c r="J13" s="17">
        <v>4.7338967488339302E-2</v>
      </c>
      <c r="K13" s="17">
        <v>7.58485110303697E-2</v>
      </c>
      <c r="L13" s="17">
        <v>5.0266636701218899E-2</v>
      </c>
      <c r="M13" s="17"/>
      <c r="N13" s="17">
        <v>2.9796169764853001E-2</v>
      </c>
      <c r="O13" s="17">
        <v>5.1174986926034498E-2</v>
      </c>
      <c r="P13" s="17">
        <v>5.8957734443203097E-2</v>
      </c>
      <c r="Q13" s="17">
        <v>5.6761418820544203E-2</v>
      </c>
      <c r="R13" s="17"/>
      <c r="S13" s="17">
        <v>3.4069982300721703E-2</v>
      </c>
      <c r="T13" s="17">
        <v>5.4683015706583397E-2</v>
      </c>
      <c r="U13" s="17">
        <v>6.0861387677625903E-2</v>
      </c>
      <c r="V13" s="17">
        <v>5.6260080382168801E-2</v>
      </c>
      <c r="W13" s="17">
        <v>3.8169851085114503E-2</v>
      </c>
      <c r="X13" s="17">
        <v>6.4812437651378299E-2</v>
      </c>
      <c r="Y13" s="17">
        <v>6.0614325800726197E-2</v>
      </c>
      <c r="Z13" s="17">
        <v>3.0772511431075601E-2</v>
      </c>
      <c r="AA13" s="17">
        <v>4.9237345600013499E-2</v>
      </c>
      <c r="AB13" s="17">
        <v>3.0116191342232399E-2</v>
      </c>
      <c r="AC13" s="17">
        <v>4.3319633872805699E-2</v>
      </c>
      <c r="AD13" s="17"/>
      <c r="AE13" s="17">
        <v>9.4835044526373605E-2</v>
      </c>
      <c r="AF13" s="17">
        <v>1.56250445760329E-2</v>
      </c>
      <c r="AG13" s="17">
        <v>3.5883458849801701E-2</v>
      </c>
      <c r="AH13" s="17"/>
      <c r="AI13" s="17">
        <v>6.6721832535509396E-2</v>
      </c>
      <c r="AJ13" s="17">
        <v>2.64004335513752E-2</v>
      </c>
      <c r="AK13" s="17">
        <v>4.5070315983128703E-2</v>
      </c>
      <c r="AL13" s="17">
        <v>0.10988446996741499</v>
      </c>
      <c r="AM13" s="17">
        <v>4.5589719243091603E-2</v>
      </c>
      <c r="AN13" s="17"/>
      <c r="AO13" s="17">
        <v>5.59919238618743E-2</v>
      </c>
      <c r="AP13" s="17">
        <v>1.6182976519622101E-2</v>
      </c>
      <c r="AQ13" s="17">
        <v>4.8794170038838798E-2</v>
      </c>
      <c r="AR13" s="17"/>
      <c r="AS13" s="17">
        <v>5.8521473022403202E-2</v>
      </c>
      <c r="AT13" s="17">
        <v>3.2935776873319098E-2</v>
      </c>
      <c r="AU13" s="17">
        <v>2.9558420585789801E-2</v>
      </c>
      <c r="AV13" s="17">
        <v>5.5079170891722901E-2</v>
      </c>
      <c r="AW13" s="17">
        <v>5.7258560663995602E-2</v>
      </c>
    </row>
    <row r="14" spans="2:49" x14ac:dyDescent="0.25">
      <c r="B14" s="18" t="s">
        <v>104</v>
      </c>
      <c r="C14" s="17">
        <v>4.4410621820336303E-2</v>
      </c>
      <c r="D14" s="17">
        <v>3.8925906165615198E-2</v>
      </c>
      <c r="E14" s="17">
        <v>4.8576871736636898E-2</v>
      </c>
      <c r="F14" s="17"/>
      <c r="G14" s="17">
        <v>4.9242840896484903E-2</v>
      </c>
      <c r="H14" s="17">
        <v>4.5777865205247702E-2</v>
      </c>
      <c r="I14" s="17">
        <v>5.1489246541290702E-2</v>
      </c>
      <c r="J14" s="17">
        <v>4.7813400369250497E-2</v>
      </c>
      <c r="K14" s="17">
        <v>3.6509732541599102E-2</v>
      </c>
      <c r="L14" s="17">
        <v>3.7673526579327099E-2</v>
      </c>
      <c r="M14" s="17"/>
      <c r="N14" s="17">
        <v>2.9096574617940098E-2</v>
      </c>
      <c r="O14" s="17">
        <v>3.0370717883053198E-2</v>
      </c>
      <c r="P14" s="17">
        <v>4.38387394195743E-2</v>
      </c>
      <c r="Q14" s="17">
        <v>7.6627598964982405E-2</v>
      </c>
      <c r="R14" s="17"/>
      <c r="S14" s="17">
        <v>2.4534185500786999E-2</v>
      </c>
      <c r="T14" s="17">
        <v>4.1550221600097498E-2</v>
      </c>
      <c r="U14" s="17">
        <v>0.101320504202045</v>
      </c>
      <c r="V14" s="17">
        <v>3.0022789037695799E-2</v>
      </c>
      <c r="W14" s="17">
        <v>4.1816829777720298E-2</v>
      </c>
      <c r="X14" s="17">
        <v>6.8828051000037693E-2</v>
      </c>
      <c r="Y14" s="17">
        <v>1.6819691015683799E-2</v>
      </c>
      <c r="Z14" s="17">
        <v>2.51367247003309E-2</v>
      </c>
      <c r="AA14" s="17">
        <v>4.5408466141315801E-2</v>
      </c>
      <c r="AB14" s="17">
        <v>2.2390192674685401E-2</v>
      </c>
      <c r="AC14" s="17">
        <v>0.10459240071422</v>
      </c>
      <c r="AD14" s="17"/>
      <c r="AE14" s="17">
        <v>4.5224988881159299E-2</v>
      </c>
      <c r="AF14" s="17">
        <v>2.4972367488770499E-2</v>
      </c>
      <c r="AG14" s="17">
        <v>8.9916553727493603E-2</v>
      </c>
      <c r="AH14" s="17"/>
      <c r="AI14" s="17">
        <v>2.4116664268986E-2</v>
      </c>
      <c r="AJ14" s="17">
        <v>4.2679579633290401E-2</v>
      </c>
      <c r="AK14" s="17">
        <v>3.8855044979878101E-2</v>
      </c>
      <c r="AL14" s="17">
        <v>8.3034402821990094E-2</v>
      </c>
      <c r="AM14" s="17">
        <v>7.8034284610763796E-2</v>
      </c>
      <c r="AN14" s="17"/>
      <c r="AO14" s="17">
        <v>2.4080957035400599E-2</v>
      </c>
      <c r="AP14" s="17">
        <v>3.3868234287217101E-2</v>
      </c>
      <c r="AQ14" s="17">
        <v>5.0836654460981297E-2</v>
      </c>
      <c r="AR14" s="17"/>
      <c r="AS14" s="17">
        <v>8.22939373215094E-2</v>
      </c>
      <c r="AT14" s="17">
        <v>3.7695092937866999E-2</v>
      </c>
      <c r="AU14" s="17">
        <v>2.1880762068898201E-2</v>
      </c>
      <c r="AV14" s="17">
        <v>4.2695327172548599E-2</v>
      </c>
      <c r="AW14" s="17">
        <v>0.10258574060440601</v>
      </c>
    </row>
    <row r="15" spans="2:49" x14ac:dyDescent="0.25">
      <c r="B15" s="18" t="s">
        <v>404</v>
      </c>
      <c r="C15" s="21">
        <v>0.56306164417740501</v>
      </c>
      <c r="D15" s="21">
        <v>0.55831600009447302</v>
      </c>
      <c r="E15" s="21">
        <v>0.56787484714376801</v>
      </c>
      <c r="F15" s="21"/>
      <c r="G15" s="21">
        <v>0.60659356663575004</v>
      </c>
      <c r="H15" s="21">
        <v>0.57505429919116202</v>
      </c>
      <c r="I15" s="21">
        <v>0.54255909505048905</v>
      </c>
      <c r="J15" s="21">
        <v>0.53146672637972703</v>
      </c>
      <c r="K15" s="21">
        <v>0.53365540159007996</v>
      </c>
      <c r="L15" s="21">
        <v>0.578992321522806</v>
      </c>
      <c r="M15" s="21"/>
      <c r="N15" s="21">
        <v>0.64949003851912801</v>
      </c>
      <c r="O15" s="21">
        <v>0.56657588297282102</v>
      </c>
      <c r="P15" s="21">
        <v>0.51687955154506005</v>
      </c>
      <c r="Q15" s="21">
        <v>0.50888207131382701</v>
      </c>
      <c r="R15" s="21"/>
      <c r="S15" s="21">
        <v>0.63845471062318204</v>
      </c>
      <c r="T15" s="21">
        <v>0.54110828273679901</v>
      </c>
      <c r="U15" s="21">
        <v>0.50455679615681504</v>
      </c>
      <c r="V15" s="21">
        <v>0.61691269208445898</v>
      </c>
      <c r="W15" s="21">
        <v>0.54499306556211402</v>
      </c>
      <c r="X15" s="21">
        <v>0.57717412445003602</v>
      </c>
      <c r="Y15" s="21">
        <v>0.56138542837652805</v>
      </c>
      <c r="Z15" s="21">
        <v>0.64023960351290199</v>
      </c>
      <c r="AA15" s="21">
        <v>0.50960250621329595</v>
      </c>
      <c r="AB15" s="21">
        <v>0.55601072528144602</v>
      </c>
      <c r="AC15" s="21">
        <v>0.47414499386630599</v>
      </c>
      <c r="AD15" s="21"/>
      <c r="AE15" s="21">
        <v>0.47392877848787102</v>
      </c>
      <c r="AF15" s="21">
        <v>0.64521753937070103</v>
      </c>
      <c r="AG15" s="21">
        <v>0.51681249905158999</v>
      </c>
      <c r="AH15" s="21"/>
      <c r="AI15" s="21">
        <v>0.53737478634722102</v>
      </c>
      <c r="AJ15" s="21">
        <v>0.63079198959327398</v>
      </c>
      <c r="AK15" s="21">
        <v>0.660327434966549</v>
      </c>
      <c r="AL15" s="21">
        <v>0.32377397607605202</v>
      </c>
      <c r="AM15" s="21">
        <v>0.50212288628953805</v>
      </c>
      <c r="AN15" s="21"/>
      <c r="AO15" s="21">
        <v>0.56859655607092496</v>
      </c>
      <c r="AP15" s="21">
        <v>0.58820667443069896</v>
      </c>
      <c r="AQ15" s="21">
        <v>0.71664083831446002</v>
      </c>
      <c r="AR15" s="21"/>
      <c r="AS15" s="21">
        <v>0.49405825687608101</v>
      </c>
      <c r="AT15" s="21">
        <v>0.543654893503979</v>
      </c>
      <c r="AU15" s="21">
        <v>0.638033167844688</v>
      </c>
      <c r="AV15" s="21">
        <v>0.65664997558091898</v>
      </c>
      <c r="AW15" s="21">
        <v>0.78791485719153298</v>
      </c>
    </row>
    <row r="16" spans="2:49" x14ac:dyDescent="0.25">
      <c r="B16" s="18" t="s">
        <v>405</v>
      </c>
      <c r="C16" s="21">
        <v>0.114871731728306</v>
      </c>
      <c r="D16" s="21">
        <v>0.124120473894894</v>
      </c>
      <c r="E16" s="21">
        <v>0.106626243921809</v>
      </c>
      <c r="F16" s="21"/>
      <c r="G16" s="21">
        <v>0.119380884863172</v>
      </c>
      <c r="H16" s="21">
        <v>0.113845547765798</v>
      </c>
      <c r="I16" s="21">
        <v>9.7382450725837205E-2</v>
      </c>
      <c r="J16" s="21">
        <v>0.13096777687918201</v>
      </c>
      <c r="K16" s="21">
        <v>0.14754635296809901</v>
      </c>
      <c r="L16" s="21">
        <v>9.6803743297588493E-2</v>
      </c>
      <c r="M16" s="21"/>
      <c r="N16" s="21">
        <v>6.7077207194671196E-2</v>
      </c>
      <c r="O16" s="21">
        <v>0.108335847366952</v>
      </c>
      <c r="P16" s="21">
        <v>0.14828235268552201</v>
      </c>
      <c r="Q16" s="21">
        <v>0.14410284722456801</v>
      </c>
      <c r="R16" s="21"/>
      <c r="S16" s="21">
        <v>0.10842024725404401</v>
      </c>
      <c r="T16" s="21">
        <v>0.12736174117076901</v>
      </c>
      <c r="U16" s="21">
        <v>0.112007025878435</v>
      </c>
      <c r="V16" s="21">
        <v>9.7382292164026898E-2</v>
      </c>
      <c r="W16" s="21">
        <v>0.11193441981600399</v>
      </c>
      <c r="X16" s="21">
        <v>0.13227145469937701</v>
      </c>
      <c r="Y16" s="21">
        <v>0.11669188979692</v>
      </c>
      <c r="Z16" s="21">
        <v>0.11067738646032201</v>
      </c>
      <c r="AA16" s="21">
        <v>0.10282785405416001</v>
      </c>
      <c r="AB16" s="21">
        <v>0.13149311231397401</v>
      </c>
      <c r="AC16" s="21">
        <v>0.100747553641846</v>
      </c>
      <c r="AD16" s="21"/>
      <c r="AE16" s="21">
        <v>0.17549072586967199</v>
      </c>
      <c r="AF16" s="21">
        <v>6.4809438843999007E-2</v>
      </c>
      <c r="AG16" s="21">
        <v>0.11570008313822699</v>
      </c>
      <c r="AH16" s="21"/>
      <c r="AI16" s="21">
        <v>0.11786645312871701</v>
      </c>
      <c r="AJ16" s="21">
        <v>0.100566996118955</v>
      </c>
      <c r="AK16" s="21">
        <v>9.3736889932993797E-2</v>
      </c>
      <c r="AL16" s="21">
        <v>0.315730783953731</v>
      </c>
      <c r="AM16" s="21">
        <v>0.11857751247279701</v>
      </c>
      <c r="AN16" s="21"/>
      <c r="AO16" s="21">
        <v>9.2629382509267499E-2</v>
      </c>
      <c r="AP16" s="21">
        <v>0.10149325974218699</v>
      </c>
      <c r="AQ16" s="21">
        <v>7.5434800192966098E-2</v>
      </c>
      <c r="AR16" s="21"/>
      <c r="AS16" s="21">
        <v>0.13905921139097699</v>
      </c>
      <c r="AT16" s="21">
        <v>9.7478789175768799E-2</v>
      </c>
      <c r="AU16" s="21">
        <v>8.2089061072866606E-2</v>
      </c>
      <c r="AV16" s="21">
        <v>0.108767970007298</v>
      </c>
      <c r="AW16" s="21">
        <v>5.7258560663995602E-2</v>
      </c>
    </row>
    <row r="17" spans="2:49" x14ac:dyDescent="0.25">
      <c r="B17" s="18" t="s">
        <v>179</v>
      </c>
      <c r="C17" s="22">
        <v>0.448189912449099</v>
      </c>
      <c r="D17" s="22">
        <v>0.43419552619957902</v>
      </c>
      <c r="E17" s="22">
        <v>0.46124860322195899</v>
      </c>
      <c r="F17" s="22"/>
      <c r="G17" s="22">
        <v>0.48721268177257798</v>
      </c>
      <c r="H17" s="22">
        <v>0.46120875142536399</v>
      </c>
      <c r="I17" s="22">
        <v>0.44517664432465198</v>
      </c>
      <c r="J17" s="22">
        <v>0.40049894950054499</v>
      </c>
      <c r="K17" s="22">
        <v>0.38610904862198098</v>
      </c>
      <c r="L17" s="22">
        <v>0.48218857822521799</v>
      </c>
      <c r="M17" s="22"/>
      <c r="N17" s="22">
        <v>0.58241283132445698</v>
      </c>
      <c r="O17" s="22">
        <v>0.45824003560586801</v>
      </c>
      <c r="P17" s="22">
        <v>0.36859719885953901</v>
      </c>
      <c r="Q17" s="22">
        <v>0.364779224089259</v>
      </c>
      <c r="R17" s="22"/>
      <c r="S17" s="22">
        <v>0.53003446336913795</v>
      </c>
      <c r="T17" s="22">
        <v>0.41374654156603102</v>
      </c>
      <c r="U17" s="22">
        <v>0.39254977027838001</v>
      </c>
      <c r="V17" s="22">
        <v>0.51953039992043204</v>
      </c>
      <c r="W17" s="22">
        <v>0.43305864574611003</v>
      </c>
      <c r="X17" s="22">
        <v>0.44490266975065901</v>
      </c>
      <c r="Y17" s="22">
        <v>0.44469353857960803</v>
      </c>
      <c r="Z17" s="22">
        <v>0.52956221705258</v>
      </c>
      <c r="AA17" s="22">
        <v>0.406774652159136</v>
      </c>
      <c r="AB17" s="22">
        <v>0.42451761296747098</v>
      </c>
      <c r="AC17" s="22">
        <v>0.37339744022445998</v>
      </c>
      <c r="AD17" s="22"/>
      <c r="AE17" s="22">
        <v>0.298438052618198</v>
      </c>
      <c r="AF17" s="22">
        <v>0.580408100526702</v>
      </c>
      <c r="AG17" s="22">
        <v>0.401112415913363</v>
      </c>
      <c r="AH17" s="22"/>
      <c r="AI17" s="22">
        <v>0.419508333218503</v>
      </c>
      <c r="AJ17" s="22">
        <v>0.53022499347431895</v>
      </c>
      <c r="AK17" s="22">
        <v>0.56659054503355499</v>
      </c>
      <c r="AL17" s="22">
        <v>8.0431921223216903E-3</v>
      </c>
      <c r="AM17" s="22">
        <v>0.38354537381674098</v>
      </c>
      <c r="AN17" s="22"/>
      <c r="AO17" s="22">
        <v>0.47596717356165702</v>
      </c>
      <c r="AP17" s="22">
        <v>0.48671341468851198</v>
      </c>
      <c r="AQ17" s="22">
        <v>0.64120603812149402</v>
      </c>
      <c r="AR17" s="22"/>
      <c r="AS17" s="22">
        <v>0.35499904548510303</v>
      </c>
      <c r="AT17" s="22">
        <v>0.44617610432821098</v>
      </c>
      <c r="AU17" s="22">
        <v>0.55594410677182204</v>
      </c>
      <c r="AV17" s="22">
        <v>0.54788200557361999</v>
      </c>
      <c r="AW17" s="22">
        <v>0.73065629652753705</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1322</v>
      </c>
      <c r="D7" s="10">
        <v>657</v>
      </c>
      <c r="E7" s="10">
        <v>661</v>
      </c>
      <c r="F7" s="10"/>
      <c r="G7" s="10">
        <v>194</v>
      </c>
      <c r="H7" s="10">
        <v>229</v>
      </c>
      <c r="I7" s="10">
        <v>224</v>
      </c>
      <c r="J7" s="10">
        <v>204</v>
      </c>
      <c r="K7" s="10">
        <v>179</v>
      </c>
      <c r="L7" s="10">
        <v>292</v>
      </c>
      <c r="M7" s="10"/>
      <c r="N7" s="10">
        <v>363</v>
      </c>
      <c r="O7" s="10">
        <v>357</v>
      </c>
      <c r="P7" s="10">
        <v>248</v>
      </c>
      <c r="Q7" s="10">
        <v>347</v>
      </c>
      <c r="R7" s="10"/>
      <c r="S7" s="10">
        <v>149</v>
      </c>
      <c r="T7" s="10">
        <v>182</v>
      </c>
      <c r="U7" s="10">
        <v>119</v>
      </c>
      <c r="V7" s="10">
        <v>130</v>
      </c>
      <c r="W7" s="10">
        <v>95</v>
      </c>
      <c r="X7" s="10">
        <v>111</v>
      </c>
      <c r="Y7" s="10">
        <v>124</v>
      </c>
      <c r="Z7" s="10">
        <v>69</v>
      </c>
      <c r="AA7" s="10">
        <v>146</v>
      </c>
      <c r="AB7" s="10">
        <v>128</v>
      </c>
      <c r="AC7" s="10">
        <v>69</v>
      </c>
      <c r="AD7" s="10"/>
      <c r="AE7" s="10">
        <v>459</v>
      </c>
      <c r="AF7" s="10">
        <v>547</v>
      </c>
      <c r="AG7" s="10">
        <v>190</v>
      </c>
      <c r="AH7" s="10"/>
      <c r="AI7" s="10">
        <v>448</v>
      </c>
      <c r="AJ7" s="10">
        <v>384</v>
      </c>
      <c r="AK7" s="10">
        <v>104</v>
      </c>
      <c r="AL7" s="10">
        <v>25</v>
      </c>
      <c r="AM7" s="10">
        <v>189</v>
      </c>
      <c r="AN7" s="10"/>
      <c r="AO7" s="10">
        <v>280</v>
      </c>
      <c r="AP7" s="10">
        <v>470</v>
      </c>
      <c r="AQ7" s="10">
        <v>109</v>
      </c>
      <c r="AR7" s="10"/>
      <c r="AS7" s="10">
        <v>326</v>
      </c>
      <c r="AT7" s="10">
        <v>317</v>
      </c>
      <c r="AU7" s="10">
        <v>313</v>
      </c>
      <c r="AV7" s="10">
        <v>134</v>
      </c>
      <c r="AW7" s="10">
        <v>21</v>
      </c>
    </row>
    <row r="8" spans="2:49" ht="30" customHeight="1" x14ac:dyDescent="0.25">
      <c r="B8" s="11" t="s">
        <v>20</v>
      </c>
      <c r="C8" s="11">
        <v>1324</v>
      </c>
      <c r="D8" s="11">
        <v>647</v>
      </c>
      <c r="E8" s="11">
        <v>673</v>
      </c>
      <c r="F8" s="11"/>
      <c r="G8" s="11">
        <v>190</v>
      </c>
      <c r="H8" s="11">
        <v>226</v>
      </c>
      <c r="I8" s="11">
        <v>222</v>
      </c>
      <c r="J8" s="11">
        <v>200</v>
      </c>
      <c r="K8" s="11">
        <v>174</v>
      </c>
      <c r="L8" s="11">
        <v>312</v>
      </c>
      <c r="M8" s="11"/>
      <c r="N8" s="11">
        <v>360</v>
      </c>
      <c r="O8" s="11">
        <v>336</v>
      </c>
      <c r="P8" s="11">
        <v>288</v>
      </c>
      <c r="Q8" s="11">
        <v>333</v>
      </c>
      <c r="R8" s="11"/>
      <c r="S8" s="11">
        <v>171</v>
      </c>
      <c r="T8" s="11">
        <v>175</v>
      </c>
      <c r="U8" s="11">
        <v>113</v>
      </c>
      <c r="V8" s="11">
        <v>133</v>
      </c>
      <c r="W8" s="11">
        <v>92</v>
      </c>
      <c r="X8" s="11">
        <v>121</v>
      </c>
      <c r="Y8" s="11">
        <v>116</v>
      </c>
      <c r="Z8" s="11">
        <v>60</v>
      </c>
      <c r="AA8" s="11">
        <v>135</v>
      </c>
      <c r="AB8" s="11">
        <v>141</v>
      </c>
      <c r="AC8" s="11">
        <v>67</v>
      </c>
      <c r="AD8" s="11"/>
      <c r="AE8" s="11">
        <v>467</v>
      </c>
      <c r="AF8" s="11">
        <v>550</v>
      </c>
      <c r="AG8" s="11">
        <v>185</v>
      </c>
      <c r="AH8" s="11"/>
      <c r="AI8" s="11">
        <v>458</v>
      </c>
      <c r="AJ8" s="11">
        <v>379</v>
      </c>
      <c r="AK8" s="11">
        <v>106</v>
      </c>
      <c r="AL8" s="11">
        <v>25</v>
      </c>
      <c r="AM8" s="11">
        <v>184</v>
      </c>
      <c r="AN8" s="11"/>
      <c r="AO8" s="11">
        <v>283</v>
      </c>
      <c r="AP8" s="11">
        <v>467</v>
      </c>
      <c r="AQ8" s="11">
        <v>108</v>
      </c>
      <c r="AR8" s="11"/>
      <c r="AS8" s="11">
        <v>330</v>
      </c>
      <c r="AT8" s="11">
        <v>318</v>
      </c>
      <c r="AU8" s="11">
        <v>312</v>
      </c>
      <c r="AV8" s="11">
        <v>131</v>
      </c>
      <c r="AW8" s="11">
        <v>21</v>
      </c>
    </row>
    <row r="9" spans="2:49" x14ac:dyDescent="0.25">
      <c r="B9" s="18" t="s">
        <v>399</v>
      </c>
      <c r="C9" s="17">
        <v>0.11053371900025399</v>
      </c>
      <c r="D9" s="17">
        <v>0.103163570140716</v>
      </c>
      <c r="E9" s="17">
        <v>0.11531242318608501</v>
      </c>
      <c r="F9" s="17"/>
      <c r="G9" s="17">
        <v>0.15379934983323601</v>
      </c>
      <c r="H9" s="17">
        <v>0.15398595867319501</v>
      </c>
      <c r="I9" s="17">
        <v>0.105060833725169</v>
      </c>
      <c r="J9" s="17">
        <v>0.133424904374672</v>
      </c>
      <c r="K9" s="17">
        <v>9.0442905010190297E-2</v>
      </c>
      <c r="L9" s="17">
        <v>5.3178378927841601E-2</v>
      </c>
      <c r="M9" s="17"/>
      <c r="N9" s="17">
        <v>0.109987844879277</v>
      </c>
      <c r="O9" s="17">
        <v>0.113746775027372</v>
      </c>
      <c r="P9" s="17">
        <v>0.11858004734441099</v>
      </c>
      <c r="Q9" s="17">
        <v>0.103319100878452</v>
      </c>
      <c r="R9" s="17"/>
      <c r="S9" s="17">
        <v>0.15594973570784601</v>
      </c>
      <c r="T9" s="17">
        <v>0.103778357367471</v>
      </c>
      <c r="U9" s="17">
        <v>0.118914091163744</v>
      </c>
      <c r="V9" s="17">
        <v>0.13237734004792201</v>
      </c>
      <c r="W9" s="17">
        <v>0.11493415831076199</v>
      </c>
      <c r="X9" s="17">
        <v>9.4535282252920294E-2</v>
      </c>
      <c r="Y9" s="17">
        <v>0.116144567099343</v>
      </c>
      <c r="Z9" s="17">
        <v>0.114367622534499</v>
      </c>
      <c r="AA9" s="17">
        <v>7.9482157663026506E-2</v>
      </c>
      <c r="AB9" s="17">
        <v>7.9313906844544799E-2</v>
      </c>
      <c r="AC9" s="17">
        <v>9.2377501382111302E-2</v>
      </c>
      <c r="AD9" s="17"/>
      <c r="AE9" s="17">
        <v>7.9679210212756701E-2</v>
      </c>
      <c r="AF9" s="17">
        <v>0.151867114454559</v>
      </c>
      <c r="AG9" s="17">
        <v>6.3546923138229905E-2</v>
      </c>
      <c r="AH9" s="17"/>
      <c r="AI9" s="17">
        <v>7.7468957595952403E-2</v>
      </c>
      <c r="AJ9" s="17">
        <v>0.15989184066625201</v>
      </c>
      <c r="AK9" s="17">
        <v>0.12344442709556799</v>
      </c>
      <c r="AL9" s="17">
        <v>0.12981653393050999</v>
      </c>
      <c r="AM9" s="17">
        <v>8.9699004526928999E-2</v>
      </c>
      <c r="AN9" s="17"/>
      <c r="AO9" s="17">
        <v>9.8757261608394001E-2</v>
      </c>
      <c r="AP9" s="17">
        <v>0.156178454231963</v>
      </c>
      <c r="AQ9" s="17">
        <v>0.148799985998193</v>
      </c>
      <c r="AR9" s="17"/>
      <c r="AS9" s="17">
        <v>0.11020486745055499</v>
      </c>
      <c r="AT9" s="17">
        <v>0.10401153087273</v>
      </c>
      <c r="AU9" s="17">
        <v>0.117327683385461</v>
      </c>
      <c r="AV9" s="17">
        <v>0.152454126933777</v>
      </c>
      <c r="AW9" s="17">
        <v>0.26780681098829001</v>
      </c>
    </row>
    <row r="10" spans="2:49" x14ac:dyDescent="0.25">
      <c r="B10" s="18" t="s">
        <v>400</v>
      </c>
      <c r="C10" s="17">
        <v>0.28054639090975603</v>
      </c>
      <c r="D10" s="17">
        <v>0.30593464074598697</v>
      </c>
      <c r="E10" s="17">
        <v>0.25771546338837797</v>
      </c>
      <c r="F10" s="17"/>
      <c r="G10" s="17">
        <v>0.35192882773502998</v>
      </c>
      <c r="H10" s="17">
        <v>0.30301913154303001</v>
      </c>
      <c r="I10" s="17">
        <v>0.26838054010203499</v>
      </c>
      <c r="J10" s="17">
        <v>0.28658366076498398</v>
      </c>
      <c r="K10" s="17">
        <v>0.23228738802137999</v>
      </c>
      <c r="L10" s="17">
        <v>0.252451296148127</v>
      </c>
      <c r="M10" s="17"/>
      <c r="N10" s="17">
        <v>0.36217077949277798</v>
      </c>
      <c r="O10" s="17">
        <v>0.27401195251738703</v>
      </c>
      <c r="P10" s="17">
        <v>0.24033978319403199</v>
      </c>
      <c r="Q10" s="17">
        <v>0.237055651009207</v>
      </c>
      <c r="R10" s="17"/>
      <c r="S10" s="17">
        <v>0.33853059949049102</v>
      </c>
      <c r="T10" s="17">
        <v>0.32986660835737702</v>
      </c>
      <c r="U10" s="17">
        <v>0.22124384450644799</v>
      </c>
      <c r="V10" s="17">
        <v>0.28703605533965099</v>
      </c>
      <c r="W10" s="17">
        <v>0.26726556876121399</v>
      </c>
      <c r="X10" s="17">
        <v>0.237901381696565</v>
      </c>
      <c r="Y10" s="17">
        <v>0.24507351078021999</v>
      </c>
      <c r="Z10" s="17">
        <v>0.24342587643726099</v>
      </c>
      <c r="AA10" s="17">
        <v>0.28762401129089099</v>
      </c>
      <c r="AB10" s="17">
        <v>0.29775611341909097</v>
      </c>
      <c r="AC10" s="17">
        <v>0.23027017115793</v>
      </c>
      <c r="AD10" s="17"/>
      <c r="AE10" s="17">
        <v>0.23254650874715899</v>
      </c>
      <c r="AF10" s="17">
        <v>0.32119088073299501</v>
      </c>
      <c r="AG10" s="17">
        <v>0.23889207222792999</v>
      </c>
      <c r="AH10" s="17"/>
      <c r="AI10" s="17">
        <v>0.246526606308897</v>
      </c>
      <c r="AJ10" s="17">
        <v>0.31982184967100202</v>
      </c>
      <c r="AK10" s="17">
        <v>0.34002492832436398</v>
      </c>
      <c r="AL10" s="17">
        <v>0.158817054356789</v>
      </c>
      <c r="AM10" s="17">
        <v>0.25577403563145001</v>
      </c>
      <c r="AN10" s="17"/>
      <c r="AO10" s="17">
        <v>0.26324593021035803</v>
      </c>
      <c r="AP10" s="17">
        <v>0.32012621021349402</v>
      </c>
      <c r="AQ10" s="17">
        <v>0.35830069224253402</v>
      </c>
      <c r="AR10" s="17"/>
      <c r="AS10" s="17">
        <v>0.21079254206332099</v>
      </c>
      <c r="AT10" s="17">
        <v>0.27325536011569401</v>
      </c>
      <c r="AU10" s="17">
        <v>0.339872134648878</v>
      </c>
      <c r="AV10" s="17">
        <v>0.32219941016347298</v>
      </c>
      <c r="AW10" s="17">
        <v>0.28791943956424698</v>
      </c>
    </row>
    <row r="11" spans="2:49" ht="30" x14ac:dyDescent="0.25">
      <c r="B11" s="18" t="s">
        <v>401</v>
      </c>
      <c r="C11" s="17">
        <v>0.34170832387495098</v>
      </c>
      <c r="D11" s="17">
        <v>0.343488577733288</v>
      </c>
      <c r="E11" s="17">
        <v>0.34056842544607502</v>
      </c>
      <c r="F11" s="17"/>
      <c r="G11" s="17">
        <v>0.294069589203513</v>
      </c>
      <c r="H11" s="17">
        <v>0.300177504789778</v>
      </c>
      <c r="I11" s="17">
        <v>0.393297995627445</v>
      </c>
      <c r="J11" s="17">
        <v>0.32719642732056597</v>
      </c>
      <c r="K11" s="17">
        <v>0.37190589567469201</v>
      </c>
      <c r="L11" s="17">
        <v>0.35658386738512798</v>
      </c>
      <c r="M11" s="17"/>
      <c r="N11" s="17">
        <v>0.30903844465438002</v>
      </c>
      <c r="O11" s="17">
        <v>0.394525566259467</v>
      </c>
      <c r="P11" s="17">
        <v>0.31139928391150501</v>
      </c>
      <c r="Q11" s="17">
        <v>0.34098853341972102</v>
      </c>
      <c r="R11" s="17"/>
      <c r="S11" s="17">
        <v>0.30437445326028101</v>
      </c>
      <c r="T11" s="17">
        <v>0.34232533738360099</v>
      </c>
      <c r="U11" s="17">
        <v>0.37301462150919401</v>
      </c>
      <c r="V11" s="17">
        <v>0.308511091675639</v>
      </c>
      <c r="W11" s="17">
        <v>0.27111775354432899</v>
      </c>
      <c r="X11" s="17">
        <v>0.40335902722561401</v>
      </c>
      <c r="Y11" s="17">
        <v>0.37796611545516001</v>
      </c>
      <c r="Z11" s="17">
        <v>0.37488642031874603</v>
      </c>
      <c r="AA11" s="17">
        <v>0.35201539354059802</v>
      </c>
      <c r="AB11" s="17">
        <v>0.35464272124337598</v>
      </c>
      <c r="AC11" s="17">
        <v>0.29364450756191002</v>
      </c>
      <c r="AD11" s="17"/>
      <c r="AE11" s="17">
        <v>0.33429058993231597</v>
      </c>
      <c r="AF11" s="17">
        <v>0.34180848406325498</v>
      </c>
      <c r="AG11" s="17">
        <v>0.38028225062611798</v>
      </c>
      <c r="AH11" s="17"/>
      <c r="AI11" s="17">
        <v>0.357661606720721</v>
      </c>
      <c r="AJ11" s="17">
        <v>0.31131846832567101</v>
      </c>
      <c r="AK11" s="17">
        <v>0.31958986279478102</v>
      </c>
      <c r="AL11" s="17">
        <v>0.22805537885760299</v>
      </c>
      <c r="AM11" s="17">
        <v>0.37144996016690801</v>
      </c>
      <c r="AN11" s="17"/>
      <c r="AO11" s="17">
        <v>0.34581195926097102</v>
      </c>
      <c r="AP11" s="17">
        <v>0.32813264099533201</v>
      </c>
      <c r="AQ11" s="17">
        <v>0.29787639740921801</v>
      </c>
      <c r="AR11" s="17"/>
      <c r="AS11" s="17">
        <v>0.399030035649865</v>
      </c>
      <c r="AT11" s="17">
        <v>0.358774278422058</v>
      </c>
      <c r="AU11" s="17">
        <v>0.28733023852454898</v>
      </c>
      <c r="AV11" s="17">
        <v>0.278329544465031</v>
      </c>
      <c r="AW11" s="17">
        <v>0.29249099848198901</v>
      </c>
    </row>
    <row r="12" spans="2:49" x14ac:dyDescent="0.25">
      <c r="B12" s="18" t="s">
        <v>402</v>
      </c>
      <c r="C12" s="17">
        <v>0.124679204090677</v>
      </c>
      <c r="D12" s="17">
        <v>0.10597818745050901</v>
      </c>
      <c r="E12" s="17">
        <v>0.14336985115016601</v>
      </c>
      <c r="F12" s="17"/>
      <c r="G12" s="17">
        <v>8.4381128538183997E-2</v>
      </c>
      <c r="H12" s="17">
        <v>0.107264750296046</v>
      </c>
      <c r="I12" s="17">
        <v>0.105793406132134</v>
      </c>
      <c r="J12" s="17">
        <v>0.11768009956393501</v>
      </c>
      <c r="K12" s="17">
        <v>0.10618372902747</v>
      </c>
      <c r="L12" s="17">
        <v>0.19003846328309301</v>
      </c>
      <c r="M12" s="17"/>
      <c r="N12" s="17">
        <v>0.11775082735747699</v>
      </c>
      <c r="O12" s="17">
        <v>0.114217536071683</v>
      </c>
      <c r="P12" s="17">
        <v>0.155988985147892</v>
      </c>
      <c r="Q12" s="17">
        <v>0.118344655884616</v>
      </c>
      <c r="R12" s="17"/>
      <c r="S12" s="17">
        <v>9.9767831728902301E-2</v>
      </c>
      <c r="T12" s="17">
        <v>0.106523012491767</v>
      </c>
      <c r="U12" s="17">
        <v>9.4397488920975894E-2</v>
      </c>
      <c r="V12" s="17">
        <v>0.140429458860343</v>
      </c>
      <c r="W12" s="17">
        <v>0.15974439539542401</v>
      </c>
      <c r="X12" s="17">
        <v>0.12553402139813799</v>
      </c>
      <c r="Y12" s="17">
        <v>0.13890853200686401</v>
      </c>
      <c r="Z12" s="17">
        <v>0.120667626863057</v>
      </c>
      <c r="AA12" s="17">
        <v>0.12216159321523</v>
      </c>
      <c r="AB12" s="17">
        <v>0.13225463111062999</v>
      </c>
      <c r="AC12" s="17">
        <v>0.17372346910803099</v>
      </c>
      <c r="AD12" s="17"/>
      <c r="AE12" s="17">
        <v>0.16368647936939901</v>
      </c>
      <c r="AF12" s="17">
        <v>9.3516239062119894E-2</v>
      </c>
      <c r="AG12" s="17">
        <v>0.12664582198663599</v>
      </c>
      <c r="AH12" s="17"/>
      <c r="AI12" s="17">
        <v>0.14998751662461701</v>
      </c>
      <c r="AJ12" s="17">
        <v>9.9256531602047296E-2</v>
      </c>
      <c r="AK12" s="17">
        <v>9.1289351455866696E-2</v>
      </c>
      <c r="AL12" s="17">
        <v>0.24344905936431499</v>
      </c>
      <c r="AM12" s="17">
        <v>0.14032229242751099</v>
      </c>
      <c r="AN12" s="17"/>
      <c r="AO12" s="17">
        <v>0.15696827137052199</v>
      </c>
      <c r="AP12" s="17">
        <v>0.11341407062164301</v>
      </c>
      <c r="AQ12" s="17">
        <v>0.102298134736206</v>
      </c>
      <c r="AR12" s="17"/>
      <c r="AS12" s="17">
        <v>0.114357169326957</v>
      </c>
      <c r="AT12" s="17">
        <v>0.124652471548006</v>
      </c>
      <c r="AU12" s="17">
        <v>0.127143518113847</v>
      </c>
      <c r="AV12" s="17">
        <v>0.11141568714420599</v>
      </c>
      <c r="AW12" s="17">
        <v>4.5042842983891197E-2</v>
      </c>
    </row>
    <row r="13" spans="2:49" x14ac:dyDescent="0.25">
      <c r="B13" s="18" t="s">
        <v>403</v>
      </c>
      <c r="C13" s="17">
        <v>9.1038014986448895E-2</v>
      </c>
      <c r="D13" s="17">
        <v>0.105115930132699</v>
      </c>
      <c r="E13" s="17">
        <v>7.8013312580080596E-2</v>
      </c>
      <c r="F13" s="17"/>
      <c r="G13" s="17">
        <v>5.1628277556954497E-2</v>
      </c>
      <c r="H13" s="17">
        <v>8.7000353089591101E-2</v>
      </c>
      <c r="I13" s="17">
        <v>6.7914756335090504E-2</v>
      </c>
      <c r="J13" s="17">
        <v>7.6280766668556294E-2</v>
      </c>
      <c r="K13" s="17">
        <v>0.15288042722193301</v>
      </c>
      <c r="L13" s="17">
        <v>0.10938709805055601</v>
      </c>
      <c r="M13" s="17"/>
      <c r="N13" s="17">
        <v>7.3175121003355506E-2</v>
      </c>
      <c r="O13" s="17">
        <v>6.9410478496256603E-2</v>
      </c>
      <c r="P13" s="17">
        <v>0.11708035433446599</v>
      </c>
      <c r="Q13" s="17">
        <v>0.10896433630124901</v>
      </c>
      <c r="R13" s="17"/>
      <c r="S13" s="17">
        <v>6.2809605791909806E-2</v>
      </c>
      <c r="T13" s="17">
        <v>7.7134313090537504E-2</v>
      </c>
      <c r="U13" s="17">
        <v>0.121294782755464</v>
      </c>
      <c r="V13" s="17">
        <v>7.6593361621570502E-2</v>
      </c>
      <c r="W13" s="17">
        <v>0.10178797826725</v>
      </c>
      <c r="X13" s="17">
        <v>7.6283102159508398E-2</v>
      </c>
      <c r="Y13" s="17">
        <v>9.7369776657274199E-2</v>
      </c>
      <c r="Z13" s="17">
        <v>0.121946966980572</v>
      </c>
      <c r="AA13" s="17">
        <v>9.3757329818471999E-2</v>
      </c>
      <c r="AB13" s="17">
        <v>9.5526270328528798E-2</v>
      </c>
      <c r="AC13" s="17">
        <v>0.13571757834984499</v>
      </c>
      <c r="AD13" s="17"/>
      <c r="AE13" s="17">
        <v>0.14606996940286701</v>
      </c>
      <c r="AF13" s="17">
        <v>5.5205497702519098E-2</v>
      </c>
      <c r="AG13" s="17">
        <v>9.5450275283013294E-2</v>
      </c>
      <c r="AH13" s="17"/>
      <c r="AI13" s="17">
        <v>0.12972789748008901</v>
      </c>
      <c r="AJ13" s="17">
        <v>5.7284619125287997E-2</v>
      </c>
      <c r="AK13" s="17">
        <v>9.0445027810031206E-2</v>
      </c>
      <c r="AL13" s="17">
        <v>0.19285276067485399</v>
      </c>
      <c r="AM13" s="17">
        <v>6.94390481666885E-2</v>
      </c>
      <c r="AN13" s="17"/>
      <c r="AO13" s="17">
        <v>0.11732390076796</v>
      </c>
      <c r="AP13" s="17">
        <v>3.7232666944143601E-2</v>
      </c>
      <c r="AQ13" s="17">
        <v>5.17897617397685E-2</v>
      </c>
      <c r="AR13" s="17"/>
      <c r="AS13" s="17">
        <v>7.9665644151824797E-2</v>
      </c>
      <c r="AT13" s="17">
        <v>0.10225538574727699</v>
      </c>
      <c r="AU13" s="17">
        <v>8.2725946656808796E-2</v>
      </c>
      <c r="AV13" s="17">
        <v>9.4955056917052194E-2</v>
      </c>
      <c r="AW13" s="17">
        <v>5.7542897620514503E-2</v>
      </c>
    </row>
    <row r="14" spans="2:49" x14ac:dyDescent="0.25">
      <c r="B14" s="18" t="s">
        <v>104</v>
      </c>
      <c r="C14" s="17">
        <v>5.14943471379124E-2</v>
      </c>
      <c r="D14" s="17">
        <v>3.6319093796800699E-2</v>
      </c>
      <c r="E14" s="17">
        <v>6.5020524249216102E-2</v>
      </c>
      <c r="F14" s="17"/>
      <c r="G14" s="17">
        <v>6.4192827133082206E-2</v>
      </c>
      <c r="H14" s="17">
        <v>4.8552301608360403E-2</v>
      </c>
      <c r="I14" s="17">
        <v>5.95524680781278E-2</v>
      </c>
      <c r="J14" s="17">
        <v>5.8834141307285301E-2</v>
      </c>
      <c r="K14" s="17">
        <v>4.6299655044334802E-2</v>
      </c>
      <c r="L14" s="17">
        <v>3.8360896205254097E-2</v>
      </c>
      <c r="M14" s="17"/>
      <c r="N14" s="17">
        <v>2.7876982612733199E-2</v>
      </c>
      <c r="O14" s="17">
        <v>3.4087691627833899E-2</v>
      </c>
      <c r="P14" s="17">
        <v>5.66115460676943E-2</v>
      </c>
      <c r="Q14" s="17">
        <v>9.1327722506754194E-2</v>
      </c>
      <c r="R14" s="17"/>
      <c r="S14" s="17">
        <v>3.8567774020569302E-2</v>
      </c>
      <c r="T14" s="17">
        <v>4.0372371309246098E-2</v>
      </c>
      <c r="U14" s="17">
        <v>7.1135171144173698E-2</v>
      </c>
      <c r="V14" s="17">
        <v>5.5052692454874999E-2</v>
      </c>
      <c r="W14" s="17">
        <v>8.5150145721020601E-2</v>
      </c>
      <c r="X14" s="17">
        <v>6.2387185267254501E-2</v>
      </c>
      <c r="Y14" s="17">
        <v>2.4537498001139298E-2</v>
      </c>
      <c r="Z14" s="17">
        <v>2.47054868658644E-2</v>
      </c>
      <c r="AA14" s="17">
        <v>6.4959514471782706E-2</v>
      </c>
      <c r="AB14" s="17">
        <v>4.0506357053829101E-2</v>
      </c>
      <c r="AC14" s="17">
        <v>7.4266772440173698E-2</v>
      </c>
      <c r="AD14" s="17"/>
      <c r="AE14" s="17">
        <v>4.37272423355025E-2</v>
      </c>
      <c r="AF14" s="17">
        <v>3.64117839845517E-2</v>
      </c>
      <c r="AG14" s="17">
        <v>9.5182656738073301E-2</v>
      </c>
      <c r="AH14" s="17"/>
      <c r="AI14" s="17">
        <v>3.8627415269724602E-2</v>
      </c>
      <c r="AJ14" s="17">
        <v>5.2426690609740798E-2</v>
      </c>
      <c r="AK14" s="17">
        <v>3.52064025193898E-2</v>
      </c>
      <c r="AL14" s="17">
        <v>4.7009212815929499E-2</v>
      </c>
      <c r="AM14" s="17">
        <v>7.3315659080513698E-2</v>
      </c>
      <c r="AN14" s="17"/>
      <c r="AO14" s="17">
        <v>1.7892676781795399E-2</v>
      </c>
      <c r="AP14" s="17">
        <v>4.4915956993425397E-2</v>
      </c>
      <c r="AQ14" s="17">
        <v>4.09350278740815E-2</v>
      </c>
      <c r="AR14" s="17"/>
      <c r="AS14" s="17">
        <v>8.5949741357476503E-2</v>
      </c>
      <c r="AT14" s="17">
        <v>3.7050973294233798E-2</v>
      </c>
      <c r="AU14" s="17">
        <v>4.56004786704566E-2</v>
      </c>
      <c r="AV14" s="17">
        <v>4.0646174376460502E-2</v>
      </c>
      <c r="AW14" s="17">
        <v>4.91970103610683E-2</v>
      </c>
    </row>
    <row r="15" spans="2:49" x14ac:dyDescent="0.25">
      <c r="B15" s="18" t="s">
        <v>404</v>
      </c>
      <c r="C15" s="21">
        <v>0.39108010991001002</v>
      </c>
      <c r="D15" s="21">
        <v>0.40909821088670301</v>
      </c>
      <c r="E15" s="21">
        <v>0.37302788657446301</v>
      </c>
      <c r="F15" s="21"/>
      <c r="G15" s="21">
        <v>0.50572817756826605</v>
      </c>
      <c r="H15" s="21">
        <v>0.45700509021622399</v>
      </c>
      <c r="I15" s="21">
        <v>0.37344137382720299</v>
      </c>
      <c r="J15" s="21">
        <v>0.42000856513965701</v>
      </c>
      <c r="K15" s="21">
        <v>0.32273029303157003</v>
      </c>
      <c r="L15" s="21">
        <v>0.305629675075969</v>
      </c>
      <c r="M15" s="21"/>
      <c r="N15" s="21">
        <v>0.47215862437205502</v>
      </c>
      <c r="O15" s="21">
        <v>0.38775872754475899</v>
      </c>
      <c r="P15" s="21">
        <v>0.35891983053844301</v>
      </c>
      <c r="Q15" s="21">
        <v>0.34037475188765898</v>
      </c>
      <c r="R15" s="21"/>
      <c r="S15" s="21">
        <v>0.49448033519833701</v>
      </c>
      <c r="T15" s="21">
        <v>0.43364496572484801</v>
      </c>
      <c r="U15" s="21">
        <v>0.34015793567019198</v>
      </c>
      <c r="V15" s="21">
        <v>0.419413395387573</v>
      </c>
      <c r="W15" s="21">
        <v>0.38219972707197603</v>
      </c>
      <c r="X15" s="21">
        <v>0.33243666394948501</v>
      </c>
      <c r="Y15" s="21">
        <v>0.361218077879563</v>
      </c>
      <c r="Z15" s="21">
        <v>0.35779349897175999</v>
      </c>
      <c r="AA15" s="21">
        <v>0.36710616895391701</v>
      </c>
      <c r="AB15" s="21">
        <v>0.37707002026363601</v>
      </c>
      <c r="AC15" s="21">
        <v>0.32264767254004101</v>
      </c>
      <c r="AD15" s="21"/>
      <c r="AE15" s="21">
        <v>0.31222571895991602</v>
      </c>
      <c r="AF15" s="21">
        <v>0.47305799518755398</v>
      </c>
      <c r="AG15" s="21">
        <v>0.30243899536615998</v>
      </c>
      <c r="AH15" s="21"/>
      <c r="AI15" s="21">
        <v>0.32399556390484902</v>
      </c>
      <c r="AJ15" s="21">
        <v>0.47971369033725297</v>
      </c>
      <c r="AK15" s="21">
        <v>0.46346935541993201</v>
      </c>
      <c r="AL15" s="21">
        <v>0.28863358828729901</v>
      </c>
      <c r="AM15" s="21">
        <v>0.34547304015837899</v>
      </c>
      <c r="AN15" s="21"/>
      <c r="AO15" s="21">
        <v>0.36200319181875201</v>
      </c>
      <c r="AP15" s="21">
        <v>0.47630466444545699</v>
      </c>
      <c r="AQ15" s="21">
        <v>0.50710067824072602</v>
      </c>
      <c r="AR15" s="21"/>
      <c r="AS15" s="21">
        <v>0.32099740951387601</v>
      </c>
      <c r="AT15" s="21">
        <v>0.37726689098842398</v>
      </c>
      <c r="AU15" s="21">
        <v>0.45719981803433901</v>
      </c>
      <c r="AV15" s="21">
        <v>0.47465353709725</v>
      </c>
      <c r="AW15" s="21">
        <v>0.55572625055253699</v>
      </c>
    </row>
    <row r="16" spans="2:49" x14ac:dyDescent="0.25">
      <c r="B16" s="18" t="s">
        <v>405</v>
      </c>
      <c r="C16" s="21">
        <v>0.21571721907712599</v>
      </c>
      <c r="D16" s="21">
        <v>0.21109411758320801</v>
      </c>
      <c r="E16" s="21">
        <v>0.221383163730246</v>
      </c>
      <c r="F16" s="21"/>
      <c r="G16" s="21">
        <v>0.13600940609513801</v>
      </c>
      <c r="H16" s="21">
        <v>0.19426510338563699</v>
      </c>
      <c r="I16" s="21">
        <v>0.17370816246722401</v>
      </c>
      <c r="J16" s="21">
        <v>0.19396086623249201</v>
      </c>
      <c r="K16" s="21">
        <v>0.25906415624940399</v>
      </c>
      <c r="L16" s="21">
        <v>0.299425561333649</v>
      </c>
      <c r="M16" s="21"/>
      <c r="N16" s="21">
        <v>0.19092594836083199</v>
      </c>
      <c r="O16" s="21">
        <v>0.18362801456794001</v>
      </c>
      <c r="P16" s="21">
        <v>0.27306933948235801</v>
      </c>
      <c r="Q16" s="21">
        <v>0.22730899218586501</v>
      </c>
      <c r="R16" s="21"/>
      <c r="S16" s="21">
        <v>0.162577437520812</v>
      </c>
      <c r="T16" s="21">
        <v>0.18365732558230499</v>
      </c>
      <c r="U16" s="21">
        <v>0.21569227167644001</v>
      </c>
      <c r="V16" s="21">
        <v>0.21702282048191401</v>
      </c>
      <c r="W16" s="21">
        <v>0.26153237366267401</v>
      </c>
      <c r="X16" s="21">
        <v>0.201817123557646</v>
      </c>
      <c r="Y16" s="21">
        <v>0.23627830866413799</v>
      </c>
      <c r="Z16" s="21">
        <v>0.24261459384362899</v>
      </c>
      <c r="AA16" s="21">
        <v>0.215918923033702</v>
      </c>
      <c r="AB16" s="21">
        <v>0.22778090143915899</v>
      </c>
      <c r="AC16" s="21">
        <v>0.30944104745787598</v>
      </c>
      <c r="AD16" s="21"/>
      <c r="AE16" s="21">
        <v>0.30975644877226599</v>
      </c>
      <c r="AF16" s="21">
        <v>0.14872173676463901</v>
      </c>
      <c r="AG16" s="21">
        <v>0.22209609726964899</v>
      </c>
      <c r="AH16" s="21"/>
      <c r="AI16" s="21">
        <v>0.27971541410470602</v>
      </c>
      <c r="AJ16" s="21">
        <v>0.15654115072733499</v>
      </c>
      <c r="AK16" s="21">
        <v>0.181734379265898</v>
      </c>
      <c r="AL16" s="21">
        <v>0.43630182003916901</v>
      </c>
      <c r="AM16" s="21">
        <v>0.20976134059419899</v>
      </c>
      <c r="AN16" s="21"/>
      <c r="AO16" s="21">
        <v>0.274292172138482</v>
      </c>
      <c r="AP16" s="21">
        <v>0.150646737565786</v>
      </c>
      <c r="AQ16" s="21">
        <v>0.15408789647597401</v>
      </c>
      <c r="AR16" s="21"/>
      <c r="AS16" s="21">
        <v>0.194022813478782</v>
      </c>
      <c r="AT16" s="21">
        <v>0.22690785729528401</v>
      </c>
      <c r="AU16" s="21">
        <v>0.20986946477065499</v>
      </c>
      <c r="AV16" s="21">
        <v>0.20637074406125899</v>
      </c>
      <c r="AW16" s="21">
        <v>0.10258574060440601</v>
      </c>
    </row>
    <row r="17" spans="2:49" x14ac:dyDescent="0.25">
      <c r="B17" s="18" t="s">
        <v>179</v>
      </c>
      <c r="C17" s="22">
        <v>0.17536289083288401</v>
      </c>
      <c r="D17" s="22">
        <v>0.198004093303495</v>
      </c>
      <c r="E17" s="22">
        <v>0.15164472284421601</v>
      </c>
      <c r="F17" s="22"/>
      <c r="G17" s="22">
        <v>0.36971877147312698</v>
      </c>
      <c r="H17" s="22">
        <v>0.26273998683058702</v>
      </c>
      <c r="I17" s="22">
        <v>0.19973321135997901</v>
      </c>
      <c r="J17" s="22">
        <v>0.226047698907165</v>
      </c>
      <c r="K17" s="22">
        <v>6.3666136782166496E-2</v>
      </c>
      <c r="L17" s="22">
        <v>6.2041137423196101E-3</v>
      </c>
      <c r="M17" s="22"/>
      <c r="N17" s="22">
        <v>0.28123267601122198</v>
      </c>
      <c r="O17" s="22">
        <v>0.20413071297681901</v>
      </c>
      <c r="P17" s="22">
        <v>8.5850491056084693E-2</v>
      </c>
      <c r="Q17" s="22">
        <v>0.113065759701794</v>
      </c>
      <c r="R17" s="22"/>
      <c r="S17" s="22">
        <v>0.33190289767752501</v>
      </c>
      <c r="T17" s="22">
        <v>0.24998764014254299</v>
      </c>
      <c r="U17" s="22">
        <v>0.124465663993751</v>
      </c>
      <c r="V17" s="22">
        <v>0.20239057490565901</v>
      </c>
      <c r="W17" s="22">
        <v>0.120667353409303</v>
      </c>
      <c r="X17" s="22">
        <v>0.13061954039183801</v>
      </c>
      <c r="Y17" s="22">
        <v>0.124939769215425</v>
      </c>
      <c r="Z17" s="22">
        <v>0.115178905128131</v>
      </c>
      <c r="AA17" s="22">
        <v>0.15118724592021501</v>
      </c>
      <c r="AB17" s="22">
        <v>0.14928911882447701</v>
      </c>
      <c r="AC17" s="22">
        <v>1.3206625082164899E-2</v>
      </c>
      <c r="AD17" s="22"/>
      <c r="AE17" s="22">
        <v>2.4692701876495898E-3</v>
      </c>
      <c r="AF17" s="22">
        <v>0.32433625842291502</v>
      </c>
      <c r="AG17" s="22">
        <v>8.0342898096511003E-2</v>
      </c>
      <c r="AH17" s="22"/>
      <c r="AI17" s="22">
        <v>4.4280149800143602E-2</v>
      </c>
      <c r="AJ17" s="22">
        <v>0.32317253960991799</v>
      </c>
      <c r="AK17" s="22">
        <v>0.28173497615403398</v>
      </c>
      <c r="AL17" s="22">
        <v>-0.14766823175186999</v>
      </c>
      <c r="AM17" s="22">
        <v>0.13571169956418</v>
      </c>
      <c r="AN17" s="22"/>
      <c r="AO17" s="22">
        <v>8.7711019680270202E-2</v>
      </c>
      <c r="AP17" s="22">
        <v>0.32565792687967099</v>
      </c>
      <c r="AQ17" s="22">
        <v>0.35301278176475198</v>
      </c>
      <c r="AR17" s="22"/>
      <c r="AS17" s="22">
        <v>0.12697459603509401</v>
      </c>
      <c r="AT17" s="22">
        <v>0.15035903369314099</v>
      </c>
      <c r="AU17" s="22">
        <v>0.24733035326368399</v>
      </c>
      <c r="AV17" s="22">
        <v>0.26828279303599101</v>
      </c>
      <c r="AW17" s="22">
        <v>0.45314050994813199</v>
      </c>
    </row>
    <row r="18" spans="2:49" x14ac:dyDescent="0.25">
      <c r="B18" s="16" t="s">
        <v>407</v>
      </c>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449</v>
      </c>
      <c r="C9" s="17">
        <v>0.12908345452679601</v>
      </c>
      <c r="D9" s="17">
        <v>0.14012377980420099</v>
      </c>
      <c r="E9" s="17">
        <v>0.11804118682244299</v>
      </c>
      <c r="F9" s="17"/>
      <c r="G9" s="17">
        <v>0.10220628844206101</v>
      </c>
      <c r="H9" s="17">
        <v>0.13161225645270599</v>
      </c>
      <c r="I9" s="17">
        <v>0.13648193798682501</v>
      </c>
      <c r="J9" s="17">
        <v>0.126369612716521</v>
      </c>
      <c r="K9" s="17">
        <v>0.13301976635571899</v>
      </c>
      <c r="L9" s="17">
        <v>0.13869229527549101</v>
      </c>
      <c r="M9" s="17"/>
      <c r="N9" s="17">
        <v>0.15405516039768999</v>
      </c>
      <c r="O9" s="17">
        <v>0.11408097272434101</v>
      </c>
      <c r="P9" s="17">
        <v>0.124629045764615</v>
      </c>
      <c r="Q9" s="17">
        <v>0.12237012526974</v>
      </c>
      <c r="R9" s="17"/>
      <c r="S9" s="17">
        <v>0.124272972719901</v>
      </c>
      <c r="T9" s="17">
        <v>0.148731176485672</v>
      </c>
      <c r="U9" s="17">
        <v>0.13787346814680501</v>
      </c>
      <c r="V9" s="17">
        <v>0.14346448363994899</v>
      </c>
      <c r="W9" s="17">
        <v>0.12086789569188799</v>
      </c>
      <c r="X9" s="17">
        <v>0.112503381997512</v>
      </c>
      <c r="Y9" s="17">
        <v>0.12584695392539699</v>
      </c>
      <c r="Z9" s="17">
        <v>0.114421818144573</v>
      </c>
      <c r="AA9" s="17">
        <v>0.10489802666814101</v>
      </c>
      <c r="AB9" s="17">
        <v>0.13767490124373899</v>
      </c>
      <c r="AC9" s="17">
        <v>0.147518968422826</v>
      </c>
      <c r="AD9" s="17"/>
      <c r="AE9" s="17">
        <v>0.10247216243770101</v>
      </c>
      <c r="AF9" s="17">
        <v>0.17388477937564301</v>
      </c>
      <c r="AG9" s="17">
        <v>8.8844615035127597E-2</v>
      </c>
      <c r="AH9" s="17"/>
      <c r="AI9" s="17">
        <v>0.109577903988784</v>
      </c>
      <c r="AJ9" s="17">
        <v>0.15497292299863599</v>
      </c>
      <c r="AK9" s="17">
        <v>0.20248908524189099</v>
      </c>
      <c r="AL9" s="17">
        <v>0.11975422420573301</v>
      </c>
      <c r="AM9" s="17">
        <v>8.0962607430365499E-2</v>
      </c>
      <c r="AN9" s="17"/>
      <c r="AO9" s="17">
        <v>0.10802461173054501</v>
      </c>
      <c r="AP9" s="17">
        <v>0.15346129294823599</v>
      </c>
      <c r="AQ9" s="17">
        <v>0.17323596267997901</v>
      </c>
      <c r="AR9" s="17"/>
      <c r="AS9" s="17">
        <v>0.10917612692773</v>
      </c>
      <c r="AT9" s="17">
        <v>0.117433458362868</v>
      </c>
      <c r="AU9" s="17">
        <v>0.14288998566537101</v>
      </c>
      <c r="AV9" s="17">
        <v>0.180938706958364</v>
      </c>
      <c r="AW9" s="17">
        <v>0.18496797320298999</v>
      </c>
    </row>
    <row r="10" spans="2:49" ht="45" x14ac:dyDescent="0.25">
      <c r="B10" s="18" t="s">
        <v>450</v>
      </c>
      <c r="C10" s="17">
        <v>0.39701310153209202</v>
      </c>
      <c r="D10" s="17">
        <v>0.378056041166978</v>
      </c>
      <c r="E10" s="17">
        <v>0.414208009190212</v>
      </c>
      <c r="F10" s="17"/>
      <c r="G10" s="17">
        <v>0.44719371393023599</v>
      </c>
      <c r="H10" s="17">
        <v>0.38581800501911001</v>
      </c>
      <c r="I10" s="17">
        <v>0.39379690651910598</v>
      </c>
      <c r="J10" s="17">
        <v>0.38518246261311601</v>
      </c>
      <c r="K10" s="17">
        <v>0.36829779158249598</v>
      </c>
      <c r="L10" s="17">
        <v>0.40376356999712798</v>
      </c>
      <c r="M10" s="17"/>
      <c r="N10" s="17">
        <v>0.439638964672668</v>
      </c>
      <c r="O10" s="17">
        <v>0.42505031876484001</v>
      </c>
      <c r="P10" s="17">
        <v>0.34473460321965399</v>
      </c>
      <c r="Q10" s="17">
        <v>0.36571792041904899</v>
      </c>
      <c r="R10" s="17"/>
      <c r="S10" s="17">
        <v>0.42790218457888002</v>
      </c>
      <c r="T10" s="17">
        <v>0.455208048964381</v>
      </c>
      <c r="U10" s="17">
        <v>0.353017640414097</v>
      </c>
      <c r="V10" s="17">
        <v>0.41135750014747702</v>
      </c>
      <c r="W10" s="17">
        <v>0.39138326409256702</v>
      </c>
      <c r="X10" s="17">
        <v>0.38277463488307301</v>
      </c>
      <c r="Y10" s="17">
        <v>0.38039263214910102</v>
      </c>
      <c r="Z10" s="17">
        <v>0.33424615514574402</v>
      </c>
      <c r="AA10" s="17">
        <v>0.36965918876159598</v>
      </c>
      <c r="AB10" s="17">
        <v>0.40958387886562803</v>
      </c>
      <c r="AC10" s="17">
        <v>0.35180952768499901</v>
      </c>
      <c r="AD10" s="17"/>
      <c r="AE10" s="17">
        <v>0.31685757466912401</v>
      </c>
      <c r="AF10" s="17">
        <v>0.463398259768732</v>
      </c>
      <c r="AG10" s="17">
        <v>0.36070136030147298</v>
      </c>
      <c r="AH10" s="17"/>
      <c r="AI10" s="17">
        <v>0.35258098892532003</v>
      </c>
      <c r="AJ10" s="17">
        <v>0.43770646933684898</v>
      </c>
      <c r="AK10" s="17">
        <v>0.45001761928287098</v>
      </c>
      <c r="AL10" s="17">
        <v>0.190916222274887</v>
      </c>
      <c r="AM10" s="17">
        <v>0.36914059804420801</v>
      </c>
      <c r="AN10" s="17"/>
      <c r="AO10" s="17">
        <v>0.35560597725791798</v>
      </c>
      <c r="AP10" s="17">
        <v>0.44541400788806601</v>
      </c>
      <c r="AQ10" s="17">
        <v>0.47021252762638399</v>
      </c>
      <c r="AR10" s="17"/>
      <c r="AS10" s="17">
        <v>0.35135801492707902</v>
      </c>
      <c r="AT10" s="17">
        <v>0.39768178146752398</v>
      </c>
      <c r="AU10" s="17">
        <v>0.45820003829634098</v>
      </c>
      <c r="AV10" s="17">
        <v>0.41445285203930898</v>
      </c>
      <c r="AW10" s="17">
        <v>0.47180927587830102</v>
      </c>
    </row>
    <row r="11" spans="2:49" ht="60" x14ac:dyDescent="0.25">
      <c r="B11" s="18" t="s">
        <v>451</v>
      </c>
      <c r="C11" s="17">
        <v>0.31207573422677598</v>
      </c>
      <c r="D11" s="17">
        <v>0.29422227073532597</v>
      </c>
      <c r="E11" s="17">
        <v>0.33014133964506398</v>
      </c>
      <c r="F11" s="17"/>
      <c r="G11" s="17">
        <v>0.28688498932247702</v>
      </c>
      <c r="H11" s="17">
        <v>0.29105506894593203</v>
      </c>
      <c r="I11" s="17">
        <v>0.30591866828316799</v>
      </c>
      <c r="J11" s="17">
        <v>0.31137869107233201</v>
      </c>
      <c r="K11" s="17">
        <v>0.322783592348384</v>
      </c>
      <c r="L11" s="17">
        <v>0.344557346126665</v>
      </c>
      <c r="M11" s="17"/>
      <c r="N11" s="17">
        <v>0.30553936394129799</v>
      </c>
      <c r="O11" s="17">
        <v>0.319789281283264</v>
      </c>
      <c r="P11" s="17">
        <v>0.32981002547445298</v>
      </c>
      <c r="Q11" s="17">
        <v>0.29558758503161298</v>
      </c>
      <c r="R11" s="17"/>
      <c r="S11" s="17">
        <v>0.27710005559171602</v>
      </c>
      <c r="T11" s="17">
        <v>0.27239080393606202</v>
      </c>
      <c r="U11" s="17">
        <v>0.35983801661896198</v>
      </c>
      <c r="V11" s="17">
        <v>0.29459207821605599</v>
      </c>
      <c r="W11" s="17">
        <v>0.32460698814019501</v>
      </c>
      <c r="X11" s="17">
        <v>0.33472776469037702</v>
      </c>
      <c r="Y11" s="17">
        <v>0.26802590173361301</v>
      </c>
      <c r="Z11" s="17">
        <v>0.36163941172909703</v>
      </c>
      <c r="AA11" s="17">
        <v>0.36587384843723803</v>
      </c>
      <c r="AB11" s="17">
        <v>0.31291856926267603</v>
      </c>
      <c r="AC11" s="17">
        <v>0.320861074559742</v>
      </c>
      <c r="AD11" s="17"/>
      <c r="AE11" s="17">
        <v>0.376959417570914</v>
      </c>
      <c r="AF11" s="17">
        <v>0.264598707821462</v>
      </c>
      <c r="AG11" s="17">
        <v>0.32638763511518198</v>
      </c>
      <c r="AH11" s="17"/>
      <c r="AI11" s="17">
        <v>0.37124944266731302</v>
      </c>
      <c r="AJ11" s="17">
        <v>0.29069583484622402</v>
      </c>
      <c r="AK11" s="17">
        <v>0.22768713878358501</v>
      </c>
      <c r="AL11" s="17">
        <v>0.30174334950993997</v>
      </c>
      <c r="AM11" s="17">
        <v>0.33447489158997801</v>
      </c>
      <c r="AN11" s="17"/>
      <c r="AO11" s="17">
        <v>0.38851728434099297</v>
      </c>
      <c r="AP11" s="17">
        <v>0.28889440899925201</v>
      </c>
      <c r="AQ11" s="17">
        <v>0.26402091309620002</v>
      </c>
      <c r="AR11" s="17"/>
      <c r="AS11" s="17">
        <v>0.338372674242162</v>
      </c>
      <c r="AT11" s="17">
        <v>0.31600417997448399</v>
      </c>
      <c r="AU11" s="17">
        <v>0.27518976106938198</v>
      </c>
      <c r="AV11" s="17">
        <v>0.276599799113873</v>
      </c>
      <c r="AW11" s="17">
        <v>0.24650004644139301</v>
      </c>
    </row>
    <row r="12" spans="2:49" ht="45" x14ac:dyDescent="0.25">
      <c r="B12" s="18" t="s">
        <v>452</v>
      </c>
      <c r="C12" s="17">
        <v>6.1412857633898303E-2</v>
      </c>
      <c r="D12" s="17">
        <v>7.2149074724146695E-2</v>
      </c>
      <c r="E12" s="17">
        <v>5.1452930706982897E-2</v>
      </c>
      <c r="F12" s="17"/>
      <c r="G12" s="17">
        <v>8.6222382778483098E-2</v>
      </c>
      <c r="H12" s="17">
        <v>7.5689055625839302E-2</v>
      </c>
      <c r="I12" s="17">
        <v>5.33583987795022E-2</v>
      </c>
      <c r="J12" s="17">
        <v>5.6722930633963498E-2</v>
      </c>
      <c r="K12" s="17">
        <v>6.09094389688686E-2</v>
      </c>
      <c r="L12" s="17">
        <v>4.3788245140724498E-2</v>
      </c>
      <c r="M12" s="17"/>
      <c r="N12" s="17">
        <v>4.0944651232316401E-2</v>
      </c>
      <c r="O12" s="17">
        <v>5.6593195904967801E-2</v>
      </c>
      <c r="P12" s="17">
        <v>7.5682235626232205E-2</v>
      </c>
      <c r="Q12" s="17">
        <v>7.7222746289079006E-2</v>
      </c>
      <c r="R12" s="17"/>
      <c r="S12" s="17">
        <v>7.1833096264692198E-2</v>
      </c>
      <c r="T12" s="17">
        <v>4.8336434117605499E-2</v>
      </c>
      <c r="U12" s="17">
        <v>3.6553256285282103E-2</v>
      </c>
      <c r="V12" s="17">
        <v>5.6729239730312603E-2</v>
      </c>
      <c r="W12" s="17">
        <v>7.3005869006573201E-2</v>
      </c>
      <c r="X12" s="17">
        <v>5.0800966590583099E-2</v>
      </c>
      <c r="Y12" s="17">
        <v>8.5137651520020605E-2</v>
      </c>
      <c r="Z12" s="17">
        <v>7.4498779807934401E-2</v>
      </c>
      <c r="AA12" s="17">
        <v>5.5797291642937702E-2</v>
      </c>
      <c r="AB12" s="17">
        <v>7.11800990825424E-2</v>
      </c>
      <c r="AC12" s="17">
        <v>6.3666008216385697E-2</v>
      </c>
      <c r="AD12" s="17"/>
      <c r="AE12" s="17">
        <v>7.20107105733446E-2</v>
      </c>
      <c r="AF12" s="17">
        <v>4.36144742210169E-2</v>
      </c>
      <c r="AG12" s="17">
        <v>7.2296248018950002E-2</v>
      </c>
      <c r="AH12" s="17"/>
      <c r="AI12" s="17">
        <v>6.4812192681560493E-2</v>
      </c>
      <c r="AJ12" s="17">
        <v>4.8495504725410803E-2</v>
      </c>
      <c r="AK12" s="17">
        <v>8.1826637039797798E-2</v>
      </c>
      <c r="AL12" s="17">
        <v>0.123662730695036</v>
      </c>
      <c r="AM12" s="17">
        <v>6.6481526752734096E-2</v>
      </c>
      <c r="AN12" s="17"/>
      <c r="AO12" s="17">
        <v>6.8844983905280197E-2</v>
      </c>
      <c r="AP12" s="17">
        <v>4.0901645605832197E-2</v>
      </c>
      <c r="AQ12" s="17">
        <v>6.3448190065529597E-2</v>
      </c>
      <c r="AR12" s="17"/>
      <c r="AS12" s="17">
        <v>6.7442281378126301E-2</v>
      </c>
      <c r="AT12" s="17">
        <v>6.3192451116036594E-2</v>
      </c>
      <c r="AU12" s="17">
        <v>5.3385881369645699E-2</v>
      </c>
      <c r="AV12" s="17">
        <v>5.76700793423984E-2</v>
      </c>
      <c r="AW12" s="17">
        <v>7.1498887679376802E-2</v>
      </c>
    </row>
    <row r="13" spans="2:49" ht="45" x14ac:dyDescent="0.25">
      <c r="B13" s="18" t="s">
        <v>453</v>
      </c>
      <c r="C13" s="17">
        <v>6.5708570196555294E-2</v>
      </c>
      <c r="D13" s="17">
        <v>8.7968981946248595E-2</v>
      </c>
      <c r="E13" s="17">
        <v>4.4106697953803502E-2</v>
      </c>
      <c r="F13" s="17"/>
      <c r="G13" s="17">
        <v>2.9193852168540799E-2</v>
      </c>
      <c r="H13" s="17">
        <v>6.0659150445724501E-2</v>
      </c>
      <c r="I13" s="17">
        <v>8.0066220213413405E-2</v>
      </c>
      <c r="J13" s="17">
        <v>8.1324066380507903E-2</v>
      </c>
      <c r="K13" s="17">
        <v>9.31914834316378E-2</v>
      </c>
      <c r="L13" s="17">
        <v>5.1613782954904E-2</v>
      </c>
      <c r="M13" s="17"/>
      <c r="N13" s="17">
        <v>4.7765739715305802E-2</v>
      </c>
      <c r="O13" s="17">
        <v>5.7776520151149903E-2</v>
      </c>
      <c r="P13" s="17">
        <v>7.40221099700238E-2</v>
      </c>
      <c r="Q13" s="17">
        <v>8.6447648233636598E-2</v>
      </c>
      <c r="R13" s="17"/>
      <c r="S13" s="17">
        <v>6.5265169451177801E-2</v>
      </c>
      <c r="T13" s="17">
        <v>4.4948322142642799E-2</v>
      </c>
      <c r="U13" s="17">
        <v>6.69632394279462E-2</v>
      </c>
      <c r="V13" s="17">
        <v>6.5273606982006196E-2</v>
      </c>
      <c r="W13" s="17">
        <v>5.0307440839582003E-2</v>
      </c>
      <c r="X13" s="17">
        <v>8.7012089158515701E-2</v>
      </c>
      <c r="Y13" s="17">
        <v>9.7938635073362298E-2</v>
      </c>
      <c r="Z13" s="17">
        <v>6.21389182609417E-2</v>
      </c>
      <c r="AA13" s="17">
        <v>6.8875117076046793E-2</v>
      </c>
      <c r="AB13" s="17">
        <v>5.0831328021003597E-2</v>
      </c>
      <c r="AC13" s="17">
        <v>7.3882533654065802E-2</v>
      </c>
      <c r="AD13" s="17"/>
      <c r="AE13" s="17">
        <v>0.106587436325188</v>
      </c>
      <c r="AF13" s="17">
        <v>3.26093389468122E-2</v>
      </c>
      <c r="AG13" s="17">
        <v>8.0613485308465599E-2</v>
      </c>
      <c r="AH13" s="17"/>
      <c r="AI13" s="17">
        <v>8.6965951442844205E-2</v>
      </c>
      <c r="AJ13" s="17">
        <v>3.9938605978919101E-2</v>
      </c>
      <c r="AK13" s="17">
        <v>2.1935943984021399E-2</v>
      </c>
      <c r="AL13" s="17">
        <v>0.228086507438333</v>
      </c>
      <c r="AM13" s="17">
        <v>7.9497075709343099E-2</v>
      </c>
      <c r="AN13" s="17"/>
      <c r="AO13" s="17">
        <v>6.2851498224933397E-2</v>
      </c>
      <c r="AP13" s="17">
        <v>3.8986699030947702E-2</v>
      </c>
      <c r="AQ13" s="17">
        <v>1.7279894485507201E-2</v>
      </c>
      <c r="AR13" s="17"/>
      <c r="AS13" s="17">
        <v>8.4035032522692094E-2</v>
      </c>
      <c r="AT13" s="17">
        <v>6.92478123645517E-2</v>
      </c>
      <c r="AU13" s="17">
        <v>4.6877570195318602E-2</v>
      </c>
      <c r="AV13" s="17">
        <v>4.6525076058053699E-2</v>
      </c>
      <c r="AW13" s="17">
        <v>1.1479197930048E-2</v>
      </c>
    </row>
    <row r="14" spans="2:49" x14ac:dyDescent="0.25">
      <c r="B14" s="18" t="s">
        <v>150</v>
      </c>
      <c r="C14" s="19">
        <v>3.4706281883882299E-2</v>
      </c>
      <c r="D14" s="19">
        <v>2.7479851623100002E-2</v>
      </c>
      <c r="E14" s="19">
        <v>4.20498356814945E-2</v>
      </c>
      <c r="F14" s="19"/>
      <c r="G14" s="19">
        <v>4.8298773358202401E-2</v>
      </c>
      <c r="H14" s="19">
        <v>5.5166463510687699E-2</v>
      </c>
      <c r="I14" s="19">
        <v>3.0377868217985701E-2</v>
      </c>
      <c r="J14" s="19">
        <v>3.9022236583560202E-2</v>
      </c>
      <c r="K14" s="19">
        <v>2.1797927312895201E-2</v>
      </c>
      <c r="L14" s="19">
        <v>1.7584760505087602E-2</v>
      </c>
      <c r="M14" s="19"/>
      <c r="N14" s="19">
        <v>1.20561200407216E-2</v>
      </c>
      <c r="O14" s="19">
        <v>2.6709711171436199E-2</v>
      </c>
      <c r="P14" s="19">
        <v>5.1121979945021198E-2</v>
      </c>
      <c r="Q14" s="19">
        <v>5.2653974756882098E-2</v>
      </c>
      <c r="R14" s="19"/>
      <c r="S14" s="19">
        <v>3.3626521393633098E-2</v>
      </c>
      <c r="T14" s="19">
        <v>3.0385214353636801E-2</v>
      </c>
      <c r="U14" s="19">
        <v>4.5754379106907002E-2</v>
      </c>
      <c r="V14" s="19">
        <v>2.8583091284198801E-2</v>
      </c>
      <c r="W14" s="19">
        <v>3.9828542229194998E-2</v>
      </c>
      <c r="X14" s="19">
        <v>3.2181162679940201E-2</v>
      </c>
      <c r="Y14" s="19">
        <v>4.2658225598506398E-2</v>
      </c>
      <c r="Z14" s="19">
        <v>5.3054916911709202E-2</v>
      </c>
      <c r="AA14" s="19">
        <v>3.4896527414040403E-2</v>
      </c>
      <c r="AB14" s="19">
        <v>1.78112235244107E-2</v>
      </c>
      <c r="AC14" s="19">
        <v>4.2261887461982298E-2</v>
      </c>
      <c r="AD14" s="19"/>
      <c r="AE14" s="19">
        <v>2.51126984237291E-2</v>
      </c>
      <c r="AF14" s="19">
        <v>2.1894439866334301E-2</v>
      </c>
      <c r="AG14" s="19">
        <v>7.1156656220802098E-2</v>
      </c>
      <c r="AH14" s="19"/>
      <c r="AI14" s="19">
        <v>1.48135202941788E-2</v>
      </c>
      <c r="AJ14" s="19">
        <v>2.8190662113960999E-2</v>
      </c>
      <c r="AK14" s="19">
        <v>1.6043575667833598E-2</v>
      </c>
      <c r="AL14" s="19">
        <v>3.5836965876071401E-2</v>
      </c>
      <c r="AM14" s="19">
        <v>6.9443300473371494E-2</v>
      </c>
      <c r="AN14" s="19"/>
      <c r="AO14" s="19">
        <v>1.6155644540330399E-2</v>
      </c>
      <c r="AP14" s="19">
        <v>3.2341945527666803E-2</v>
      </c>
      <c r="AQ14" s="19">
        <v>1.1802512046401E-2</v>
      </c>
      <c r="AR14" s="19"/>
      <c r="AS14" s="19">
        <v>4.96158700022108E-2</v>
      </c>
      <c r="AT14" s="19">
        <v>3.6440316714535799E-2</v>
      </c>
      <c r="AU14" s="19">
        <v>2.3456763403941899E-2</v>
      </c>
      <c r="AV14" s="19">
        <v>2.38134864880017E-2</v>
      </c>
      <c r="AW14" s="19">
        <v>1.3744618867890201E-2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W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45</v>
      </c>
      <c r="C9" s="17">
        <v>0.11660172227542601</v>
      </c>
      <c r="D9" s="17">
        <v>0.142129534719342</v>
      </c>
      <c r="E9" s="17">
        <v>9.2132696596911798E-2</v>
      </c>
      <c r="F9" s="17"/>
      <c r="G9" s="17">
        <v>7.5946832046338494E-2</v>
      </c>
      <c r="H9" s="17">
        <v>9.6842530469820998E-2</v>
      </c>
      <c r="I9" s="17">
        <v>0.10898300815994701</v>
      </c>
      <c r="J9" s="17">
        <v>9.5091577819912704E-2</v>
      </c>
      <c r="K9" s="17">
        <v>0.12087278193879</v>
      </c>
      <c r="L9" s="17">
        <v>0.18091469634959101</v>
      </c>
      <c r="M9" s="17"/>
      <c r="N9" s="17">
        <v>0.13766470189806501</v>
      </c>
      <c r="O9" s="17">
        <v>0.11067300072820201</v>
      </c>
      <c r="P9" s="17">
        <v>0.112171610736302</v>
      </c>
      <c r="Q9" s="17">
        <v>0.10623448515218099</v>
      </c>
      <c r="R9" s="17"/>
      <c r="S9" s="17">
        <v>0.114606168941339</v>
      </c>
      <c r="T9" s="17">
        <v>0.105152726010044</v>
      </c>
      <c r="U9" s="17">
        <v>0.133144794044813</v>
      </c>
      <c r="V9" s="17">
        <v>0.13358925854936701</v>
      </c>
      <c r="W9" s="17">
        <v>0.121627487806903</v>
      </c>
      <c r="X9" s="17">
        <v>0.11759786241584699</v>
      </c>
      <c r="Y9" s="17">
        <v>0.131662448216187</v>
      </c>
      <c r="Z9" s="17">
        <v>0.15761434313126199</v>
      </c>
      <c r="AA9" s="17">
        <v>0.1042882636252</v>
      </c>
      <c r="AB9" s="17">
        <v>0.100547067551208</v>
      </c>
      <c r="AC9" s="17">
        <v>8.5239317590608002E-2</v>
      </c>
      <c r="AD9" s="17"/>
      <c r="AE9" s="17">
        <v>0.177820608348565</v>
      </c>
      <c r="AF9" s="17">
        <v>9.5575467290668001E-2</v>
      </c>
      <c r="AG9" s="17">
        <v>6.3915772216303499E-2</v>
      </c>
      <c r="AH9" s="17"/>
      <c r="AI9" s="17">
        <v>0.28854054739433199</v>
      </c>
      <c r="AJ9" s="17">
        <v>1.9308077061699801E-2</v>
      </c>
      <c r="AK9" s="17">
        <v>3.2318706827990498E-2</v>
      </c>
      <c r="AL9" s="17">
        <v>7.3707649108606194E-2</v>
      </c>
      <c r="AM9" s="17">
        <v>3.6992725324350502E-2</v>
      </c>
      <c r="AN9" s="17"/>
      <c r="AO9" s="17">
        <v>0.481427194681045</v>
      </c>
      <c r="AP9" s="17">
        <v>1.8764808943262198E-2</v>
      </c>
      <c r="AQ9" s="17">
        <v>2.6073262236731301E-2</v>
      </c>
      <c r="AR9" s="17"/>
      <c r="AS9" s="17">
        <v>0.121294061202987</v>
      </c>
      <c r="AT9" s="17">
        <v>9.7572006410268905E-2</v>
      </c>
      <c r="AU9" s="17">
        <v>0.105942556542996</v>
      </c>
      <c r="AV9" s="17">
        <v>0.149376248182814</v>
      </c>
      <c r="AW9" s="17">
        <v>0.10000210084896299</v>
      </c>
    </row>
    <row r="10" spans="2:49" x14ac:dyDescent="0.25">
      <c r="B10" s="18" t="s">
        <v>46</v>
      </c>
      <c r="C10" s="17">
        <v>0.16111802251489399</v>
      </c>
      <c r="D10" s="17">
        <v>0.177778162249666</v>
      </c>
      <c r="E10" s="17">
        <v>0.146216149492855</v>
      </c>
      <c r="F10" s="17"/>
      <c r="G10" s="17">
        <v>0.222653993004751</v>
      </c>
      <c r="H10" s="17">
        <v>0.20544994613683401</v>
      </c>
      <c r="I10" s="17">
        <v>0.175133417142352</v>
      </c>
      <c r="J10" s="17">
        <v>0.149830509833416</v>
      </c>
      <c r="K10" s="17">
        <v>0.12714675517995899</v>
      </c>
      <c r="L10" s="17">
        <v>0.10411151650742601</v>
      </c>
      <c r="M10" s="17"/>
      <c r="N10" s="17">
        <v>0.16228689023208701</v>
      </c>
      <c r="O10" s="17">
        <v>0.15504622455182901</v>
      </c>
      <c r="P10" s="17">
        <v>0.16552731897304801</v>
      </c>
      <c r="Q10" s="17">
        <v>0.16443601824441401</v>
      </c>
      <c r="R10" s="17"/>
      <c r="S10" s="17">
        <v>0.18887821801228699</v>
      </c>
      <c r="T10" s="17">
        <v>0.156664616145026</v>
      </c>
      <c r="U10" s="17">
        <v>9.1499887930171206E-2</v>
      </c>
      <c r="V10" s="17">
        <v>9.8184321627115503E-2</v>
      </c>
      <c r="W10" s="17">
        <v>0.18482875328746301</v>
      </c>
      <c r="X10" s="17">
        <v>0.164997535101992</v>
      </c>
      <c r="Y10" s="17">
        <v>0.17925465134275101</v>
      </c>
      <c r="Z10" s="17">
        <v>0.214417965062974</v>
      </c>
      <c r="AA10" s="17">
        <v>0.21602087477009499</v>
      </c>
      <c r="AB10" s="17">
        <v>0.10706593171925199</v>
      </c>
      <c r="AC10" s="17">
        <v>0.18433458298202199</v>
      </c>
      <c r="AD10" s="17"/>
      <c r="AE10" s="17">
        <v>0.12532233960783301</v>
      </c>
      <c r="AF10" s="17">
        <v>0.207681778466838</v>
      </c>
      <c r="AG10" s="17">
        <v>0.12912366251607099</v>
      </c>
      <c r="AH10" s="17"/>
      <c r="AI10" s="17">
        <v>4.9043490541527603E-2</v>
      </c>
      <c r="AJ10" s="17">
        <v>0.40528694641839402</v>
      </c>
      <c r="AK10" s="17">
        <v>6.4927378766891697E-2</v>
      </c>
      <c r="AL10" s="17">
        <v>5.1615776589233303E-2</v>
      </c>
      <c r="AM10" s="17">
        <v>8.6412706395298106E-2</v>
      </c>
      <c r="AN10" s="17"/>
      <c r="AO10" s="17">
        <v>2.0560135596784702E-2</v>
      </c>
      <c r="AP10" s="17">
        <v>0.416265808142533</v>
      </c>
      <c r="AQ10" s="17">
        <v>2.8732183753664299E-2</v>
      </c>
      <c r="AR10" s="17"/>
      <c r="AS10" s="17">
        <v>0.16451549410781399</v>
      </c>
      <c r="AT10" s="17">
        <v>0.164880266432019</v>
      </c>
      <c r="AU10" s="17">
        <v>0.164590205197504</v>
      </c>
      <c r="AV10" s="17">
        <v>0.194744168718928</v>
      </c>
      <c r="AW10" s="17">
        <v>0.274781396797178</v>
      </c>
    </row>
    <row r="11" spans="2:49" x14ac:dyDescent="0.25">
      <c r="B11" s="18" t="s">
        <v>49</v>
      </c>
      <c r="C11" s="17">
        <v>4.4649922365276998E-2</v>
      </c>
      <c r="D11" s="17">
        <v>5.2276024521522899E-2</v>
      </c>
      <c r="E11" s="17">
        <v>3.7583873334909999E-2</v>
      </c>
      <c r="F11" s="17"/>
      <c r="G11" s="17">
        <v>5.4255759213901099E-2</v>
      </c>
      <c r="H11" s="17">
        <v>4.3835958777296603E-2</v>
      </c>
      <c r="I11" s="17">
        <v>2.6606083768803E-2</v>
      </c>
      <c r="J11" s="17">
        <v>5.7935673271475301E-2</v>
      </c>
      <c r="K11" s="17">
        <v>3.2924078056372701E-2</v>
      </c>
      <c r="L11" s="17">
        <v>5.0606083877425899E-2</v>
      </c>
      <c r="M11" s="17"/>
      <c r="N11" s="17">
        <v>5.57921741223616E-2</v>
      </c>
      <c r="O11" s="17">
        <v>4.0866962278491202E-2</v>
      </c>
      <c r="P11" s="17">
        <v>4.0459802092818402E-2</v>
      </c>
      <c r="Q11" s="17">
        <v>3.9148615312891703E-2</v>
      </c>
      <c r="R11" s="17"/>
      <c r="S11" s="17">
        <v>6.7279877133372704E-2</v>
      </c>
      <c r="T11" s="17">
        <v>4.5395294625614903E-2</v>
      </c>
      <c r="U11" s="17">
        <v>5.13606369179406E-2</v>
      </c>
      <c r="V11" s="17">
        <v>3.54307532894148E-2</v>
      </c>
      <c r="W11" s="17">
        <v>3.8362930623135102E-2</v>
      </c>
      <c r="X11" s="17">
        <v>3.1951777110498403E-2</v>
      </c>
      <c r="Y11" s="17">
        <v>4.9810590318013701E-2</v>
      </c>
      <c r="Z11" s="17">
        <v>4.2402406023162698E-2</v>
      </c>
      <c r="AA11" s="17">
        <v>4.5910639078171202E-2</v>
      </c>
      <c r="AB11" s="17">
        <v>3.8293416163289302E-2</v>
      </c>
      <c r="AC11" s="17">
        <v>1.90459851177011E-2</v>
      </c>
      <c r="AD11" s="17"/>
      <c r="AE11" s="17">
        <v>2.9447820026581702E-2</v>
      </c>
      <c r="AF11" s="17">
        <v>6.3943980482618595E-2</v>
      </c>
      <c r="AG11" s="17">
        <v>3.6737681136423998E-2</v>
      </c>
      <c r="AH11" s="17"/>
      <c r="AI11" s="17">
        <v>2.4878074849363999E-2</v>
      </c>
      <c r="AJ11" s="17">
        <v>3.27127978878754E-2</v>
      </c>
      <c r="AK11" s="17">
        <v>0.270483551328841</v>
      </c>
      <c r="AL11" s="17">
        <v>0</v>
      </c>
      <c r="AM11" s="17">
        <v>2.3576403605842702E-2</v>
      </c>
      <c r="AN11" s="17"/>
      <c r="AO11" s="17">
        <v>1.5678171361775201E-2</v>
      </c>
      <c r="AP11" s="17">
        <v>2.9606462015022299E-2</v>
      </c>
      <c r="AQ11" s="17">
        <v>0.31743694792989402</v>
      </c>
      <c r="AR11" s="17"/>
      <c r="AS11" s="17">
        <v>3.7428038831395699E-2</v>
      </c>
      <c r="AT11" s="17">
        <v>3.4796933284200401E-2</v>
      </c>
      <c r="AU11" s="17">
        <v>5.26129229320835E-2</v>
      </c>
      <c r="AV11" s="17">
        <v>7.0188391396191804E-2</v>
      </c>
      <c r="AW11" s="17">
        <v>6.8464024800171303E-2</v>
      </c>
    </row>
    <row r="12" spans="2:49" x14ac:dyDescent="0.25">
      <c r="B12" s="18" t="s">
        <v>455</v>
      </c>
      <c r="C12" s="17">
        <v>0.24299746046409801</v>
      </c>
      <c r="D12" s="17">
        <v>0.24016371262639799</v>
      </c>
      <c r="E12" s="17">
        <v>0.24142739409278899</v>
      </c>
      <c r="F12" s="17"/>
      <c r="G12" s="17">
        <v>0.30237643827196797</v>
      </c>
      <c r="H12" s="17">
        <v>0.27716577007417498</v>
      </c>
      <c r="I12" s="17">
        <v>0.25312166506166101</v>
      </c>
      <c r="J12" s="17">
        <v>0.24507174649260699</v>
      </c>
      <c r="K12" s="17">
        <v>0.207903427940303</v>
      </c>
      <c r="L12" s="17">
        <v>0.18877189961381699</v>
      </c>
      <c r="M12" s="17"/>
      <c r="N12" s="17">
        <v>0.27964019216889902</v>
      </c>
      <c r="O12" s="17">
        <v>0.25662904682979798</v>
      </c>
      <c r="P12" s="17">
        <v>0.20092192458258901</v>
      </c>
      <c r="Q12" s="17">
        <v>0.226245250825793</v>
      </c>
      <c r="R12" s="17"/>
      <c r="S12" s="17">
        <v>0.259654238662683</v>
      </c>
      <c r="T12" s="17">
        <v>0.26546897600387998</v>
      </c>
      <c r="U12" s="17">
        <v>0.224075228992895</v>
      </c>
      <c r="V12" s="17">
        <v>0.28972096711292999</v>
      </c>
      <c r="W12" s="17">
        <v>0.20421138372707301</v>
      </c>
      <c r="X12" s="17">
        <v>0.259374123236494</v>
      </c>
      <c r="Y12" s="17">
        <v>0.23602677266762001</v>
      </c>
      <c r="Z12" s="17">
        <v>0.17302256366691701</v>
      </c>
      <c r="AA12" s="17">
        <v>0.242065304380817</v>
      </c>
      <c r="AB12" s="17">
        <v>0.20816008886373899</v>
      </c>
      <c r="AC12" s="17">
        <v>0.24070337767802799</v>
      </c>
      <c r="AD12" s="17"/>
      <c r="AE12" s="17">
        <v>0.178966931614395</v>
      </c>
      <c r="AF12" s="17">
        <v>0.29220438125034898</v>
      </c>
      <c r="AG12" s="17">
        <v>0.179367943710358</v>
      </c>
      <c r="AH12" s="17"/>
      <c r="AI12" s="17">
        <v>0.16022854787065</v>
      </c>
      <c r="AJ12" s="17">
        <v>0.307328308362257</v>
      </c>
      <c r="AK12" s="17">
        <v>0.30693052439992502</v>
      </c>
      <c r="AL12" s="17">
        <v>0.13841108139332001</v>
      </c>
      <c r="AM12" s="17">
        <v>0.16784584526986901</v>
      </c>
      <c r="AN12" s="17"/>
      <c r="AO12" s="17">
        <v>0.12641002349441</v>
      </c>
      <c r="AP12" s="17">
        <v>0.29166669610472001</v>
      </c>
      <c r="AQ12" s="17">
        <v>0.27681697246042802</v>
      </c>
      <c r="AR12" s="17"/>
      <c r="AS12" s="17">
        <v>0.173703336491565</v>
      </c>
      <c r="AT12" s="17">
        <v>0.25276662041361703</v>
      </c>
      <c r="AU12" s="17">
        <v>0.30025499346315998</v>
      </c>
      <c r="AV12" s="17">
        <v>0.27479450426239299</v>
      </c>
      <c r="AW12" s="17">
        <v>0.25505775157448202</v>
      </c>
    </row>
    <row r="13" spans="2:49" ht="30" x14ac:dyDescent="0.25">
      <c r="B13" s="18" t="s">
        <v>456</v>
      </c>
      <c r="C13" s="17">
        <v>3.7308799389389198E-2</v>
      </c>
      <c r="D13" s="17">
        <v>4.3419594419646698E-2</v>
      </c>
      <c r="E13" s="17">
        <v>3.1226992723226699E-2</v>
      </c>
      <c r="F13" s="17"/>
      <c r="G13" s="17">
        <v>3.5798960145649497E-2</v>
      </c>
      <c r="H13" s="17">
        <v>2.79159725423422E-2</v>
      </c>
      <c r="I13" s="17">
        <v>2.9945134065588502E-2</v>
      </c>
      <c r="J13" s="17">
        <v>3.13425764585935E-2</v>
      </c>
      <c r="K13" s="17">
        <v>5.6298511359668103E-2</v>
      </c>
      <c r="L13" s="17">
        <v>4.4076250382541697E-2</v>
      </c>
      <c r="M13" s="17"/>
      <c r="N13" s="17">
        <v>1.6060051994683602E-2</v>
      </c>
      <c r="O13" s="17">
        <v>3.5767319057070902E-2</v>
      </c>
      <c r="P13" s="17">
        <v>5.3949908272449797E-2</v>
      </c>
      <c r="Q13" s="17">
        <v>4.7086611494264401E-2</v>
      </c>
      <c r="R13" s="17"/>
      <c r="S13" s="17">
        <v>3.8733620499683298E-2</v>
      </c>
      <c r="T13" s="17">
        <v>3.51673563678934E-2</v>
      </c>
      <c r="U13" s="17">
        <v>4.3568701938722303E-2</v>
      </c>
      <c r="V13" s="17">
        <v>3.78360464174817E-2</v>
      </c>
      <c r="W13" s="17">
        <v>4.72621827962506E-2</v>
      </c>
      <c r="X13" s="17">
        <v>4.01256364361064E-2</v>
      </c>
      <c r="Y13" s="17">
        <v>4.43440633019902E-2</v>
      </c>
      <c r="Z13" s="17">
        <v>2.94030825297329E-2</v>
      </c>
      <c r="AA13" s="17">
        <v>4.93761484891896E-2</v>
      </c>
      <c r="AB13" s="17">
        <v>1.1241220504476899E-2</v>
      </c>
      <c r="AC13" s="17">
        <v>2.4334494380071001E-2</v>
      </c>
      <c r="AD13" s="17"/>
      <c r="AE13" s="17">
        <v>7.4049083879979799E-2</v>
      </c>
      <c r="AF13" s="17">
        <v>1.42611018456405E-2</v>
      </c>
      <c r="AG13" s="17">
        <v>2.0746722853341001E-2</v>
      </c>
      <c r="AH13" s="17"/>
      <c r="AI13" s="17">
        <v>5.8215929285395297E-2</v>
      </c>
      <c r="AJ13" s="17">
        <v>1.2762892037078101E-2</v>
      </c>
      <c r="AK13" s="17">
        <v>2.60455400215551E-2</v>
      </c>
      <c r="AL13" s="17">
        <v>0.31430746789402197</v>
      </c>
      <c r="AM13" s="17">
        <v>2.3232473325364301E-2</v>
      </c>
      <c r="AN13" s="17"/>
      <c r="AO13" s="17">
        <v>2.2126393790786299E-2</v>
      </c>
      <c r="AP13" s="17">
        <v>9.9171666617480295E-3</v>
      </c>
      <c r="AQ13" s="17">
        <v>3.3962466550944197E-2</v>
      </c>
      <c r="AR13" s="17"/>
      <c r="AS13" s="17">
        <v>5.2639622431533403E-2</v>
      </c>
      <c r="AT13" s="17">
        <v>3.7402346496526899E-2</v>
      </c>
      <c r="AU13" s="17">
        <v>1.6085086182816101E-2</v>
      </c>
      <c r="AV13" s="17">
        <v>2.92250090531051E-2</v>
      </c>
      <c r="AW13" s="17">
        <v>1.92120713600057E-2</v>
      </c>
    </row>
    <row r="14" spans="2:49" x14ac:dyDescent="0.25">
      <c r="B14" s="18" t="s">
        <v>457</v>
      </c>
      <c r="C14" s="17">
        <v>2.19337318306046E-2</v>
      </c>
      <c r="D14" s="17">
        <v>1.97331674759357E-2</v>
      </c>
      <c r="E14" s="17">
        <v>2.4265560348551901E-2</v>
      </c>
      <c r="F14" s="17"/>
      <c r="G14" s="17">
        <v>2.71309760649554E-2</v>
      </c>
      <c r="H14" s="17">
        <v>3.6985168530326198E-2</v>
      </c>
      <c r="I14" s="17">
        <v>2.39461467951439E-2</v>
      </c>
      <c r="J14" s="17">
        <v>1.39108302703376E-2</v>
      </c>
      <c r="K14" s="17">
        <v>1.15714491172908E-2</v>
      </c>
      <c r="L14" s="17">
        <v>1.80245054588044E-2</v>
      </c>
      <c r="M14" s="17"/>
      <c r="N14" s="17">
        <v>1.6973528111281399E-2</v>
      </c>
      <c r="O14" s="17">
        <v>2.67081786450542E-2</v>
      </c>
      <c r="P14" s="17">
        <v>2.8078334653427E-2</v>
      </c>
      <c r="Q14" s="17">
        <v>1.6332630178453801E-2</v>
      </c>
      <c r="R14" s="17"/>
      <c r="S14" s="17">
        <v>1.8651760421417401E-2</v>
      </c>
      <c r="T14" s="17">
        <v>5.4461909119859903E-3</v>
      </c>
      <c r="U14" s="17">
        <v>8.6800392512419999E-3</v>
      </c>
      <c r="V14" s="17">
        <v>5.7225443932645602E-3</v>
      </c>
      <c r="W14" s="17">
        <v>1.04381431266681E-2</v>
      </c>
      <c r="X14" s="17">
        <v>8.3022852768241204E-3</v>
      </c>
      <c r="Y14" s="17">
        <v>2.7018897540212802E-3</v>
      </c>
      <c r="Z14" s="17">
        <v>9.7441632087473893E-3</v>
      </c>
      <c r="AA14" s="17">
        <v>4.1965229733937704E-3</v>
      </c>
      <c r="AB14" s="17">
        <v>0.14702397810437901</v>
      </c>
      <c r="AC14" s="17">
        <v>1.94216359068002E-2</v>
      </c>
      <c r="AD14" s="17"/>
      <c r="AE14" s="17">
        <v>1.2318543984678101E-2</v>
      </c>
      <c r="AF14" s="17">
        <v>2.8713326660660499E-2</v>
      </c>
      <c r="AG14" s="17">
        <v>2.2652094235042799E-2</v>
      </c>
      <c r="AH14" s="17"/>
      <c r="AI14" s="17">
        <v>5.77458907371584E-3</v>
      </c>
      <c r="AJ14" s="17">
        <v>1.3976841935735999E-2</v>
      </c>
      <c r="AK14" s="17">
        <v>2.25881277115355E-2</v>
      </c>
      <c r="AL14" s="17">
        <v>1.81597041881617E-2</v>
      </c>
      <c r="AM14" s="17">
        <v>7.6650248596897798E-3</v>
      </c>
      <c r="AN14" s="17"/>
      <c r="AO14" s="17">
        <v>8.3110572193925304E-3</v>
      </c>
      <c r="AP14" s="17">
        <v>1.5533852199308E-2</v>
      </c>
      <c r="AQ14" s="17">
        <v>2.96679872572113E-3</v>
      </c>
      <c r="AR14" s="17"/>
      <c r="AS14" s="17">
        <v>2.3295186225328099E-2</v>
      </c>
      <c r="AT14" s="17">
        <v>2.0686123526832099E-2</v>
      </c>
      <c r="AU14" s="17">
        <v>2.5152403511198799E-2</v>
      </c>
      <c r="AV14" s="17">
        <v>3.2850750085172201E-2</v>
      </c>
      <c r="AW14" s="17">
        <v>1.34071601586553E-2</v>
      </c>
    </row>
    <row r="15" spans="2:49" x14ac:dyDescent="0.25">
      <c r="B15" s="18" t="s">
        <v>458</v>
      </c>
      <c r="C15" s="17">
        <v>3.4952284272880101E-3</v>
      </c>
      <c r="D15" s="17">
        <v>4.26612174665837E-3</v>
      </c>
      <c r="E15" s="17">
        <v>2.77238357780988E-3</v>
      </c>
      <c r="F15" s="17"/>
      <c r="G15" s="17">
        <v>8.6499190203083703E-3</v>
      </c>
      <c r="H15" s="17">
        <v>1.03970704628804E-2</v>
      </c>
      <c r="I15" s="17">
        <v>1.5015600738274601E-3</v>
      </c>
      <c r="J15" s="17">
        <v>1.4989570237530999E-3</v>
      </c>
      <c r="K15" s="17">
        <v>0</v>
      </c>
      <c r="L15" s="17">
        <v>0</v>
      </c>
      <c r="M15" s="17"/>
      <c r="N15" s="17">
        <v>3.4783991879978799E-3</v>
      </c>
      <c r="O15" s="17">
        <v>3.3896749960105098E-3</v>
      </c>
      <c r="P15" s="17">
        <v>5.1971008803529204E-3</v>
      </c>
      <c r="Q15" s="17">
        <v>2.1945878886162899E-3</v>
      </c>
      <c r="R15" s="17"/>
      <c r="S15" s="17">
        <v>2.27582139793191E-3</v>
      </c>
      <c r="T15" s="17">
        <v>3.8102850032537701E-3</v>
      </c>
      <c r="U15" s="17">
        <v>0</v>
      </c>
      <c r="V15" s="17">
        <v>5.7776475007244102E-3</v>
      </c>
      <c r="W15" s="17">
        <v>6.1960916200271901E-3</v>
      </c>
      <c r="X15" s="17">
        <v>2.7566098661928199E-3</v>
      </c>
      <c r="Y15" s="17">
        <v>0</v>
      </c>
      <c r="Z15" s="17">
        <v>1.06276839483726E-2</v>
      </c>
      <c r="AA15" s="17">
        <v>6.0786080199523897E-3</v>
      </c>
      <c r="AB15" s="17">
        <v>3.1377191806248299E-3</v>
      </c>
      <c r="AC15" s="17">
        <v>0</v>
      </c>
      <c r="AD15" s="17"/>
      <c r="AE15" s="17">
        <v>4.71616183437159E-3</v>
      </c>
      <c r="AF15" s="17">
        <v>3.2770895629640499E-3</v>
      </c>
      <c r="AG15" s="17">
        <v>1.68099444014412E-3</v>
      </c>
      <c r="AH15" s="17"/>
      <c r="AI15" s="17">
        <v>3.0479096036200299E-3</v>
      </c>
      <c r="AJ15" s="17">
        <v>4.5210651076219299E-3</v>
      </c>
      <c r="AK15" s="17">
        <v>0</v>
      </c>
      <c r="AL15" s="17">
        <v>1.32571291226216E-2</v>
      </c>
      <c r="AM15" s="17">
        <v>5.4895720882179901E-3</v>
      </c>
      <c r="AN15" s="17"/>
      <c r="AO15" s="17">
        <v>5.0547751986426597E-3</v>
      </c>
      <c r="AP15" s="17">
        <v>2.6160819637102298E-3</v>
      </c>
      <c r="AQ15" s="17">
        <v>6.2521994905366798E-3</v>
      </c>
      <c r="AR15" s="17"/>
      <c r="AS15" s="17">
        <v>7.0716265090937699E-3</v>
      </c>
      <c r="AT15" s="17">
        <v>3.02356288714753E-3</v>
      </c>
      <c r="AU15" s="17">
        <v>2.9060423559161201E-3</v>
      </c>
      <c r="AV15" s="17">
        <v>0</v>
      </c>
      <c r="AW15" s="17">
        <v>0</v>
      </c>
    </row>
    <row r="16" spans="2:49" x14ac:dyDescent="0.25">
      <c r="B16" s="18" t="s">
        <v>459</v>
      </c>
      <c r="C16" s="17">
        <v>1.2926920980239899E-2</v>
      </c>
      <c r="D16" s="17">
        <v>1.6206928531863299E-2</v>
      </c>
      <c r="E16" s="17">
        <v>9.8349934155488993E-3</v>
      </c>
      <c r="F16" s="17"/>
      <c r="G16" s="17">
        <v>3.8373781058446299E-2</v>
      </c>
      <c r="H16" s="17">
        <v>1.6160273703584201E-2</v>
      </c>
      <c r="I16" s="17">
        <v>1.19009539420385E-2</v>
      </c>
      <c r="J16" s="17">
        <v>6.6279003858412001E-3</v>
      </c>
      <c r="K16" s="17">
        <v>5.1923787264134503E-3</v>
      </c>
      <c r="L16" s="17">
        <v>4.2781552068383404E-3</v>
      </c>
      <c r="M16" s="17"/>
      <c r="N16" s="17">
        <v>7.6140057403791704E-3</v>
      </c>
      <c r="O16" s="17">
        <v>7.2578648381868803E-3</v>
      </c>
      <c r="P16" s="17">
        <v>2.64187132071954E-2</v>
      </c>
      <c r="Q16" s="17">
        <v>1.29458564789525E-2</v>
      </c>
      <c r="R16" s="17"/>
      <c r="S16" s="17">
        <v>1.63012073557579E-2</v>
      </c>
      <c r="T16" s="17">
        <v>4.0231562100188096E-3</v>
      </c>
      <c r="U16" s="17">
        <v>6.3119230744387604E-3</v>
      </c>
      <c r="V16" s="17">
        <v>1.7821778630489098E-2</v>
      </c>
      <c r="W16" s="17">
        <v>1.6859122299811201E-2</v>
      </c>
      <c r="X16" s="17">
        <v>1.21085656502323E-2</v>
      </c>
      <c r="Y16" s="17">
        <v>9.0692065023615393E-3</v>
      </c>
      <c r="Z16" s="17">
        <v>5.7166442999710401E-3</v>
      </c>
      <c r="AA16" s="17">
        <v>2.1774672691377102E-3</v>
      </c>
      <c r="AB16" s="17">
        <v>1.7168880420693401E-2</v>
      </c>
      <c r="AC16" s="17">
        <v>5.22700205560497E-2</v>
      </c>
      <c r="AD16" s="17"/>
      <c r="AE16" s="17">
        <v>5.5322381474096497E-3</v>
      </c>
      <c r="AF16" s="17">
        <v>1.4369454561350799E-2</v>
      </c>
      <c r="AG16" s="17">
        <v>2.0537637296152999E-2</v>
      </c>
      <c r="AH16" s="17"/>
      <c r="AI16" s="17">
        <v>8.2413101761713708E-3</v>
      </c>
      <c r="AJ16" s="17">
        <v>1.00142274481423E-2</v>
      </c>
      <c r="AK16" s="17">
        <v>2.9695170848929898E-2</v>
      </c>
      <c r="AL16" s="17">
        <v>0</v>
      </c>
      <c r="AM16" s="17">
        <v>9.9652352694290808E-3</v>
      </c>
      <c r="AN16" s="17"/>
      <c r="AO16" s="17">
        <v>6.3587550025440299E-3</v>
      </c>
      <c r="AP16" s="17">
        <v>8.3311695911580299E-3</v>
      </c>
      <c r="AQ16" s="17">
        <v>2.20053496535733E-2</v>
      </c>
      <c r="AR16" s="17"/>
      <c r="AS16" s="17">
        <v>4.9806273554760302E-3</v>
      </c>
      <c r="AT16" s="17">
        <v>1.26641553725628E-2</v>
      </c>
      <c r="AU16" s="17">
        <v>1.16818874794833E-2</v>
      </c>
      <c r="AV16" s="17">
        <v>1.23350484913485E-2</v>
      </c>
      <c r="AW16" s="17">
        <v>3.6314232809150603E-2</v>
      </c>
    </row>
    <row r="17" spans="2:49" ht="30" x14ac:dyDescent="0.25">
      <c r="B17" s="18" t="s">
        <v>460</v>
      </c>
      <c r="C17" s="17">
        <v>4.62538350412322E-3</v>
      </c>
      <c r="D17" s="17">
        <v>7.3561103044182397E-3</v>
      </c>
      <c r="E17" s="17">
        <v>1.9996206147289801E-3</v>
      </c>
      <c r="F17" s="17"/>
      <c r="G17" s="17">
        <v>3.87844205738727E-3</v>
      </c>
      <c r="H17" s="17">
        <v>1.5986667904944599E-3</v>
      </c>
      <c r="I17" s="17">
        <v>1.46910927747027E-3</v>
      </c>
      <c r="J17" s="17">
        <v>5.3664066571801399E-3</v>
      </c>
      <c r="K17" s="17">
        <v>1.00112606047815E-2</v>
      </c>
      <c r="L17" s="17">
        <v>5.94726142726292E-3</v>
      </c>
      <c r="M17" s="17"/>
      <c r="N17" s="17">
        <v>4.6538155913096197E-3</v>
      </c>
      <c r="O17" s="17">
        <v>5.5351158663348998E-3</v>
      </c>
      <c r="P17" s="17">
        <v>4.7765103267850403E-3</v>
      </c>
      <c r="Q17" s="17">
        <v>3.60810774703688E-3</v>
      </c>
      <c r="R17" s="17"/>
      <c r="S17" s="17">
        <v>3.7858120280409402E-3</v>
      </c>
      <c r="T17" s="17">
        <v>3.6550683932401601E-3</v>
      </c>
      <c r="U17" s="17">
        <v>5.0953041322437404E-3</v>
      </c>
      <c r="V17" s="17">
        <v>7.7786269114454897E-3</v>
      </c>
      <c r="W17" s="17">
        <v>0</v>
      </c>
      <c r="X17" s="17">
        <v>4.81991399730576E-3</v>
      </c>
      <c r="Y17" s="17">
        <v>0</v>
      </c>
      <c r="Z17" s="17">
        <v>5.9513779046567704E-3</v>
      </c>
      <c r="AA17" s="17">
        <v>8.9038382469078994E-3</v>
      </c>
      <c r="AB17" s="17">
        <v>5.6780190488589198E-3</v>
      </c>
      <c r="AC17" s="17">
        <v>4.2244844818165404E-3</v>
      </c>
      <c r="AD17" s="17"/>
      <c r="AE17" s="17">
        <v>7.2493157843851602E-3</v>
      </c>
      <c r="AF17" s="17">
        <v>3.00759730531097E-3</v>
      </c>
      <c r="AG17" s="17">
        <v>5.6844655921268602E-3</v>
      </c>
      <c r="AH17" s="17"/>
      <c r="AI17" s="17">
        <v>7.6917896294063396E-3</v>
      </c>
      <c r="AJ17" s="17">
        <v>9.1030394806440303E-4</v>
      </c>
      <c r="AK17" s="17">
        <v>3.0430199889601899E-3</v>
      </c>
      <c r="AL17" s="17">
        <v>0</v>
      </c>
      <c r="AM17" s="17">
        <v>1.9641167441902798E-3</v>
      </c>
      <c r="AN17" s="17"/>
      <c r="AO17" s="17">
        <v>4.3389892240923104E-3</v>
      </c>
      <c r="AP17" s="17">
        <v>7.79109500886736E-4</v>
      </c>
      <c r="AQ17" s="17">
        <v>6.3456762350450101E-3</v>
      </c>
      <c r="AR17" s="17"/>
      <c r="AS17" s="17">
        <v>2.8769232425359401E-3</v>
      </c>
      <c r="AT17" s="17">
        <v>4.1528012480111804E-3</v>
      </c>
      <c r="AU17" s="17">
        <v>1.8913307259410201E-3</v>
      </c>
      <c r="AV17" s="17">
        <v>9.8824231289819306E-3</v>
      </c>
      <c r="AW17" s="17">
        <v>0</v>
      </c>
    </row>
    <row r="18" spans="2:49" x14ac:dyDescent="0.25">
      <c r="B18" s="18" t="s">
        <v>461</v>
      </c>
      <c r="C18" s="17">
        <v>7.3065989705240794E-2</v>
      </c>
      <c r="D18" s="17">
        <v>6.9451404165832301E-2</v>
      </c>
      <c r="E18" s="17">
        <v>7.7207735116445103E-2</v>
      </c>
      <c r="F18" s="17"/>
      <c r="G18" s="17">
        <v>6.5636755507722896E-2</v>
      </c>
      <c r="H18" s="17">
        <v>0.102652716309358</v>
      </c>
      <c r="I18" s="17">
        <v>9.3559400434241602E-2</v>
      </c>
      <c r="J18" s="17">
        <v>6.7467515550115598E-2</v>
      </c>
      <c r="K18" s="17">
        <v>7.3855558219558304E-2</v>
      </c>
      <c r="L18" s="17">
        <v>4.1343916153301699E-2</v>
      </c>
      <c r="M18" s="17"/>
      <c r="N18" s="17">
        <v>5.9024234093713997E-2</v>
      </c>
      <c r="O18" s="17">
        <v>6.0847252412682698E-2</v>
      </c>
      <c r="P18" s="17">
        <v>7.1216419678657494E-2</v>
      </c>
      <c r="Q18" s="17">
        <v>0.102289847847832</v>
      </c>
      <c r="R18" s="17"/>
      <c r="S18" s="17">
        <v>6.9721547641263606E-2</v>
      </c>
      <c r="T18" s="17">
        <v>6.97562657674453E-2</v>
      </c>
      <c r="U18" s="17">
        <v>9.3385742959943702E-2</v>
      </c>
      <c r="V18" s="17">
        <v>5.7235528258621902E-2</v>
      </c>
      <c r="W18" s="17">
        <v>8.8453366944861694E-2</v>
      </c>
      <c r="X18" s="17">
        <v>7.8618593003790205E-2</v>
      </c>
      <c r="Y18" s="17">
        <v>9.1032183056265703E-2</v>
      </c>
      <c r="Z18" s="17">
        <v>8.0158426765337798E-2</v>
      </c>
      <c r="AA18" s="17">
        <v>6.3614233922050595E-2</v>
      </c>
      <c r="AB18" s="17">
        <v>5.1513246146384799E-2</v>
      </c>
      <c r="AC18" s="17">
        <v>8.0625884908689396E-2</v>
      </c>
      <c r="AD18" s="17"/>
      <c r="AE18" s="17">
        <v>5.8085840116901398E-2</v>
      </c>
      <c r="AF18" s="17">
        <v>3.2613849799699501E-2</v>
      </c>
      <c r="AG18" s="17">
        <v>0.232039305927117</v>
      </c>
      <c r="AH18" s="17"/>
      <c r="AI18" s="17">
        <v>3.9310811670469098E-2</v>
      </c>
      <c r="AJ18" s="17">
        <v>2.27784004358253E-2</v>
      </c>
      <c r="AK18" s="17">
        <v>1.4268784530509501E-2</v>
      </c>
      <c r="AL18" s="17">
        <v>0.14609904747375299</v>
      </c>
      <c r="AM18" s="17">
        <v>0.30537291920401199</v>
      </c>
      <c r="AN18" s="17"/>
      <c r="AO18" s="17">
        <v>3.0131072061121599E-2</v>
      </c>
      <c r="AP18" s="17">
        <v>2.0468172224417099E-2</v>
      </c>
      <c r="AQ18" s="17">
        <v>2.17464637574976E-2</v>
      </c>
      <c r="AR18" s="17"/>
      <c r="AS18" s="17">
        <v>9.8443297032235103E-2</v>
      </c>
      <c r="AT18" s="17">
        <v>9.8610917590634103E-2</v>
      </c>
      <c r="AU18" s="17">
        <v>4.0330381207645198E-2</v>
      </c>
      <c r="AV18" s="17">
        <v>3.5746217350083202E-2</v>
      </c>
      <c r="AW18" s="17">
        <v>0</v>
      </c>
    </row>
    <row r="19" spans="2:49" x14ac:dyDescent="0.25">
      <c r="B19" s="18" t="s">
        <v>150</v>
      </c>
      <c r="C19" s="19">
        <v>0.28127681854341902</v>
      </c>
      <c r="D19" s="19">
        <v>0.22721923923871701</v>
      </c>
      <c r="E19" s="19">
        <v>0.335332600686222</v>
      </c>
      <c r="F19" s="19"/>
      <c r="G19" s="19">
        <v>0.16529814360857101</v>
      </c>
      <c r="H19" s="19">
        <v>0.18099592620288901</v>
      </c>
      <c r="I19" s="19">
        <v>0.27383352127892702</v>
      </c>
      <c r="J19" s="19">
        <v>0.32585630623676798</v>
      </c>
      <c r="K19" s="19">
        <v>0.354223798856863</v>
      </c>
      <c r="L19" s="19">
        <v>0.36192571502299098</v>
      </c>
      <c r="M19" s="19"/>
      <c r="N19" s="19">
        <v>0.25681200685922201</v>
      </c>
      <c r="O19" s="19">
        <v>0.29727935979634101</v>
      </c>
      <c r="P19" s="19">
        <v>0.29128235659637403</v>
      </c>
      <c r="Q19" s="19">
        <v>0.27947798882956398</v>
      </c>
      <c r="R19" s="19"/>
      <c r="S19" s="19">
        <v>0.22011172790622399</v>
      </c>
      <c r="T19" s="19">
        <v>0.30546006456159802</v>
      </c>
      <c r="U19" s="19">
        <v>0.34287774075758998</v>
      </c>
      <c r="V19" s="19">
        <v>0.31090252730914603</v>
      </c>
      <c r="W19" s="19">
        <v>0.28176053776780802</v>
      </c>
      <c r="X19" s="19">
        <v>0.27934709790471701</v>
      </c>
      <c r="Y19" s="19">
        <v>0.25609819484078999</v>
      </c>
      <c r="Z19" s="19">
        <v>0.270941343458866</v>
      </c>
      <c r="AA19" s="19">
        <v>0.25736809922508502</v>
      </c>
      <c r="AB19" s="19">
        <v>0.31017043229709501</v>
      </c>
      <c r="AC19" s="19">
        <v>0.28980021639821402</v>
      </c>
      <c r="AD19" s="19"/>
      <c r="AE19" s="19">
        <v>0.32649111665489999</v>
      </c>
      <c r="AF19" s="19">
        <v>0.244351972773901</v>
      </c>
      <c r="AG19" s="19">
        <v>0.287513720076919</v>
      </c>
      <c r="AH19" s="19"/>
      <c r="AI19" s="19">
        <v>0.35502699990534797</v>
      </c>
      <c r="AJ19" s="19">
        <v>0.170400139357306</v>
      </c>
      <c r="AK19" s="19">
        <v>0.22969919557486199</v>
      </c>
      <c r="AL19" s="19">
        <v>0.24444214423028299</v>
      </c>
      <c r="AM19" s="19">
        <v>0.33148297791373699</v>
      </c>
      <c r="AN19" s="19"/>
      <c r="AO19" s="19">
        <v>0.27960343236940499</v>
      </c>
      <c r="AP19" s="19">
        <v>0.18605067265323399</v>
      </c>
      <c r="AQ19" s="19">
        <v>0.257661679205964</v>
      </c>
      <c r="AR19" s="19"/>
      <c r="AS19" s="19">
        <v>0.313751786570035</v>
      </c>
      <c r="AT19" s="19">
        <v>0.27344426633817998</v>
      </c>
      <c r="AU19" s="19">
        <v>0.27855219040125601</v>
      </c>
      <c r="AV19" s="19">
        <v>0.190857239330982</v>
      </c>
      <c r="AW19" s="19">
        <v>0.23276126165139399</v>
      </c>
    </row>
    <row r="20" spans="2:49" x14ac:dyDescent="0.25">
      <c r="B20" s="16"/>
    </row>
    <row r="21" spans="2:49" x14ac:dyDescent="0.25">
      <c r="B21" t="s">
        <v>77</v>
      </c>
    </row>
    <row r="22" spans="2:49" x14ac:dyDescent="0.25">
      <c r="B22" t="s">
        <v>78</v>
      </c>
    </row>
    <row r="24" spans="2:49" x14ac:dyDescent="0.25">
      <c r="B24"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469</v>
      </c>
      <c r="E2" s="26"/>
      <c r="F2" s="26"/>
      <c r="G2" s="26"/>
      <c r="H2" s="26"/>
      <c r="I2" s="26"/>
    </row>
    <row r="6" spans="2:9" ht="50.1" customHeight="1" x14ac:dyDescent="0.25">
      <c r="B6" s="20" t="s">
        <v>15</v>
      </c>
      <c r="C6" s="20" t="s">
        <v>463</v>
      </c>
      <c r="D6" s="20" t="s">
        <v>464</v>
      </c>
      <c r="E6" s="20" t="s">
        <v>465</v>
      </c>
      <c r="F6" s="20" t="s">
        <v>466</v>
      </c>
      <c r="G6" s="20" t="s">
        <v>467</v>
      </c>
      <c r="H6" s="20" t="s">
        <v>468</v>
      </c>
    </row>
    <row r="7" spans="2:9" x14ac:dyDescent="0.25">
      <c r="B7" s="18" t="s">
        <v>86</v>
      </c>
      <c r="C7" s="17">
        <v>0.29174024998658499</v>
      </c>
      <c r="D7" s="17">
        <v>0.21394185180735201</v>
      </c>
      <c r="E7" s="17">
        <v>8.7861961100066194E-2</v>
      </c>
      <c r="F7" s="17">
        <v>9.5636134847148294E-2</v>
      </c>
      <c r="G7" s="17">
        <v>0.126800289441309</v>
      </c>
      <c r="H7" s="17">
        <v>0.213445579342461</v>
      </c>
    </row>
    <row r="8" spans="2:9" x14ac:dyDescent="0.25">
      <c r="B8" s="18" t="s">
        <v>87</v>
      </c>
      <c r="C8" s="17">
        <v>0.28773859756079501</v>
      </c>
      <c r="D8" s="17">
        <v>0.32119836300226501</v>
      </c>
      <c r="E8" s="17">
        <v>0.14063246691269701</v>
      </c>
      <c r="F8" s="17">
        <v>0.18397554273899999</v>
      </c>
      <c r="G8" s="17">
        <v>0.25616208658262701</v>
      </c>
      <c r="H8" s="17">
        <v>0.32948820894459002</v>
      </c>
    </row>
    <row r="9" spans="2:9" x14ac:dyDescent="0.25">
      <c r="B9" s="18" t="s">
        <v>88</v>
      </c>
      <c r="C9" s="17">
        <v>0.18675307740935501</v>
      </c>
      <c r="D9" s="17">
        <v>0.19833256809709099</v>
      </c>
      <c r="E9" s="17">
        <v>0.179884828865709</v>
      </c>
      <c r="F9" s="17">
        <v>0.22140151208665701</v>
      </c>
      <c r="G9" s="17">
        <v>0.26914113525820599</v>
      </c>
      <c r="H9" s="17">
        <v>0.18062941041390099</v>
      </c>
    </row>
    <row r="10" spans="2:9" x14ac:dyDescent="0.25">
      <c r="B10" s="18" t="s">
        <v>89</v>
      </c>
      <c r="C10" s="17">
        <v>0.152223895146963</v>
      </c>
      <c r="D10" s="17">
        <v>0.16236347156206399</v>
      </c>
      <c r="E10" s="17">
        <v>0.36142126185006901</v>
      </c>
      <c r="F10" s="17">
        <v>0.29234304236967701</v>
      </c>
      <c r="G10" s="17">
        <v>0.228201965042477</v>
      </c>
      <c r="H10" s="17">
        <v>0.18344542639025599</v>
      </c>
    </row>
    <row r="11" spans="2:9" x14ac:dyDescent="0.25">
      <c r="B11" s="18" t="s">
        <v>90</v>
      </c>
      <c r="C11" s="17">
        <v>8.1544179896302901E-2</v>
      </c>
      <c r="D11" s="17">
        <v>0.10416374553122899</v>
      </c>
      <c r="E11" s="17">
        <v>0.23019948127145801</v>
      </c>
      <c r="F11" s="17">
        <v>0.20664376795751799</v>
      </c>
      <c r="G11" s="17">
        <v>0.119694523675381</v>
      </c>
      <c r="H11" s="17">
        <v>9.2991374908791904E-2</v>
      </c>
    </row>
    <row r="12" spans="2:9" x14ac:dyDescent="0.25">
      <c r="B12" s="16"/>
      <c r="C12" s="16"/>
      <c r="D12" s="16"/>
      <c r="E12" s="16"/>
      <c r="F12" s="16"/>
      <c r="G12" s="16"/>
      <c r="H12" s="16"/>
    </row>
    <row r="13" spans="2:9" x14ac:dyDescent="0.25">
      <c r="B13" t="s">
        <v>77</v>
      </c>
    </row>
    <row r="14" spans="2:9" x14ac:dyDescent="0.25">
      <c r="B14" t="s">
        <v>78</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86</v>
      </c>
      <c r="C9" s="17">
        <v>0.29174024998658499</v>
      </c>
      <c r="D9" s="17">
        <v>0.27072772477236001</v>
      </c>
      <c r="E9" s="17">
        <v>0.30999018677608497</v>
      </c>
      <c r="F9" s="17"/>
      <c r="G9" s="17">
        <v>0.26192889672979702</v>
      </c>
      <c r="H9" s="17">
        <v>0.28440044148249199</v>
      </c>
      <c r="I9" s="17">
        <v>0.27363166777141801</v>
      </c>
      <c r="J9" s="17">
        <v>0.29297565562512201</v>
      </c>
      <c r="K9" s="17">
        <v>0.283708512361113</v>
      </c>
      <c r="L9" s="17">
        <v>0.33695844816299297</v>
      </c>
      <c r="M9" s="17"/>
      <c r="N9" s="17">
        <v>0.32932530012724898</v>
      </c>
      <c r="O9" s="17">
        <v>0.31190310285957701</v>
      </c>
      <c r="P9" s="17">
        <v>0.23636583066581501</v>
      </c>
      <c r="Q9" s="17">
        <v>0.28289429253906501</v>
      </c>
      <c r="R9" s="17"/>
      <c r="S9" s="17">
        <v>0.29552136454567002</v>
      </c>
      <c r="T9" s="17">
        <v>0.32431655242666602</v>
      </c>
      <c r="U9" s="17">
        <v>0.31838648599314001</v>
      </c>
      <c r="V9" s="17">
        <v>0.30514446759105801</v>
      </c>
      <c r="W9" s="17">
        <v>0.32923626944335099</v>
      </c>
      <c r="X9" s="17">
        <v>0.22884503721001401</v>
      </c>
      <c r="Y9" s="17">
        <v>0.29309035327900301</v>
      </c>
      <c r="Z9" s="17">
        <v>0.24020874491819</v>
      </c>
      <c r="AA9" s="17">
        <v>0.26175785618570302</v>
      </c>
      <c r="AB9" s="17">
        <v>0.30046369583729798</v>
      </c>
      <c r="AC9" s="17">
        <v>0.27977763758220597</v>
      </c>
      <c r="AD9" s="17"/>
      <c r="AE9" s="17">
        <v>0.20900575673098301</v>
      </c>
      <c r="AF9" s="17">
        <v>0.37366941483759197</v>
      </c>
      <c r="AG9" s="17">
        <v>0.257230526540007</v>
      </c>
      <c r="AH9" s="17"/>
      <c r="AI9" s="17">
        <v>0.225384052555956</v>
      </c>
      <c r="AJ9" s="17">
        <v>0.343142148057137</v>
      </c>
      <c r="AK9" s="17">
        <v>0.37554735682849999</v>
      </c>
      <c r="AL9" s="17">
        <v>0.11544726643641499</v>
      </c>
      <c r="AM9" s="17">
        <v>0.25014575125593402</v>
      </c>
      <c r="AN9" s="17"/>
      <c r="AO9" s="17">
        <v>0.210411863916728</v>
      </c>
      <c r="AP9" s="17">
        <v>0.34352111283120601</v>
      </c>
      <c r="AQ9" s="17">
        <v>0.37112780645417898</v>
      </c>
      <c r="AR9" s="17"/>
      <c r="AS9" s="17">
        <v>0.25189309105073499</v>
      </c>
      <c r="AT9" s="17">
        <v>0.27204697797701399</v>
      </c>
      <c r="AU9" s="17">
        <v>0.33371413124092097</v>
      </c>
      <c r="AV9" s="17">
        <v>0.365677981272235</v>
      </c>
      <c r="AW9" s="17">
        <v>0.36337619879851801</v>
      </c>
    </row>
    <row r="10" spans="2:49" x14ac:dyDescent="0.25">
      <c r="B10" s="18" t="s">
        <v>87</v>
      </c>
      <c r="C10" s="17">
        <v>0.28773859756079501</v>
      </c>
      <c r="D10" s="17">
        <v>0.27342157975169101</v>
      </c>
      <c r="E10" s="17">
        <v>0.30188578830384399</v>
      </c>
      <c r="F10" s="17"/>
      <c r="G10" s="17">
        <v>0.32059819639259901</v>
      </c>
      <c r="H10" s="17">
        <v>0.31556475933782702</v>
      </c>
      <c r="I10" s="17">
        <v>0.299552893867643</v>
      </c>
      <c r="J10" s="17">
        <v>0.28370496912563198</v>
      </c>
      <c r="K10" s="17">
        <v>0.26300842533339702</v>
      </c>
      <c r="L10" s="17">
        <v>0.25319168560402799</v>
      </c>
      <c r="M10" s="17"/>
      <c r="N10" s="17">
        <v>0.29176787205437898</v>
      </c>
      <c r="O10" s="17">
        <v>0.29006694190541499</v>
      </c>
      <c r="P10" s="17">
        <v>0.29661336607288002</v>
      </c>
      <c r="Q10" s="17">
        <v>0.27300606323890098</v>
      </c>
      <c r="R10" s="17"/>
      <c r="S10" s="17">
        <v>0.26871479481497401</v>
      </c>
      <c r="T10" s="17">
        <v>0.29707695660008199</v>
      </c>
      <c r="U10" s="17">
        <v>0.259517096835994</v>
      </c>
      <c r="V10" s="17">
        <v>0.295796050954169</v>
      </c>
      <c r="W10" s="17">
        <v>0.29408304476376401</v>
      </c>
      <c r="X10" s="17">
        <v>0.27019881307919702</v>
      </c>
      <c r="Y10" s="17">
        <v>0.26796802820869398</v>
      </c>
      <c r="Z10" s="17">
        <v>0.336519456487411</v>
      </c>
      <c r="AA10" s="17">
        <v>0.31818806470135003</v>
      </c>
      <c r="AB10" s="17">
        <v>0.30546680709384699</v>
      </c>
      <c r="AC10" s="17">
        <v>0.26397385659950201</v>
      </c>
      <c r="AD10" s="17"/>
      <c r="AE10" s="17">
        <v>0.25919592849408502</v>
      </c>
      <c r="AF10" s="17">
        <v>0.30713538557647202</v>
      </c>
      <c r="AG10" s="17">
        <v>0.29468367774472798</v>
      </c>
      <c r="AH10" s="17"/>
      <c r="AI10" s="17">
        <v>0.27657824130440301</v>
      </c>
      <c r="AJ10" s="17">
        <v>0.30064225974067399</v>
      </c>
      <c r="AK10" s="17">
        <v>0.32852735848077902</v>
      </c>
      <c r="AL10" s="17">
        <v>0.248291739593133</v>
      </c>
      <c r="AM10" s="17">
        <v>0.28699962042155103</v>
      </c>
      <c r="AN10" s="17"/>
      <c r="AO10" s="17">
        <v>0.29671952208957703</v>
      </c>
      <c r="AP10" s="17">
        <v>0.30905321774219202</v>
      </c>
      <c r="AQ10" s="17">
        <v>0.323824815089712</v>
      </c>
      <c r="AR10" s="17"/>
      <c r="AS10" s="17">
        <v>0.26895763916827597</v>
      </c>
      <c r="AT10" s="17">
        <v>0.30140206708371903</v>
      </c>
      <c r="AU10" s="17">
        <v>0.30827085499159701</v>
      </c>
      <c r="AV10" s="17">
        <v>0.25586970010681898</v>
      </c>
      <c r="AW10" s="17">
        <v>0.33489001300655602</v>
      </c>
    </row>
    <row r="11" spans="2:49" x14ac:dyDescent="0.25">
      <c r="B11" s="18" t="s">
        <v>88</v>
      </c>
      <c r="C11" s="17">
        <v>0.18675307740935501</v>
      </c>
      <c r="D11" s="17">
        <v>0.180708184746769</v>
      </c>
      <c r="E11" s="17">
        <v>0.19376983745051299</v>
      </c>
      <c r="F11" s="17"/>
      <c r="G11" s="17">
        <v>0.178395564718626</v>
      </c>
      <c r="H11" s="17">
        <v>0.18063224799557501</v>
      </c>
      <c r="I11" s="17">
        <v>0.14568643469753001</v>
      </c>
      <c r="J11" s="17">
        <v>0.20394655019424901</v>
      </c>
      <c r="K11" s="17">
        <v>0.18296207061748601</v>
      </c>
      <c r="L11" s="17">
        <v>0.219406885293597</v>
      </c>
      <c r="M11" s="17"/>
      <c r="N11" s="17">
        <v>0.184014437670867</v>
      </c>
      <c r="O11" s="17">
        <v>0.19357709570975901</v>
      </c>
      <c r="P11" s="17">
        <v>0.179855429351618</v>
      </c>
      <c r="Q11" s="17">
        <v>0.187950239375274</v>
      </c>
      <c r="R11" s="17"/>
      <c r="S11" s="17">
        <v>0.181482236836296</v>
      </c>
      <c r="T11" s="17">
        <v>0.18182105949896801</v>
      </c>
      <c r="U11" s="17">
        <v>0.20135017809163999</v>
      </c>
      <c r="V11" s="17">
        <v>0.21286300266197999</v>
      </c>
      <c r="W11" s="17">
        <v>0.15815530500564101</v>
      </c>
      <c r="X11" s="17">
        <v>0.21357401104861201</v>
      </c>
      <c r="Y11" s="17">
        <v>0.178288410538882</v>
      </c>
      <c r="Z11" s="17">
        <v>0.16191181559077</v>
      </c>
      <c r="AA11" s="17">
        <v>0.18981340576209699</v>
      </c>
      <c r="AB11" s="17">
        <v>0.16835328555448301</v>
      </c>
      <c r="AC11" s="17">
        <v>0.19543133239027599</v>
      </c>
      <c r="AD11" s="17"/>
      <c r="AE11" s="17">
        <v>0.21418120656775699</v>
      </c>
      <c r="AF11" s="17">
        <v>0.15226124893048701</v>
      </c>
      <c r="AG11" s="17">
        <v>0.18773690928956499</v>
      </c>
      <c r="AH11" s="17"/>
      <c r="AI11" s="17">
        <v>0.21699425001514799</v>
      </c>
      <c r="AJ11" s="17">
        <v>0.15899794137949899</v>
      </c>
      <c r="AK11" s="17">
        <v>0.13966951571786401</v>
      </c>
      <c r="AL11" s="17">
        <v>0.195196516489646</v>
      </c>
      <c r="AM11" s="17">
        <v>0.21328387575719501</v>
      </c>
      <c r="AN11" s="17"/>
      <c r="AO11" s="17">
        <v>0.22415828725506701</v>
      </c>
      <c r="AP11" s="17">
        <v>0.155529951054617</v>
      </c>
      <c r="AQ11" s="17">
        <v>0.15276375596428901</v>
      </c>
      <c r="AR11" s="17"/>
      <c r="AS11" s="17">
        <v>0.22245097450521301</v>
      </c>
      <c r="AT11" s="17">
        <v>0.18866495347528101</v>
      </c>
      <c r="AU11" s="17">
        <v>0.16679557871173001</v>
      </c>
      <c r="AV11" s="17">
        <v>0.13299793176684899</v>
      </c>
      <c r="AW11" s="17">
        <v>0.122648619227869</v>
      </c>
    </row>
    <row r="12" spans="2:49" x14ac:dyDescent="0.25">
      <c r="B12" s="18" t="s">
        <v>89</v>
      </c>
      <c r="C12" s="17">
        <v>0.152223895146963</v>
      </c>
      <c r="D12" s="17">
        <v>0.16903186784965199</v>
      </c>
      <c r="E12" s="17">
        <v>0.13609628612317701</v>
      </c>
      <c r="F12" s="17"/>
      <c r="G12" s="17">
        <v>0.187706987810113</v>
      </c>
      <c r="H12" s="17">
        <v>0.15896502145229</v>
      </c>
      <c r="I12" s="17">
        <v>0.18254014501499999</v>
      </c>
      <c r="J12" s="17">
        <v>0.124350312377799</v>
      </c>
      <c r="K12" s="17">
        <v>0.16095750824573199</v>
      </c>
      <c r="L12" s="17">
        <v>0.11489697885870501</v>
      </c>
      <c r="M12" s="17"/>
      <c r="N12" s="17">
        <v>0.13798969956010301</v>
      </c>
      <c r="O12" s="17">
        <v>0.13432457449037999</v>
      </c>
      <c r="P12" s="17">
        <v>0.18178982852865599</v>
      </c>
      <c r="Q12" s="17">
        <v>0.15735927449352999</v>
      </c>
      <c r="R12" s="17"/>
      <c r="S12" s="17">
        <v>0.180350624067664</v>
      </c>
      <c r="T12" s="17">
        <v>0.135281375367865</v>
      </c>
      <c r="U12" s="17">
        <v>0.13957255082549599</v>
      </c>
      <c r="V12" s="17">
        <v>0.111804460528125</v>
      </c>
      <c r="W12" s="17">
        <v>0.15925544202271399</v>
      </c>
      <c r="X12" s="17">
        <v>0.18573415908063101</v>
      </c>
      <c r="Y12" s="17">
        <v>0.16830011169674</v>
      </c>
      <c r="Z12" s="17">
        <v>0.14782036745237101</v>
      </c>
      <c r="AA12" s="17">
        <v>0.13985329442601399</v>
      </c>
      <c r="AB12" s="17">
        <v>0.138024783006926</v>
      </c>
      <c r="AC12" s="17">
        <v>0.17084623352109299</v>
      </c>
      <c r="AD12" s="17"/>
      <c r="AE12" s="17">
        <v>0.18296116365756501</v>
      </c>
      <c r="AF12" s="17">
        <v>0.120257271710858</v>
      </c>
      <c r="AG12" s="17">
        <v>0.18565643304344101</v>
      </c>
      <c r="AH12" s="17"/>
      <c r="AI12" s="17">
        <v>0.16606693447242299</v>
      </c>
      <c r="AJ12" s="17">
        <v>0.14939355531458501</v>
      </c>
      <c r="AK12" s="17">
        <v>0.12362379776774</v>
      </c>
      <c r="AL12" s="17">
        <v>0.19066962322966999</v>
      </c>
      <c r="AM12" s="17">
        <v>0.16858585255863501</v>
      </c>
      <c r="AN12" s="17"/>
      <c r="AO12" s="17">
        <v>0.17025193716828299</v>
      </c>
      <c r="AP12" s="17">
        <v>0.144129110444011</v>
      </c>
      <c r="AQ12" s="17">
        <v>0.12988296690905299</v>
      </c>
      <c r="AR12" s="17"/>
      <c r="AS12" s="17">
        <v>0.159266011636784</v>
      </c>
      <c r="AT12" s="17">
        <v>0.15622014860432701</v>
      </c>
      <c r="AU12" s="17">
        <v>0.136906280899597</v>
      </c>
      <c r="AV12" s="17">
        <v>0.17397571406180901</v>
      </c>
      <c r="AW12" s="17">
        <v>9.3836601449121607E-2</v>
      </c>
    </row>
    <row r="13" spans="2:49" x14ac:dyDescent="0.25">
      <c r="B13" s="18" t="s">
        <v>90</v>
      </c>
      <c r="C13" s="19">
        <v>8.1544179896302901E-2</v>
      </c>
      <c r="D13" s="19">
        <v>0.106110642879528</v>
      </c>
      <c r="E13" s="19">
        <v>5.8257901346380501E-2</v>
      </c>
      <c r="F13" s="19"/>
      <c r="G13" s="19">
        <v>5.1370354348866401E-2</v>
      </c>
      <c r="H13" s="19">
        <v>6.0437529731815001E-2</v>
      </c>
      <c r="I13" s="19">
        <v>9.8588858648409897E-2</v>
      </c>
      <c r="J13" s="19">
        <v>9.5022512677198301E-2</v>
      </c>
      <c r="K13" s="19">
        <v>0.10936348344227199</v>
      </c>
      <c r="L13" s="19">
        <v>7.55460020806768E-2</v>
      </c>
      <c r="M13" s="19"/>
      <c r="N13" s="19">
        <v>5.6902690587402598E-2</v>
      </c>
      <c r="O13" s="19">
        <v>7.0128285034869897E-2</v>
      </c>
      <c r="P13" s="19">
        <v>0.105375545381031</v>
      </c>
      <c r="Q13" s="19">
        <v>9.8790130353229394E-2</v>
      </c>
      <c r="R13" s="19"/>
      <c r="S13" s="19">
        <v>7.3930979735396904E-2</v>
      </c>
      <c r="T13" s="19">
        <v>6.1504056106419902E-2</v>
      </c>
      <c r="U13" s="19">
        <v>8.1173688253728907E-2</v>
      </c>
      <c r="V13" s="19">
        <v>7.4392018264668305E-2</v>
      </c>
      <c r="W13" s="19">
        <v>5.9269938764529802E-2</v>
      </c>
      <c r="X13" s="19">
        <v>0.10164797958154501</v>
      </c>
      <c r="Y13" s="19">
        <v>9.2353096276680799E-2</v>
      </c>
      <c r="Z13" s="19">
        <v>0.11353961555125799</v>
      </c>
      <c r="AA13" s="19">
        <v>9.0387378924834699E-2</v>
      </c>
      <c r="AB13" s="19">
        <v>8.7691428507445907E-2</v>
      </c>
      <c r="AC13" s="19">
        <v>8.9970939906922301E-2</v>
      </c>
      <c r="AD13" s="19"/>
      <c r="AE13" s="19">
        <v>0.13465594454961</v>
      </c>
      <c r="AF13" s="19">
        <v>4.6676678944590502E-2</v>
      </c>
      <c r="AG13" s="19">
        <v>7.4692453382259896E-2</v>
      </c>
      <c r="AH13" s="19"/>
      <c r="AI13" s="19">
        <v>0.11497652165206999</v>
      </c>
      <c r="AJ13" s="19">
        <v>4.78240955081057E-2</v>
      </c>
      <c r="AK13" s="19">
        <v>3.2631971205117002E-2</v>
      </c>
      <c r="AL13" s="19">
        <v>0.250394854251135</v>
      </c>
      <c r="AM13" s="19">
        <v>8.0984900006685595E-2</v>
      </c>
      <c r="AN13" s="19"/>
      <c r="AO13" s="19">
        <v>9.8458389570344806E-2</v>
      </c>
      <c r="AP13" s="19">
        <v>4.7766607927973603E-2</v>
      </c>
      <c r="AQ13" s="19">
        <v>2.2400655582767898E-2</v>
      </c>
      <c r="AR13" s="19"/>
      <c r="AS13" s="19">
        <v>9.7432283638992104E-2</v>
      </c>
      <c r="AT13" s="19">
        <v>8.1665852859658994E-2</v>
      </c>
      <c r="AU13" s="19">
        <v>5.4313154156156097E-2</v>
      </c>
      <c r="AV13" s="19">
        <v>7.1478672792288603E-2</v>
      </c>
      <c r="AW13" s="19">
        <v>8.52485675179359E-2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86</v>
      </c>
      <c r="C9" s="17">
        <v>0.21394185180735201</v>
      </c>
      <c r="D9" s="17">
        <v>0.201799945826481</v>
      </c>
      <c r="E9" s="17">
        <v>0.22409509569331201</v>
      </c>
      <c r="F9" s="17"/>
      <c r="G9" s="17">
        <v>0.21199438584691799</v>
      </c>
      <c r="H9" s="17">
        <v>0.22359995093358301</v>
      </c>
      <c r="I9" s="17">
        <v>0.20150152930399401</v>
      </c>
      <c r="J9" s="17">
        <v>0.22076022646663901</v>
      </c>
      <c r="K9" s="17">
        <v>0.232221677012451</v>
      </c>
      <c r="L9" s="17">
        <v>0.19974135567608001</v>
      </c>
      <c r="M9" s="17"/>
      <c r="N9" s="17">
        <v>0.25101725891229099</v>
      </c>
      <c r="O9" s="17">
        <v>0.21733695127202499</v>
      </c>
      <c r="P9" s="17">
        <v>0.18133482735499701</v>
      </c>
      <c r="Q9" s="17">
        <v>0.199625620887772</v>
      </c>
      <c r="R9" s="17"/>
      <c r="S9" s="17">
        <v>0.21861704521422701</v>
      </c>
      <c r="T9" s="17">
        <v>0.23417602561627501</v>
      </c>
      <c r="U9" s="17">
        <v>0.26158665103536599</v>
      </c>
      <c r="V9" s="17">
        <v>0.22567224553863899</v>
      </c>
      <c r="W9" s="17">
        <v>0.22532933383429701</v>
      </c>
      <c r="X9" s="17">
        <v>0.191099679866439</v>
      </c>
      <c r="Y9" s="17">
        <v>0.168256329648002</v>
      </c>
      <c r="Z9" s="17">
        <v>0.206656269433206</v>
      </c>
      <c r="AA9" s="17">
        <v>0.17238991707999901</v>
      </c>
      <c r="AB9" s="17">
        <v>0.24573482579419001</v>
      </c>
      <c r="AC9" s="17">
        <v>0.18931901392519199</v>
      </c>
      <c r="AD9" s="17"/>
      <c r="AE9" s="17">
        <v>0.15068279878419599</v>
      </c>
      <c r="AF9" s="17">
        <v>0.27901390359693401</v>
      </c>
      <c r="AG9" s="17">
        <v>0.172987854913835</v>
      </c>
      <c r="AH9" s="17"/>
      <c r="AI9" s="17">
        <v>0.15496294544943101</v>
      </c>
      <c r="AJ9" s="17">
        <v>0.26236947789424497</v>
      </c>
      <c r="AK9" s="17">
        <v>0.26702668913010502</v>
      </c>
      <c r="AL9" s="17">
        <v>0.10464618033852301</v>
      </c>
      <c r="AM9" s="17">
        <v>0.16266543767042199</v>
      </c>
      <c r="AN9" s="17"/>
      <c r="AO9" s="17">
        <v>0.143981638983322</v>
      </c>
      <c r="AP9" s="17">
        <v>0.26419784849390299</v>
      </c>
      <c r="AQ9" s="17">
        <v>0.25476139052473501</v>
      </c>
      <c r="AR9" s="17"/>
      <c r="AS9" s="17">
        <v>0.17414088113406301</v>
      </c>
      <c r="AT9" s="17">
        <v>0.20565659198723599</v>
      </c>
      <c r="AU9" s="17">
        <v>0.248611398098561</v>
      </c>
      <c r="AV9" s="17">
        <v>0.29286673662158902</v>
      </c>
      <c r="AW9" s="17">
        <v>0.33419758532885102</v>
      </c>
    </row>
    <row r="10" spans="2:49" x14ac:dyDescent="0.25">
      <c r="B10" s="18" t="s">
        <v>87</v>
      </c>
      <c r="C10" s="17">
        <v>0.32119836300226501</v>
      </c>
      <c r="D10" s="17">
        <v>0.30190868250064801</v>
      </c>
      <c r="E10" s="17">
        <v>0.33929072701198099</v>
      </c>
      <c r="F10" s="17"/>
      <c r="G10" s="17">
        <v>0.378328736919402</v>
      </c>
      <c r="H10" s="17">
        <v>0.37789040527289702</v>
      </c>
      <c r="I10" s="17">
        <v>0.33514359298459201</v>
      </c>
      <c r="J10" s="17">
        <v>0.31286383773735899</v>
      </c>
      <c r="K10" s="17">
        <v>0.26419746522815302</v>
      </c>
      <c r="L10" s="17">
        <v>0.27022071209993898</v>
      </c>
      <c r="M10" s="17"/>
      <c r="N10" s="17">
        <v>0.33995089880901003</v>
      </c>
      <c r="O10" s="17">
        <v>0.32565465507166602</v>
      </c>
      <c r="P10" s="17">
        <v>0.302979734994968</v>
      </c>
      <c r="Q10" s="17">
        <v>0.313844384396752</v>
      </c>
      <c r="R10" s="17"/>
      <c r="S10" s="17">
        <v>0.33491376966654601</v>
      </c>
      <c r="T10" s="17">
        <v>0.33513268236317201</v>
      </c>
      <c r="U10" s="17">
        <v>0.29545937201531097</v>
      </c>
      <c r="V10" s="17">
        <v>0.33151032429172</v>
      </c>
      <c r="W10" s="17">
        <v>0.33694744936757398</v>
      </c>
      <c r="X10" s="17">
        <v>0.26912039681305999</v>
      </c>
      <c r="Y10" s="17">
        <v>0.343827760590178</v>
      </c>
      <c r="Z10" s="17">
        <v>0.32474135197555098</v>
      </c>
      <c r="AA10" s="17">
        <v>0.338434369752044</v>
      </c>
      <c r="AB10" s="17">
        <v>0.29918582133317201</v>
      </c>
      <c r="AC10" s="17">
        <v>0.30357498689655799</v>
      </c>
      <c r="AD10" s="17"/>
      <c r="AE10" s="17">
        <v>0.24671398472781</v>
      </c>
      <c r="AF10" s="17">
        <v>0.35777765118113602</v>
      </c>
      <c r="AG10" s="17">
        <v>0.36960603226882999</v>
      </c>
      <c r="AH10" s="17"/>
      <c r="AI10" s="17">
        <v>0.287935744649438</v>
      </c>
      <c r="AJ10" s="17">
        <v>0.33860094835708798</v>
      </c>
      <c r="AK10" s="17">
        <v>0.39026336663011102</v>
      </c>
      <c r="AL10" s="17">
        <v>0.27034112279757799</v>
      </c>
      <c r="AM10" s="17">
        <v>0.36184181620957101</v>
      </c>
      <c r="AN10" s="17"/>
      <c r="AO10" s="17">
        <v>0.30830303234732997</v>
      </c>
      <c r="AP10" s="17">
        <v>0.35226601943924901</v>
      </c>
      <c r="AQ10" s="17">
        <v>0.39720240478346602</v>
      </c>
      <c r="AR10" s="17"/>
      <c r="AS10" s="17">
        <v>0.29701748889646401</v>
      </c>
      <c r="AT10" s="17">
        <v>0.34658909143588701</v>
      </c>
      <c r="AU10" s="17">
        <v>0.33803199566105402</v>
      </c>
      <c r="AV10" s="17">
        <v>0.33159459332605701</v>
      </c>
      <c r="AW10" s="17">
        <v>0.305218147089375</v>
      </c>
    </row>
    <row r="11" spans="2:49" x14ac:dyDescent="0.25">
      <c r="B11" s="18" t="s">
        <v>88</v>
      </c>
      <c r="C11" s="17">
        <v>0.19833256809709099</v>
      </c>
      <c r="D11" s="17">
        <v>0.19506055274168699</v>
      </c>
      <c r="E11" s="17">
        <v>0.20274092917858</v>
      </c>
      <c r="F11" s="17"/>
      <c r="G11" s="17">
        <v>0.171010874841004</v>
      </c>
      <c r="H11" s="17">
        <v>0.17879182312733799</v>
      </c>
      <c r="I11" s="17">
        <v>0.19836998788712201</v>
      </c>
      <c r="J11" s="17">
        <v>0.22114816656438399</v>
      </c>
      <c r="K11" s="17">
        <v>0.188852598281714</v>
      </c>
      <c r="L11" s="17">
        <v>0.22042960193730701</v>
      </c>
      <c r="M11" s="17"/>
      <c r="N11" s="17">
        <v>0.171320883029598</v>
      </c>
      <c r="O11" s="17">
        <v>0.20009625120100299</v>
      </c>
      <c r="P11" s="17">
        <v>0.20622036645671801</v>
      </c>
      <c r="Q11" s="17">
        <v>0.21822808682073799</v>
      </c>
      <c r="R11" s="17"/>
      <c r="S11" s="17">
        <v>0.19245612529108599</v>
      </c>
      <c r="T11" s="17">
        <v>0.18263953308901601</v>
      </c>
      <c r="U11" s="17">
        <v>0.20108241252835099</v>
      </c>
      <c r="V11" s="17">
        <v>0.227728225608061</v>
      </c>
      <c r="W11" s="17">
        <v>0.173396824960245</v>
      </c>
      <c r="X11" s="17">
        <v>0.248467338002342</v>
      </c>
      <c r="Y11" s="17">
        <v>0.18403170571694899</v>
      </c>
      <c r="Z11" s="17">
        <v>0.12711391577737099</v>
      </c>
      <c r="AA11" s="17">
        <v>0.201099877423247</v>
      </c>
      <c r="AB11" s="17">
        <v>0.191488518591373</v>
      </c>
      <c r="AC11" s="17">
        <v>0.228828321420047</v>
      </c>
      <c r="AD11" s="17"/>
      <c r="AE11" s="17">
        <v>0.21255913768257301</v>
      </c>
      <c r="AF11" s="17">
        <v>0.175138197919262</v>
      </c>
      <c r="AG11" s="17">
        <v>0.211363729955345</v>
      </c>
      <c r="AH11" s="17"/>
      <c r="AI11" s="17">
        <v>0.204587447932148</v>
      </c>
      <c r="AJ11" s="17">
        <v>0.18279415044856501</v>
      </c>
      <c r="AK11" s="17">
        <v>0.19069920249532199</v>
      </c>
      <c r="AL11" s="17">
        <v>0.17931340492686301</v>
      </c>
      <c r="AM11" s="17">
        <v>0.21599738866277299</v>
      </c>
      <c r="AN11" s="17"/>
      <c r="AO11" s="17">
        <v>0.210073624281994</v>
      </c>
      <c r="AP11" s="17">
        <v>0.16461592507290801</v>
      </c>
      <c r="AQ11" s="17">
        <v>0.19257942762503699</v>
      </c>
      <c r="AR11" s="17"/>
      <c r="AS11" s="17">
        <v>0.22551666378027499</v>
      </c>
      <c r="AT11" s="17">
        <v>0.20107403035979601</v>
      </c>
      <c r="AU11" s="17">
        <v>0.17386954977803801</v>
      </c>
      <c r="AV11" s="17">
        <v>0.123289024937991</v>
      </c>
      <c r="AW11" s="17">
        <v>0.147861074421726</v>
      </c>
    </row>
    <row r="12" spans="2:49" x14ac:dyDescent="0.25">
      <c r="B12" s="18" t="s">
        <v>89</v>
      </c>
      <c r="C12" s="17">
        <v>0.16236347156206399</v>
      </c>
      <c r="D12" s="17">
        <v>0.17203720539874401</v>
      </c>
      <c r="E12" s="17">
        <v>0.15325771067324401</v>
      </c>
      <c r="F12" s="17"/>
      <c r="G12" s="17">
        <v>0.181771660819918</v>
      </c>
      <c r="H12" s="17">
        <v>0.15055472684267801</v>
      </c>
      <c r="I12" s="17">
        <v>0.16461390703373699</v>
      </c>
      <c r="J12" s="17">
        <v>0.144647321161785</v>
      </c>
      <c r="K12" s="17">
        <v>0.17765745022526899</v>
      </c>
      <c r="L12" s="17">
        <v>0.16117791000675699</v>
      </c>
      <c r="M12" s="17"/>
      <c r="N12" s="17">
        <v>0.140125056764066</v>
      </c>
      <c r="O12" s="17">
        <v>0.17446477461917501</v>
      </c>
      <c r="P12" s="17">
        <v>0.17842332276227901</v>
      </c>
      <c r="Q12" s="17">
        <v>0.15901367705743899</v>
      </c>
      <c r="R12" s="17"/>
      <c r="S12" s="17">
        <v>0.16984405545540801</v>
      </c>
      <c r="T12" s="17">
        <v>0.172454193332536</v>
      </c>
      <c r="U12" s="17">
        <v>0.119829181958957</v>
      </c>
      <c r="V12" s="17">
        <v>0.12365476054027499</v>
      </c>
      <c r="W12" s="17">
        <v>0.16852941210542799</v>
      </c>
      <c r="X12" s="17">
        <v>0.15833937078239901</v>
      </c>
      <c r="Y12" s="17">
        <v>0.19473752066970801</v>
      </c>
      <c r="Z12" s="17">
        <v>0.193727855697922</v>
      </c>
      <c r="AA12" s="17">
        <v>0.17640798421287401</v>
      </c>
      <c r="AB12" s="17">
        <v>0.15177548153172901</v>
      </c>
      <c r="AC12" s="17">
        <v>0.162849637804345</v>
      </c>
      <c r="AD12" s="17"/>
      <c r="AE12" s="17">
        <v>0.206138360822641</v>
      </c>
      <c r="AF12" s="17">
        <v>0.128522774795956</v>
      </c>
      <c r="AG12" s="17">
        <v>0.172827298204041</v>
      </c>
      <c r="AH12" s="17"/>
      <c r="AI12" s="17">
        <v>0.19206081757488</v>
      </c>
      <c r="AJ12" s="17">
        <v>0.151815806817545</v>
      </c>
      <c r="AK12" s="17">
        <v>0.11026425001778301</v>
      </c>
      <c r="AL12" s="17">
        <v>0.131838269286084</v>
      </c>
      <c r="AM12" s="17">
        <v>0.17881711176995399</v>
      </c>
      <c r="AN12" s="17"/>
      <c r="AO12" s="17">
        <v>0.21433661249687</v>
      </c>
      <c r="AP12" s="17">
        <v>0.15175645992053999</v>
      </c>
      <c r="AQ12" s="17">
        <v>0.116909875676476</v>
      </c>
      <c r="AR12" s="17"/>
      <c r="AS12" s="17">
        <v>0.17635140895457299</v>
      </c>
      <c r="AT12" s="17">
        <v>0.142900910313316</v>
      </c>
      <c r="AU12" s="17">
        <v>0.168195057433043</v>
      </c>
      <c r="AV12" s="17">
        <v>0.15904157845677899</v>
      </c>
      <c r="AW12" s="17">
        <v>0.12880764283888799</v>
      </c>
    </row>
    <row r="13" spans="2:49" x14ac:dyDescent="0.25">
      <c r="B13" s="18" t="s">
        <v>90</v>
      </c>
      <c r="C13" s="19">
        <v>0.10416374553122899</v>
      </c>
      <c r="D13" s="19">
        <v>0.12919361353243999</v>
      </c>
      <c r="E13" s="19">
        <v>8.0615537442883495E-2</v>
      </c>
      <c r="F13" s="19"/>
      <c r="G13" s="19">
        <v>5.6894341572758002E-2</v>
      </c>
      <c r="H13" s="19">
        <v>6.9163093823503899E-2</v>
      </c>
      <c r="I13" s="19">
        <v>0.10037098279055499</v>
      </c>
      <c r="J13" s="19">
        <v>0.100580448069834</v>
      </c>
      <c r="K13" s="19">
        <v>0.137070809252413</v>
      </c>
      <c r="L13" s="19">
        <v>0.14843042027991701</v>
      </c>
      <c r="M13" s="19"/>
      <c r="N13" s="19">
        <v>9.7585902485034307E-2</v>
      </c>
      <c r="O13" s="19">
        <v>8.2447367836129798E-2</v>
      </c>
      <c r="P13" s="19">
        <v>0.131041748431038</v>
      </c>
      <c r="Q13" s="19">
        <v>0.10928823083729799</v>
      </c>
      <c r="R13" s="19"/>
      <c r="S13" s="19">
        <v>8.4169004372733905E-2</v>
      </c>
      <c r="T13" s="19">
        <v>7.5597565599001104E-2</v>
      </c>
      <c r="U13" s="19">
        <v>0.122042382462015</v>
      </c>
      <c r="V13" s="19">
        <v>9.1434444021305405E-2</v>
      </c>
      <c r="W13" s="19">
        <v>9.5796979732455906E-2</v>
      </c>
      <c r="X13" s="19">
        <v>0.13297321453576</v>
      </c>
      <c r="Y13" s="19">
        <v>0.10914668337516301</v>
      </c>
      <c r="Z13" s="19">
        <v>0.14776060711594999</v>
      </c>
      <c r="AA13" s="19">
        <v>0.111667851531836</v>
      </c>
      <c r="AB13" s="19">
        <v>0.111815352749535</v>
      </c>
      <c r="AC13" s="19">
        <v>0.115428039953857</v>
      </c>
      <c r="AD13" s="19"/>
      <c r="AE13" s="19">
        <v>0.18390571798277899</v>
      </c>
      <c r="AF13" s="19">
        <v>5.9547472506711802E-2</v>
      </c>
      <c r="AG13" s="19">
        <v>7.3215084657948307E-2</v>
      </c>
      <c r="AH13" s="19"/>
      <c r="AI13" s="19">
        <v>0.16045304439410399</v>
      </c>
      <c r="AJ13" s="19">
        <v>6.4419616482558201E-2</v>
      </c>
      <c r="AK13" s="19">
        <v>4.1746491726678901E-2</v>
      </c>
      <c r="AL13" s="19">
        <v>0.313861022650952</v>
      </c>
      <c r="AM13" s="19">
        <v>8.0678245687280103E-2</v>
      </c>
      <c r="AN13" s="19"/>
      <c r="AO13" s="19">
        <v>0.123305091890485</v>
      </c>
      <c r="AP13" s="19">
        <v>6.7163747073400198E-2</v>
      </c>
      <c r="AQ13" s="19">
        <v>3.8546901390285902E-2</v>
      </c>
      <c r="AR13" s="19"/>
      <c r="AS13" s="19">
        <v>0.126973557234625</v>
      </c>
      <c r="AT13" s="19">
        <v>0.103779375903765</v>
      </c>
      <c r="AU13" s="19">
        <v>7.1291999029304706E-2</v>
      </c>
      <c r="AV13" s="19">
        <v>9.3208066657584701E-2</v>
      </c>
      <c r="AW13" s="19">
        <v>8.3915550321160104E-2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86</v>
      </c>
      <c r="C9" s="17">
        <v>8.7861961100066194E-2</v>
      </c>
      <c r="D9" s="17">
        <v>0.11662862499764801</v>
      </c>
      <c r="E9" s="17">
        <v>5.9129033378987797E-2</v>
      </c>
      <c r="F9" s="17"/>
      <c r="G9" s="17">
        <v>5.6943921941545003E-2</v>
      </c>
      <c r="H9" s="17">
        <v>6.4376737814884996E-2</v>
      </c>
      <c r="I9" s="17">
        <v>7.9035736284515198E-2</v>
      </c>
      <c r="J9" s="17">
        <v>0.10167331615509199</v>
      </c>
      <c r="K9" s="17">
        <v>0.11430748497083799</v>
      </c>
      <c r="L9" s="17">
        <v>0.10603715439480101</v>
      </c>
      <c r="M9" s="17"/>
      <c r="N9" s="17">
        <v>7.1530498697295206E-2</v>
      </c>
      <c r="O9" s="17">
        <v>7.0350407957619807E-2</v>
      </c>
      <c r="P9" s="17">
        <v>9.9687070826573396E-2</v>
      </c>
      <c r="Q9" s="17">
        <v>0.112211061138</v>
      </c>
      <c r="R9" s="17"/>
      <c r="S9" s="17">
        <v>9.0122384797565902E-2</v>
      </c>
      <c r="T9" s="17">
        <v>5.8679392122304899E-2</v>
      </c>
      <c r="U9" s="17">
        <v>9.60218018816269E-2</v>
      </c>
      <c r="V9" s="17">
        <v>8.8873496204566194E-2</v>
      </c>
      <c r="W9" s="17">
        <v>8.8970039951972807E-2</v>
      </c>
      <c r="X9" s="17">
        <v>9.8632147582799798E-2</v>
      </c>
      <c r="Y9" s="17">
        <v>9.06020242985109E-2</v>
      </c>
      <c r="Z9" s="17">
        <v>0.13671965363734401</v>
      </c>
      <c r="AA9" s="17">
        <v>8.7936680021597394E-2</v>
      </c>
      <c r="AB9" s="17">
        <v>7.9525650171171205E-2</v>
      </c>
      <c r="AC9" s="17">
        <v>9.2968475484423205E-2</v>
      </c>
      <c r="AD9" s="17"/>
      <c r="AE9" s="17">
        <v>0.140168346931552</v>
      </c>
      <c r="AF9" s="17">
        <v>4.2741352749811903E-2</v>
      </c>
      <c r="AG9" s="17">
        <v>0.106465805404686</v>
      </c>
      <c r="AH9" s="17"/>
      <c r="AI9" s="17">
        <v>0.116329691622788</v>
      </c>
      <c r="AJ9" s="17">
        <v>4.9213219101520399E-2</v>
      </c>
      <c r="AK9" s="17">
        <v>4.1481635924066201E-2</v>
      </c>
      <c r="AL9" s="17">
        <v>0.235006236699837</v>
      </c>
      <c r="AM9" s="17">
        <v>0.10986640073143</v>
      </c>
      <c r="AN9" s="17"/>
      <c r="AO9" s="17">
        <v>0.10604482867216899</v>
      </c>
      <c r="AP9" s="17">
        <v>4.6116676301630001E-2</v>
      </c>
      <c r="AQ9" s="17">
        <v>4.7942717460669103E-2</v>
      </c>
      <c r="AR9" s="17"/>
      <c r="AS9" s="17">
        <v>0.116468083987388</v>
      </c>
      <c r="AT9" s="17">
        <v>8.2980449754917293E-2</v>
      </c>
      <c r="AU9" s="17">
        <v>6.63633887860334E-2</v>
      </c>
      <c r="AV9" s="17">
        <v>6.53795412172824E-2</v>
      </c>
      <c r="AW9" s="17">
        <v>5.3108877328183597E-2</v>
      </c>
    </row>
    <row r="10" spans="2:49" x14ac:dyDescent="0.25">
      <c r="B10" s="18" t="s">
        <v>87</v>
      </c>
      <c r="C10" s="17">
        <v>0.14063246691269701</v>
      </c>
      <c r="D10" s="17">
        <v>0.15656830958321799</v>
      </c>
      <c r="E10" s="17">
        <v>0.124363544352718</v>
      </c>
      <c r="F10" s="17"/>
      <c r="G10" s="17">
        <v>0.18630366109287799</v>
      </c>
      <c r="H10" s="17">
        <v>0.15747906240477499</v>
      </c>
      <c r="I10" s="17">
        <v>0.13800154499095099</v>
      </c>
      <c r="J10" s="17">
        <v>0.102790181722345</v>
      </c>
      <c r="K10" s="17">
        <v>0.135258327218783</v>
      </c>
      <c r="L10" s="17">
        <v>0.13263934831351601</v>
      </c>
      <c r="M10" s="17"/>
      <c r="N10" s="17">
        <v>0.14050601361429399</v>
      </c>
      <c r="O10" s="17">
        <v>0.13311662301096699</v>
      </c>
      <c r="P10" s="17">
        <v>0.15347116243554401</v>
      </c>
      <c r="Q10" s="17">
        <v>0.13533115538646601</v>
      </c>
      <c r="R10" s="17"/>
      <c r="S10" s="17">
        <v>0.140733515824462</v>
      </c>
      <c r="T10" s="17">
        <v>0.11795073927973999</v>
      </c>
      <c r="U10" s="17">
        <v>0.140437862421223</v>
      </c>
      <c r="V10" s="17">
        <v>0.14610782283376</v>
      </c>
      <c r="W10" s="17">
        <v>0.162961180530068</v>
      </c>
      <c r="X10" s="17">
        <v>0.119216384406384</v>
      </c>
      <c r="Y10" s="17">
        <v>0.158654978730732</v>
      </c>
      <c r="Z10" s="17">
        <v>0.15197910970246201</v>
      </c>
      <c r="AA10" s="17">
        <v>0.150996886226683</v>
      </c>
      <c r="AB10" s="17">
        <v>0.13814210936895699</v>
      </c>
      <c r="AC10" s="17">
        <v>0.14080408267491401</v>
      </c>
      <c r="AD10" s="17"/>
      <c r="AE10" s="17">
        <v>0.16235216554530801</v>
      </c>
      <c r="AF10" s="17">
        <v>0.116140934602891</v>
      </c>
      <c r="AG10" s="17">
        <v>0.15559613703255301</v>
      </c>
      <c r="AH10" s="17"/>
      <c r="AI10" s="17">
        <v>0.15275186237036101</v>
      </c>
      <c r="AJ10" s="17">
        <v>0.117038873922992</v>
      </c>
      <c r="AK10" s="17">
        <v>0.16316418497745899</v>
      </c>
      <c r="AL10" s="17">
        <v>0.21419905840116399</v>
      </c>
      <c r="AM10" s="17">
        <v>0.15708627286562499</v>
      </c>
      <c r="AN10" s="17"/>
      <c r="AO10" s="17">
        <v>0.16115144051094099</v>
      </c>
      <c r="AP10" s="17">
        <v>0.13114251033163099</v>
      </c>
      <c r="AQ10" s="17">
        <v>0.12918103872997699</v>
      </c>
      <c r="AR10" s="17"/>
      <c r="AS10" s="17">
        <v>0.150263801522943</v>
      </c>
      <c r="AT10" s="17">
        <v>0.13820884731901001</v>
      </c>
      <c r="AU10" s="17">
        <v>0.13266224126843401</v>
      </c>
      <c r="AV10" s="17">
        <v>0.112569167572175</v>
      </c>
      <c r="AW10" s="17">
        <v>0.160367467568335</v>
      </c>
    </row>
    <row r="11" spans="2:49" x14ac:dyDescent="0.25">
      <c r="B11" s="18" t="s">
        <v>88</v>
      </c>
      <c r="C11" s="17">
        <v>0.179884828865709</v>
      </c>
      <c r="D11" s="17">
        <v>0.194853362616076</v>
      </c>
      <c r="E11" s="17">
        <v>0.165833387437996</v>
      </c>
      <c r="F11" s="17"/>
      <c r="G11" s="17">
        <v>0.18250839052078499</v>
      </c>
      <c r="H11" s="17">
        <v>0.178928616736725</v>
      </c>
      <c r="I11" s="17">
        <v>0.17106746458303601</v>
      </c>
      <c r="J11" s="17">
        <v>0.18584951475991601</v>
      </c>
      <c r="K11" s="17">
        <v>0.16270185208402199</v>
      </c>
      <c r="L11" s="17">
        <v>0.192756921531684</v>
      </c>
      <c r="M11" s="17"/>
      <c r="N11" s="17">
        <v>0.168952108578974</v>
      </c>
      <c r="O11" s="17">
        <v>0.18512145991446799</v>
      </c>
      <c r="P11" s="17">
        <v>0.17350567706804701</v>
      </c>
      <c r="Q11" s="17">
        <v>0.19236828757410501</v>
      </c>
      <c r="R11" s="17"/>
      <c r="S11" s="17">
        <v>0.17679809262103199</v>
      </c>
      <c r="T11" s="17">
        <v>0.201902764838093</v>
      </c>
      <c r="U11" s="17">
        <v>0.161043490662512</v>
      </c>
      <c r="V11" s="17">
        <v>0.19010235308231799</v>
      </c>
      <c r="W11" s="17">
        <v>0.191351909539061</v>
      </c>
      <c r="X11" s="17">
        <v>0.19721067601621101</v>
      </c>
      <c r="Y11" s="17">
        <v>0.16017221616042901</v>
      </c>
      <c r="Z11" s="17">
        <v>0.122564538885514</v>
      </c>
      <c r="AA11" s="17">
        <v>0.16187207472062101</v>
      </c>
      <c r="AB11" s="17">
        <v>0.19833803954680099</v>
      </c>
      <c r="AC11" s="17">
        <v>0.179662128502483</v>
      </c>
      <c r="AD11" s="17"/>
      <c r="AE11" s="17">
        <v>0.17951068048234001</v>
      </c>
      <c r="AF11" s="17">
        <v>0.16316630620747799</v>
      </c>
      <c r="AG11" s="17">
        <v>0.19225696383725099</v>
      </c>
      <c r="AH11" s="17"/>
      <c r="AI11" s="17">
        <v>0.19437298041134199</v>
      </c>
      <c r="AJ11" s="17">
        <v>0.15570172799995999</v>
      </c>
      <c r="AK11" s="17">
        <v>0.147277309229049</v>
      </c>
      <c r="AL11" s="17">
        <v>0.16487195938264601</v>
      </c>
      <c r="AM11" s="17">
        <v>0.17687254471479899</v>
      </c>
      <c r="AN11" s="17"/>
      <c r="AO11" s="17">
        <v>0.16299617165629299</v>
      </c>
      <c r="AP11" s="17">
        <v>0.156396154442835</v>
      </c>
      <c r="AQ11" s="17">
        <v>0.15775161309690799</v>
      </c>
      <c r="AR11" s="17"/>
      <c r="AS11" s="17">
        <v>0.19329695447296399</v>
      </c>
      <c r="AT11" s="17">
        <v>0.18442275537467301</v>
      </c>
      <c r="AU11" s="17">
        <v>0.172920157616998</v>
      </c>
      <c r="AV11" s="17">
        <v>0.166243228239698</v>
      </c>
      <c r="AW11" s="17">
        <v>0.16708964006017099</v>
      </c>
    </row>
    <row r="12" spans="2:49" x14ac:dyDescent="0.25">
      <c r="B12" s="18" t="s">
        <v>89</v>
      </c>
      <c r="C12" s="17">
        <v>0.36142126185006901</v>
      </c>
      <c r="D12" s="17">
        <v>0.33488776205631599</v>
      </c>
      <c r="E12" s="17">
        <v>0.38724738982217799</v>
      </c>
      <c r="F12" s="17"/>
      <c r="G12" s="17">
        <v>0.392990598983675</v>
      </c>
      <c r="H12" s="17">
        <v>0.36838941345836101</v>
      </c>
      <c r="I12" s="17">
        <v>0.38495283577378198</v>
      </c>
      <c r="J12" s="17">
        <v>0.36507635055684101</v>
      </c>
      <c r="K12" s="17">
        <v>0.34020132888004001</v>
      </c>
      <c r="L12" s="17">
        <v>0.32654495477318202</v>
      </c>
      <c r="M12" s="17"/>
      <c r="N12" s="17">
        <v>0.37615166526260602</v>
      </c>
      <c r="O12" s="17">
        <v>0.38386089547132901</v>
      </c>
      <c r="P12" s="17">
        <v>0.330822897622845</v>
      </c>
      <c r="Q12" s="17">
        <v>0.35017810807397498</v>
      </c>
      <c r="R12" s="17"/>
      <c r="S12" s="17">
        <v>0.36449021802312298</v>
      </c>
      <c r="T12" s="17">
        <v>0.39248215885163601</v>
      </c>
      <c r="U12" s="17">
        <v>0.34422774015147001</v>
      </c>
      <c r="V12" s="17">
        <v>0.34381193595514498</v>
      </c>
      <c r="W12" s="17">
        <v>0.30401958866710399</v>
      </c>
      <c r="X12" s="17">
        <v>0.39561844340447699</v>
      </c>
      <c r="Y12" s="17">
        <v>0.35321992400915497</v>
      </c>
      <c r="Z12" s="17">
        <v>0.37703360552253201</v>
      </c>
      <c r="AA12" s="17">
        <v>0.38081332808330098</v>
      </c>
      <c r="AB12" s="17">
        <v>0.35647939873784801</v>
      </c>
      <c r="AC12" s="17">
        <v>0.31701135893624499</v>
      </c>
      <c r="AD12" s="17"/>
      <c r="AE12" s="17">
        <v>0.31216538062006599</v>
      </c>
      <c r="AF12" s="17">
        <v>0.41373814419864702</v>
      </c>
      <c r="AG12" s="17">
        <v>0.32725471720571803</v>
      </c>
      <c r="AH12" s="17"/>
      <c r="AI12" s="17">
        <v>0.32694536592713103</v>
      </c>
      <c r="AJ12" s="17">
        <v>0.42500768264994898</v>
      </c>
      <c r="AK12" s="17">
        <v>0.42140401170970998</v>
      </c>
      <c r="AL12" s="17">
        <v>0.25184240808886799</v>
      </c>
      <c r="AM12" s="17">
        <v>0.339992993497781</v>
      </c>
      <c r="AN12" s="17"/>
      <c r="AO12" s="17">
        <v>0.35207595684325799</v>
      </c>
      <c r="AP12" s="17">
        <v>0.411804320385881</v>
      </c>
      <c r="AQ12" s="17">
        <v>0.42337574865129102</v>
      </c>
      <c r="AR12" s="17"/>
      <c r="AS12" s="17">
        <v>0.32636946478501799</v>
      </c>
      <c r="AT12" s="17">
        <v>0.377670787849686</v>
      </c>
      <c r="AU12" s="17">
        <v>0.38096822492120602</v>
      </c>
      <c r="AV12" s="17">
        <v>0.35677741477573899</v>
      </c>
      <c r="AW12" s="17">
        <v>0.281441870587684</v>
      </c>
    </row>
    <row r="13" spans="2:49" x14ac:dyDescent="0.25">
      <c r="B13" s="18" t="s">
        <v>90</v>
      </c>
      <c r="C13" s="19">
        <v>0.23019948127145801</v>
      </c>
      <c r="D13" s="19">
        <v>0.19706194074674199</v>
      </c>
      <c r="E13" s="19">
        <v>0.26342664500812002</v>
      </c>
      <c r="F13" s="19"/>
      <c r="G13" s="19">
        <v>0.181253427461117</v>
      </c>
      <c r="H13" s="19">
        <v>0.23082616958525301</v>
      </c>
      <c r="I13" s="19">
        <v>0.226942418367715</v>
      </c>
      <c r="J13" s="19">
        <v>0.244610636805805</v>
      </c>
      <c r="K13" s="19">
        <v>0.24753100684631699</v>
      </c>
      <c r="L13" s="19">
        <v>0.24202162098681701</v>
      </c>
      <c r="M13" s="19"/>
      <c r="N13" s="19">
        <v>0.24285971384683</v>
      </c>
      <c r="O13" s="19">
        <v>0.22755061364561599</v>
      </c>
      <c r="P13" s="19">
        <v>0.24251319204699101</v>
      </c>
      <c r="Q13" s="19">
        <v>0.209911387827455</v>
      </c>
      <c r="R13" s="19"/>
      <c r="S13" s="19">
        <v>0.22785578873381701</v>
      </c>
      <c r="T13" s="19">
        <v>0.22898494490822599</v>
      </c>
      <c r="U13" s="19">
        <v>0.25826910488316701</v>
      </c>
      <c r="V13" s="19">
        <v>0.23110439192421001</v>
      </c>
      <c r="W13" s="19">
        <v>0.25269728131179298</v>
      </c>
      <c r="X13" s="19">
        <v>0.189322348590129</v>
      </c>
      <c r="Y13" s="19">
        <v>0.23735085680117399</v>
      </c>
      <c r="Z13" s="19">
        <v>0.21170309225214801</v>
      </c>
      <c r="AA13" s="19">
        <v>0.21838103094779701</v>
      </c>
      <c r="AB13" s="19">
        <v>0.22751480217522399</v>
      </c>
      <c r="AC13" s="19">
        <v>0.26955395440193602</v>
      </c>
      <c r="AD13" s="19"/>
      <c r="AE13" s="19">
        <v>0.20580342642073399</v>
      </c>
      <c r="AF13" s="19">
        <v>0.26421326224117297</v>
      </c>
      <c r="AG13" s="19">
        <v>0.21842637651979199</v>
      </c>
      <c r="AH13" s="19"/>
      <c r="AI13" s="19">
        <v>0.209600099668378</v>
      </c>
      <c r="AJ13" s="19">
        <v>0.25303849632557901</v>
      </c>
      <c r="AK13" s="19">
        <v>0.226672858159716</v>
      </c>
      <c r="AL13" s="19">
        <v>0.13408033742748501</v>
      </c>
      <c r="AM13" s="19">
        <v>0.21618178819036399</v>
      </c>
      <c r="AN13" s="19"/>
      <c r="AO13" s="19">
        <v>0.21773160231733901</v>
      </c>
      <c r="AP13" s="19">
        <v>0.25454033853802399</v>
      </c>
      <c r="AQ13" s="19">
        <v>0.241748882061155</v>
      </c>
      <c r="AR13" s="19"/>
      <c r="AS13" s="19">
        <v>0.21360169523168801</v>
      </c>
      <c r="AT13" s="19">
        <v>0.21671715970171301</v>
      </c>
      <c r="AU13" s="19">
        <v>0.24708598740732901</v>
      </c>
      <c r="AV13" s="19">
        <v>0.299030648195106</v>
      </c>
      <c r="AW13" s="19">
        <v>0.33799214445562598</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86</v>
      </c>
      <c r="C9" s="17">
        <v>9.5636134847148294E-2</v>
      </c>
      <c r="D9" s="17">
        <v>0.112518023594253</v>
      </c>
      <c r="E9" s="17">
        <v>7.9499948454714905E-2</v>
      </c>
      <c r="F9" s="17"/>
      <c r="G9" s="17">
        <v>4.2762827536613798E-2</v>
      </c>
      <c r="H9" s="17">
        <v>8.2369105582615093E-2</v>
      </c>
      <c r="I9" s="17">
        <v>9.9769718057516804E-2</v>
      </c>
      <c r="J9" s="17">
        <v>0.101172234740869</v>
      </c>
      <c r="K9" s="17">
        <v>0.13155540041319</v>
      </c>
      <c r="L9" s="17">
        <v>0.110122804320314</v>
      </c>
      <c r="M9" s="17"/>
      <c r="N9" s="17">
        <v>8.2462954046628595E-2</v>
      </c>
      <c r="O9" s="17">
        <v>8.23474813738658E-2</v>
      </c>
      <c r="P9" s="17">
        <v>9.5457542330585995E-2</v>
      </c>
      <c r="Q9" s="17">
        <v>0.12289330566972199</v>
      </c>
      <c r="R9" s="17"/>
      <c r="S9" s="17">
        <v>7.0317638158663501E-2</v>
      </c>
      <c r="T9" s="17">
        <v>7.1867405048664595E-2</v>
      </c>
      <c r="U9" s="17">
        <v>0.112092329883605</v>
      </c>
      <c r="V9" s="17">
        <v>0.11592665966808099</v>
      </c>
      <c r="W9" s="17">
        <v>9.3300028617264497E-2</v>
      </c>
      <c r="X9" s="17">
        <v>0.111547785057646</v>
      </c>
      <c r="Y9" s="17">
        <v>0.101894221672353</v>
      </c>
      <c r="Z9" s="17">
        <v>0.11494046223845999</v>
      </c>
      <c r="AA9" s="17">
        <v>0.107188616236727</v>
      </c>
      <c r="AB9" s="17">
        <v>7.2104206662921694E-2</v>
      </c>
      <c r="AC9" s="17">
        <v>0.13150325381491601</v>
      </c>
      <c r="AD9" s="17"/>
      <c r="AE9" s="17">
        <v>0.15367044420248599</v>
      </c>
      <c r="AF9" s="17">
        <v>5.0610446655680701E-2</v>
      </c>
      <c r="AG9" s="17">
        <v>0.111955526363055</v>
      </c>
      <c r="AH9" s="17"/>
      <c r="AI9" s="17">
        <v>0.13482127483987799</v>
      </c>
      <c r="AJ9" s="17">
        <v>5.6971157392896099E-2</v>
      </c>
      <c r="AK9" s="17">
        <v>2.0376541548420401E-2</v>
      </c>
      <c r="AL9" s="17">
        <v>0.32255435502813201</v>
      </c>
      <c r="AM9" s="17">
        <v>0.12810777253420699</v>
      </c>
      <c r="AN9" s="17"/>
      <c r="AO9" s="17">
        <v>0.12223248460371799</v>
      </c>
      <c r="AP9" s="17">
        <v>5.5039892060433998E-2</v>
      </c>
      <c r="AQ9" s="17">
        <v>2.8259488548204301E-2</v>
      </c>
      <c r="AR9" s="17"/>
      <c r="AS9" s="17">
        <v>0.12535260588420599</v>
      </c>
      <c r="AT9" s="17">
        <v>9.7240105014015005E-2</v>
      </c>
      <c r="AU9" s="17">
        <v>5.9028534560663003E-2</v>
      </c>
      <c r="AV9" s="17">
        <v>9.0124914235431702E-2</v>
      </c>
      <c r="AW9" s="17">
        <v>3.82273954736728E-2</v>
      </c>
    </row>
    <row r="10" spans="2:49" x14ac:dyDescent="0.25">
      <c r="B10" s="18" t="s">
        <v>87</v>
      </c>
      <c r="C10" s="17">
        <v>0.18397554273899999</v>
      </c>
      <c r="D10" s="17">
        <v>0.19340585056943899</v>
      </c>
      <c r="E10" s="17">
        <v>0.175303448036537</v>
      </c>
      <c r="F10" s="17"/>
      <c r="G10" s="17">
        <v>0.17189969632713201</v>
      </c>
      <c r="H10" s="17">
        <v>0.17718724522924501</v>
      </c>
      <c r="I10" s="17">
        <v>0.18874249821514999</v>
      </c>
      <c r="J10" s="17">
        <v>0.189148350971204</v>
      </c>
      <c r="K10" s="17">
        <v>0.19144436292181199</v>
      </c>
      <c r="L10" s="17">
        <v>0.18453928910107301</v>
      </c>
      <c r="M10" s="17"/>
      <c r="N10" s="17">
        <v>0.15738386135173801</v>
      </c>
      <c r="O10" s="17">
        <v>0.188017142840576</v>
      </c>
      <c r="P10" s="17">
        <v>0.205060966132039</v>
      </c>
      <c r="Q10" s="17">
        <v>0.18978361099496599</v>
      </c>
      <c r="R10" s="17"/>
      <c r="S10" s="17">
        <v>0.163755227720254</v>
      </c>
      <c r="T10" s="17">
        <v>0.210421782952676</v>
      </c>
      <c r="U10" s="17">
        <v>0.15073422782319801</v>
      </c>
      <c r="V10" s="17">
        <v>0.16593863188410299</v>
      </c>
      <c r="W10" s="17">
        <v>0.185626899145209</v>
      </c>
      <c r="X10" s="17">
        <v>0.18090478716497499</v>
      </c>
      <c r="Y10" s="17">
        <v>0.207524295948221</v>
      </c>
      <c r="Z10" s="17">
        <v>0.19618238195479701</v>
      </c>
      <c r="AA10" s="17">
        <v>0.18416066188677699</v>
      </c>
      <c r="AB10" s="17">
        <v>0.195195496188004</v>
      </c>
      <c r="AC10" s="17">
        <v>0.19274918829320201</v>
      </c>
      <c r="AD10" s="17"/>
      <c r="AE10" s="17">
        <v>0.21696826176997999</v>
      </c>
      <c r="AF10" s="17">
        <v>0.15753216956480201</v>
      </c>
      <c r="AG10" s="17">
        <v>0.20349918727101399</v>
      </c>
      <c r="AH10" s="17"/>
      <c r="AI10" s="17">
        <v>0.216118058422306</v>
      </c>
      <c r="AJ10" s="17">
        <v>0.16496387686164701</v>
      </c>
      <c r="AK10" s="17">
        <v>0.14422353675883401</v>
      </c>
      <c r="AL10" s="17">
        <v>0.13780170573425901</v>
      </c>
      <c r="AM10" s="17">
        <v>0.22240502347454799</v>
      </c>
      <c r="AN10" s="17"/>
      <c r="AO10" s="17">
        <v>0.22914829231349601</v>
      </c>
      <c r="AP10" s="17">
        <v>0.16473961045601901</v>
      </c>
      <c r="AQ10" s="17">
        <v>0.164313301817088</v>
      </c>
      <c r="AR10" s="17"/>
      <c r="AS10" s="17">
        <v>0.19275642494857601</v>
      </c>
      <c r="AT10" s="17">
        <v>0.17867967418133901</v>
      </c>
      <c r="AU10" s="17">
        <v>0.17549231329621801</v>
      </c>
      <c r="AV10" s="17">
        <v>0.192325824989248</v>
      </c>
      <c r="AW10" s="17">
        <v>0.16673653503455399</v>
      </c>
    </row>
    <row r="11" spans="2:49" x14ac:dyDescent="0.25">
      <c r="B11" s="18" t="s">
        <v>88</v>
      </c>
      <c r="C11" s="17">
        <v>0.22140151208665701</v>
      </c>
      <c r="D11" s="17">
        <v>0.21210876526599801</v>
      </c>
      <c r="E11" s="17">
        <v>0.23081790176744199</v>
      </c>
      <c r="F11" s="17"/>
      <c r="G11" s="17">
        <v>0.20864559822318701</v>
      </c>
      <c r="H11" s="17">
        <v>0.21001581645373699</v>
      </c>
      <c r="I11" s="17">
        <v>0.21879303301470299</v>
      </c>
      <c r="J11" s="17">
        <v>0.24245023909779401</v>
      </c>
      <c r="K11" s="17">
        <v>0.21170529946348099</v>
      </c>
      <c r="L11" s="17">
        <v>0.230782357346411</v>
      </c>
      <c r="M11" s="17"/>
      <c r="N11" s="17">
        <v>0.21721346627198401</v>
      </c>
      <c r="O11" s="17">
        <v>0.21978745804612801</v>
      </c>
      <c r="P11" s="17">
        <v>0.21910779499126901</v>
      </c>
      <c r="Q11" s="17">
        <v>0.22862691336419999</v>
      </c>
      <c r="R11" s="17"/>
      <c r="S11" s="17">
        <v>0.21599161023334101</v>
      </c>
      <c r="T11" s="17">
        <v>0.19819817614316701</v>
      </c>
      <c r="U11" s="17">
        <v>0.24122759530510199</v>
      </c>
      <c r="V11" s="17">
        <v>0.244570571905212</v>
      </c>
      <c r="W11" s="17">
        <v>0.221760785325058</v>
      </c>
      <c r="X11" s="17">
        <v>0.22593480310427999</v>
      </c>
      <c r="Y11" s="17">
        <v>0.19221464734116001</v>
      </c>
      <c r="Z11" s="17">
        <v>0.18713740349844399</v>
      </c>
      <c r="AA11" s="17">
        <v>0.22708232174235199</v>
      </c>
      <c r="AB11" s="17">
        <v>0.25445062160836301</v>
      </c>
      <c r="AC11" s="17">
        <v>0.216845607875816</v>
      </c>
      <c r="AD11" s="17"/>
      <c r="AE11" s="17">
        <v>0.223832707104415</v>
      </c>
      <c r="AF11" s="17">
        <v>0.20849209941118199</v>
      </c>
      <c r="AG11" s="17">
        <v>0.21530213053598099</v>
      </c>
      <c r="AH11" s="17"/>
      <c r="AI11" s="17">
        <v>0.24350266570404999</v>
      </c>
      <c r="AJ11" s="17">
        <v>0.19765290328174601</v>
      </c>
      <c r="AK11" s="17">
        <v>0.19393880594271401</v>
      </c>
      <c r="AL11" s="17">
        <v>0.25122166323578599</v>
      </c>
      <c r="AM11" s="17">
        <v>0.22381843604180099</v>
      </c>
      <c r="AN11" s="17"/>
      <c r="AO11" s="17">
        <v>0.23839164023232701</v>
      </c>
      <c r="AP11" s="17">
        <v>0.19601950248112199</v>
      </c>
      <c r="AQ11" s="17">
        <v>0.19362495038619901</v>
      </c>
      <c r="AR11" s="17"/>
      <c r="AS11" s="17">
        <v>0.25415453748310202</v>
      </c>
      <c r="AT11" s="17">
        <v>0.21510577120917199</v>
      </c>
      <c r="AU11" s="17">
        <v>0.20690379534912401</v>
      </c>
      <c r="AV11" s="17">
        <v>0.15274338650577199</v>
      </c>
      <c r="AW11" s="17">
        <v>0.27670742151177902</v>
      </c>
    </row>
    <row r="12" spans="2:49" x14ac:dyDescent="0.25">
      <c r="B12" s="18" t="s">
        <v>89</v>
      </c>
      <c r="C12" s="17">
        <v>0.29234304236967701</v>
      </c>
      <c r="D12" s="17">
        <v>0.29107261218970998</v>
      </c>
      <c r="E12" s="17">
        <v>0.295001478900763</v>
      </c>
      <c r="F12" s="17"/>
      <c r="G12" s="17">
        <v>0.35150711303730198</v>
      </c>
      <c r="H12" s="17">
        <v>0.34848016913750002</v>
      </c>
      <c r="I12" s="17">
        <v>0.31186186372371399</v>
      </c>
      <c r="J12" s="17">
        <v>0.26532763505568902</v>
      </c>
      <c r="K12" s="17">
        <v>0.233350757668846</v>
      </c>
      <c r="L12" s="17">
        <v>0.25242126283645899</v>
      </c>
      <c r="M12" s="17"/>
      <c r="N12" s="17">
        <v>0.30677542871869301</v>
      </c>
      <c r="O12" s="17">
        <v>0.30077974306974797</v>
      </c>
      <c r="P12" s="17">
        <v>0.29375222355341701</v>
      </c>
      <c r="Q12" s="17">
        <v>0.26666297257640798</v>
      </c>
      <c r="R12" s="17"/>
      <c r="S12" s="17">
        <v>0.32256032457320899</v>
      </c>
      <c r="T12" s="17">
        <v>0.30185419824510501</v>
      </c>
      <c r="U12" s="17">
        <v>0.274059448074712</v>
      </c>
      <c r="V12" s="17">
        <v>0.25591329657112599</v>
      </c>
      <c r="W12" s="17">
        <v>0.273794727701267</v>
      </c>
      <c r="X12" s="17">
        <v>0.28341641089077302</v>
      </c>
      <c r="Y12" s="17">
        <v>0.32259767105668402</v>
      </c>
      <c r="Z12" s="17">
        <v>0.33534192425942499</v>
      </c>
      <c r="AA12" s="17">
        <v>0.315144724988006</v>
      </c>
      <c r="AB12" s="17">
        <v>0.22492781591174399</v>
      </c>
      <c r="AC12" s="17">
        <v>0.30816941593425401</v>
      </c>
      <c r="AD12" s="17"/>
      <c r="AE12" s="17">
        <v>0.25141229003082299</v>
      </c>
      <c r="AF12" s="17">
        <v>0.32025053002319898</v>
      </c>
      <c r="AG12" s="17">
        <v>0.320909432758337</v>
      </c>
      <c r="AH12" s="17"/>
      <c r="AI12" s="17">
        <v>0.25845101504713203</v>
      </c>
      <c r="AJ12" s="17">
        <v>0.32932553937676001</v>
      </c>
      <c r="AK12" s="17">
        <v>0.35450473977404401</v>
      </c>
      <c r="AL12" s="17">
        <v>0.224420140456319</v>
      </c>
      <c r="AM12" s="17">
        <v>0.27846115625336199</v>
      </c>
      <c r="AN12" s="17"/>
      <c r="AO12" s="17">
        <v>0.27126817223204303</v>
      </c>
      <c r="AP12" s="17">
        <v>0.33400729725915501</v>
      </c>
      <c r="AQ12" s="17">
        <v>0.35553638901885598</v>
      </c>
      <c r="AR12" s="17"/>
      <c r="AS12" s="17">
        <v>0.26818371588109802</v>
      </c>
      <c r="AT12" s="17">
        <v>0.29718868245943397</v>
      </c>
      <c r="AU12" s="17">
        <v>0.31596853269817898</v>
      </c>
      <c r="AV12" s="17">
        <v>0.31656443468198597</v>
      </c>
      <c r="AW12" s="17">
        <v>0.226959917391931</v>
      </c>
    </row>
    <row r="13" spans="2:49" x14ac:dyDescent="0.25">
      <c r="B13" s="18" t="s">
        <v>90</v>
      </c>
      <c r="C13" s="19">
        <v>0.20664376795751799</v>
      </c>
      <c r="D13" s="19">
        <v>0.190894748380601</v>
      </c>
      <c r="E13" s="19">
        <v>0.21937722284054301</v>
      </c>
      <c r="F13" s="19"/>
      <c r="G13" s="19">
        <v>0.225184764875765</v>
      </c>
      <c r="H13" s="19">
        <v>0.18194766359690301</v>
      </c>
      <c r="I13" s="19">
        <v>0.180832886988916</v>
      </c>
      <c r="J13" s="19">
        <v>0.201901540134444</v>
      </c>
      <c r="K13" s="19">
        <v>0.23194417953267099</v>
      </c>
      <c r="L13" s="19">
        <v>0.22213428639574401</v>
      </c>
      <c r="M13" s="19"/>
      <c r="N13" s="19">
        <v>0.23616428961095601</v>
      </c>
      <c r="O13" s="19">
        <v>0.209068174669682</v>
      </c>
      <c r="P13" s="19">
        <v>0.186621472992689</v>
      </c>
      <c r="Q13" s="19">
        <v>0.19203319739470401</v>
      </c>
      <c r="R13" s="19"/>
      <c r="S13" s="19">
        <v>0.22737519931453301</v>
      </c>
      <c r="T13" s="19">
        <v>0.217658437610387</v>
      </c>
      <c r="U13" s="19">
        <v>0.22188639891338399</v>
      </c>
      <c r="V13" s="19">
        <v>0.21765083997147699</v>
      </c>
      <c r="W13" s="19">
        <v>0.22551755921120101</v>
      </c>
      <c r="X13" s="19">
        <v>0.19819621378232399</v>
      </c>
      <c r="Y13" s="19">
        <v>0.17576916398158199</v>
      </c>
      <c r="Z13" s="19">
        <v>0.16639782804887401</v>
      </c>
      <c r="AA13" s="19">
        <v>0.16642367514613801</v>
      </c>
      <c r="AB13" s="19">
        <v>0.25332185962896703</v>
      </c>
      <c r="AC13" s="19">
        <v>0.150732534081812</v>
      </c>
      <c r="AD13" s="19"/>
      <c r="AE13" s="19">
        <v>0.154116296892295</v>
      </c>
      <c r="AF13" s="19">
        <v>0.26311475434513698</v>
      </c>
      <c r="AG13" s="19">
        <v>0.14833372307161299</v>
      </c>
      <c r="AH13" s="19"/>
      <c r="AI13" s="19">
        <v>0.14710698598663399</v>
      </c>
      <c r="AJ13" s="19">
        <v>0.25108652308695201</v>
      </c>
      <c r="AK13" s="19">
        <v>0.286956375975988</v>
      </c>
      <c r="AL13" s="19">
        <v>6.4002135545504296E-2</v>
      </c>
      <c r="AM13" s="19">
        <v>0.14720761169608201</v>
      </c>
      <c r="AN13" s="19"/>
      <c r="AO13" s="19">
        <v>0.13895941061841499</v>
      </c>
      <c r="AP13" s="19">
        <v>0.25019369774326999</v>
      </c>
      <c r="AQ13" s="19">
        <v>0.25826587022965303</v>
      </c>
      <c r="AR13" s="19"/>
      <c r="AS13" s="19">
        <v>0.159552715803018</v>
      </c>
      <c r="AT13" s="19">
        <v>0.211785767136039</v>
      </c>
      <c r="AU13" s="19">
        <v>0.24260682409581499</v>
      </c>
      <c r="AV13" s="19">
        <v>0.24824143958756201</v>
      </c>
      <c r="AW13" s="19">
        <v>0.29136873058806301</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86</v>
      </c>
      <c r="C9" s="17">
        <v>0.126800289441309</v>
      </c>
      <c r="D9" s="17">
        <v>0.12656680989525201</v>
      </c>
      <c r="E9" s="17">
        <v>0.12673990414997799</v>
      </c>
      <c r="F9" s="17"/>
      <c r="G9" s="17">
        <v>0.13137965134101201</v>
      </c>
      <c r="H9" s="17">
        <v>0.119737283801798</v>
      </c>
      <c r="I9" s="17">
        <v>0.111644650666625</v>
      </c>
      <c r="J9" s="17">
        <v>0.132527699385976</v>
      </c>
      <c r="K9" s="17">
        <v>0.116584246509218</v>
      </c>
      <c r="L9" s="17">
        <v>0.14400315988461501</v>
      </c>
      <c r="M9" s="17"/>
      <c r="N9" s="17">
        <v>0.15022510988916099</v>
      </c>
      <c r="O9" s="17">
        <v>0.13424771679597799</v>
      </c>
      <c r="P9" s="17">
        <v>9.4477088609455501E-2</v>
      </c>
      <c r="Q9" s="17">
        <v>0.122787130387289</v>
      </c>
      <c r="R9" s="17"/>
      <c r="S9" s="17">
        <v>0.110754164047108</v>
      </c>
      <c r="T9" s="17">
        <v>0.14120970403920299</v>
      </c>
      <c r="U9" s="17">
        <v>0.14361420579300099</v>
      </c>
      <c r="V9" s="17">
        <v>0.15449387510158899</v>
      </c>
      <c r="W9" s="17">
        <v>0.144491028674095</v>
      </c>
      <c r="X9" s="17">
        <v>9.8151917460497298E-2</v>
      </c>
      <c r="Y9" s="17">
        <v>0.11737594418767699</v>
      </c>
      <c r="Z9" s="17">
        <v>0.12155620067577599</v>
      </c>
      <c r="AA9" s="17">
        <v>9.6850674498796793E-2</v>
      </c>
      <c r="AB9" s="17">
        <v>0.16333534710849401</v>
      </c>
      <c r="AC9" s="17">
        <v>0.103856179220834</v>
      </c>
      <c r="AD9" s="17"/>
      <c r="AE9" s="17">
        <v>9.0151145183128403E-2</v>
      </c>
      <c r="AF9" s="17">
        <v>0.16756033867883499</v>
      </c>
      <c r="AG9" s="17">
        <v>9.8076257586460894E-2</v>
      </c>
      <c r="AH9" s="17"/>
      <c r="AI9" s="17">
        <v>8.6222915289830004E-2</v>
      </c>
      <c r="AJ9" s="17">
        <v>0.16680833820303601</v>
      </c>
      <c r="AK9" s="17">
        <v>0.17238318218482801</v>
      </c>
      <c r="AL9" s="17">
        <v>0.113769916218804</v>
      </c>
      <c r="AM9" s="17">
        <v>9.5167569133966498E-2</v>
      </c>
      <c r="AN9" s="17"/>
      <c r="AO9" s="17">
        <v>7.7658067212882195E-2</v>
      </c>
      <c r="AP9" s="17">
        <v>0.15708524872756</v>
      </c>
      <c r="AQ9" s="17">
        <v>0.15635816307018299</v>
      </c>
      <c r="AR9" s="17"/>
      <c r="AS9" s="17">
        <v>9.7711022512916801E-2</v>
      </c>
      <c r="AT9" s="17">
        <v>0.10740917150236701</v>
      </c>
      <c r="AU9" s="17">
        <v>0.15631942216887801</v>
      </c>
      <c r="AV9" s="17">
        <v>0.204514265300419</v>
      </c>
      <c r="AW9" s="17">
        <v>0.20555689533357999</v>
      </c>
    </row>
    <row r="10" spans="2:49" x14ac:dyDescent="0.25">
      <c r="B10" s="18" t="s">
        <v>87</v>
      </c>
      <c r="C10" s="17">
        <v>0.25616208658262701</v>
      </c>
      <c r="D10" s="17">
        <v>0.24558946311194099</v>
      </c>
      <c r="E10" s="17">
        <v>0.26305777294507898</v>
      </c>
      <c r="F10" s="17"/>
      <c r="G10" s="17">
        <v>0.29632728951464199</v>
      </c>
      <c r="H10" s="17">
        <v>0.27747426313820001</v>
      </c>
      <c r="I10" s="17">
        <v>0.24874857809836901</v>
      </c>
      <c r="J10" s="17">
        <v>0.26180917130994802</v>
      </c>
      <c r="K10" s="17">
        <v>0.25301612773186</v>
      </c>
      <c r="L10" s="17">
        <v>0.21530848316129</v>
      </c>
      <c r="M10" s="17"/>
      <c r="N10" s="17">
        <v>0.26748826134578702</v>
      </c>
      <c r="O10" s="17">
        <v>0.27678315388265401</v>
      </c>
      <c r="P10" s="17">
        <v>0.250591709755559</v>
      </c>
      <c r="Q10" s="17">
        <v>0.22830057420028299</v>
      </c>
      <c r="R10" s="17"/>
      <c r="S10" s="17">
        <v>0.24551782816554399</v>
      </c>
      <c r="T10" s="17">
        <v>0.26754430024364501</v>
      </c>
      <c r="U10" s="17">
        <v>0.26783918368464799</v>
      </c>
      <c r="V10" s="17">
        <v>0.23148175584467401</v>
      </c>
      <c r="W10" s="17">
        <v>0.25709141446686001</v>
      </c>
      <c r="X10" s="17">
        <v>0.24510232165286999</v>
      </c>
      <c r="Y10" s="17">
        <v>0.25409020421659601</v>
      </c>
      <c r="Z10" s="17">
        <v>0.25907431425518102</v>
      </c>
      <c r="AA10" s="17">
        <v>0.291303090313911</v>
      </c>
      <c r="AB10" s="17">
        <v>0.241111735518689</v>
      </c>
      <c r="AC10" s="17">
        <v>0.25146018459550901</v>
      </c>
      <c r="AD10" s="17"/>
      <c r="AE10" s="17">
        <v>0.186560710872576</v>
      </c>
      <c r="AF10" s="17">
        <v>0.31955706663245897</v>
      </c>
      <c r="AG10" s="17">
        <v>0.22457942819479601</v>
      </c>
      <c r="AH10" s="17"/>
      <c r="AI10" s="17">
        <v>0.211441583037071</v>
      </c>
      <c r="AJ10" s="17">
        <v>0.29689182840237199</v>
      </c>
      <c r="AK10" s="17">
        <v>0.299682025313731</v>
      </c>
      <c r="AL10" s="17">
        <v>0.13181140914899001</v>
      </c>
      <c r="AM10" s="17">
        <v>0.23668001401091401</v>
      </c>
      <c r="AN10" s="17"/>
      <c r="AO10" s="17">
        <v>0.220638809880188</v>
      </c>
      <c r="AP10" s="17">
        <v>0.32150577566570498</v>
      </c>
      <c r="AQ10" s="17">
        <v>0.311292824711359</v>
      </c>
      <c r="AR10" s="17"/>
      <c r="AS10" s="17">
        <v>0.21130112309406501</v>
      </c>
      <c r="AT10" s="17">
        <v>0.29591618745838599</v>
      </c>
      <c r="AU10" s="17">
        <v>0.28865757597393998</v>
      </c>
      <c r="AV10" s="17">
        <v>0.22612820626826799</v>
      </c>
      <c r="AW10" s="17">
        <v>0.33868638773849402</v>
      </c>
    </row>
    <row r="11" spans="2:49" x14ac:dyDescent="0.25">
      <c r="B11" s="18" t="s">
        <v>88</v>
      </c>
      <c r="C11" s="17">
        <v>0.26914113525820599</v>
      </c>
      <c r="D11" s="17">
        <v>0.24920181004114</v>
      </c>
      <c r="E11" s="17">
        <v>0.29038783735179902</v>
      </c>
      <c r="F11" s="17"/>
      <c r="G11" s="17">
        <v>0.25754185303952698</v>
      </c>
      <c r="H11" s="17">
        <v>0.24643143756938601</v>
      </c>
      <c r="I11" s="17">
        <v>0.25523289041498298</v>
      </c>
      <c r="J11" s="17">
        <v>0.27598045616591899</v>
      </c>
      <c r="K11" s="17">
        <v>0.27105880580145503</v>
      </c>
      <c r="L11" s="17">
        <v>0.29991635453739302</v>
      </c>
      <c r="M11" s="17"/>
      <c r="N11" s="17">
        <v>0.25591763254080402</v>
      </c>
      <c r="O11" s="17">
        <v>0.26490597803299598</v>
      </c>
      <c r="P11" s="17">
        <v>0.27233795302312602</v>
      </c>
      <c r="Q11" s="17">
        <v>0.283044837017149</v>
      </c>
      <c r="R11" s="17"/>
      <c r="S11" s="17">
        <v>0.28944791245132301</v>
      </c>
      <c r="T11" s="17">
        <v>0.27086153449044298</v>
      </c>
      <c r="U11" s="17">
        <v>0.24858653575530701</v>
      </c>
      <c r="V11" s="17">
        <v>0.28519371098435797</v>
      </c>
      <c r="W11" s="17">
        <v>0.238854001798565</v>
      </c>
      <c r="X11" s="17">
        <v>0.28483045147316999</v>
      </c>
      <c r="Y11" s="17">
        <v>0.30714486427881299</v>
      </c>
      <c r="Z11" s="17">
        <v>0.191190440724363</v>
      </c>
      <c r="AA11" s="17">
        <v>0.26215700728167002</v>
      </c>
      <c r="AB11" s="17">
        <v>0.25100819293079801</v>
      </c>
      <c r="AC11" s="17">
        <v>0.27529357836027302</v>
      </c>
      <c r="AD11" s="17"/>
      <c r="AE11" s="17">
        <v>0.27494505938154001</v>
      </c>
      <c r="AF11" s="17">
        <v>0.23259071695323799</v>
      </c>
      <c r="AG11" s="17">
        <v>0.34288422902725801</v>
      </c>
      <c r="AH11" s="17"/>
      <c r="AI11" s="17">
        <v>0.27499506146568198</v>
      </c>
      <c r="AJ11" s="17">
        <v>0.23260520620751099</v>
      </c>
      <c r="AK11" s="17">
        <v>0.27236100420921999</v>
      </c>
      <c r="AL11" s="17">
        <v>0.190526749068929</v>
      </c>
      <c r="AM11" s="17">
        <v>0.32055814791988502</v>
      </c>
      <c r="AN11" s="17"/>
      <c r="AO11" s="17">
        <v>0.29288987913223402</v>
      </c>
      <c r="AP11" s="17">
        <v>0.221778500785314</v>
      </c>
      <c r="AQ11" s="17">
        <v>0.24022910274489601</v>
      </c>
      <c r="AR11" s="17"/>
      <c r="AS11" s="17">
        <v>0.30259864550454302</v>
      </c>
      <c r="AT11" s="17">
        <v>0.26308771486865001</v>
      </c>
      <c r="AU11" s="17">
        <v>0.24564483188723199</v>
      </c>
      <c r="AV11" s="17">
        <v>0.20258219792448001</v>
      </c>
      <c r="AW11" s="17">
        <v>0.23445492675855401</v>
      </c>
    </row>
    <row r="12" spans="2:49" x14ac:dyDescent="0.25">
      <c r="B12" s="18" t="s">
        <v>89</v>
      </c>
      <c r="C12" s="17">
        <v>0.228201965042477</v>
      </c>
      <c r="D12" s="17">
        <v>0.23730253324557199</v>
      </c>
      <c r="E12" s="17">
        <v>0.22070153326549799</v>
      </c>
      <c r="F12" s="17"/>
      <c r="G12" s="17">
        <v>0.233514098739525</v>
      </c>
      <c r="H12" s="17">
        <v>0.233275161602813</v>
      </c>
      <c r="I12" s="17">
        <v>0.26376854036395198</v>
      </c>
      <c r="J12" s="17">
        <v>0.21675633102754899</v>
      </c>
      <c r="K12" s="17">
        <v>0.19346721951651799</v>
      </c>
      <c r="L12" s="17">
        <v>0.22410662128134801</v>
      </c>
      <c r="M12" s="17"/>
      <c r="N12" s="17">
        <v>0.229500640927296</v>
      </c>
      <c r="O12" s="17">
        <v>0.22024929223283701</v>
      </c>
      <c r="P12" s="17">
        <v>0.23653433642810201</v>
      </c>
      <c r="Q12" s="17">
        <v>0.22847628259747099</v>
      </c>
      <c r="R12" s="17"/>
      <c r="S12" s="17">
        <v>0.22017290342174201</v>
      </c>
      <c r="T12" s="17">
        <v>0.224893276674102</v>
      </c>
      <c r="U12" s="17">
        <v>0.22507550962440501</v>
      </c>
      <c r="V12" s="17">
        <v>0.21344210653278201</v>
      </c>
      <c r="W12" s="17">
        <v>0.246303790744752</v>
      </c>
      <c r="X12" s="17">
        <v>0.23646280183471199</v>
      </c>
      <c r="Y12" s="17">
        <v>0.19994873293218701</v>
      </c>
      <c r="Z12" s="17">
        <v>0.26080326894162298</v>
      </c>
      <c r="AA12" s="17">
        <v>0.23377887451979701</v>
      </c>
      <c r="AB12" s="17">
        <v>0.23293053375360401</v>
      </c>
      <c r="AC12" s="17">
        <v>0.249083383826877</v>
      </c>
      <c r="AD12" s="17"/>
      <c r="AE12" s="17">
        <v>0.26837750427911</v>
      </c>
      <c r="AF12" s="17">
        <v>0.19815676299228599</v>
      </c>
      <c r="AG12" s="17">
        <v>0.23190379043308201</v>
      </c>
      <c r="AH12" s="17"/>
      <c r="AI12" s="17">
        <v>0.268229147634793</v>
      </c>
      <c r="AJ12" s="17">
        <v>0.21245447573693699</v>
      </c>
      <c r="AK12" s="17">
        <v>0.20130076642880401</v>
      </c>
      <c r="AL12" s="17">
        <v>0.281452330459116</v>
      </c>
      <c r="AM12" s="17">
        <v>0.22443140998225999</v>
      </c>
      <c r="AN12" s="17"/>
      <c r="AO12" s="17">
        <v>0.26641171017438797</v>
      </c>
      <c r="AP12" s="17">
        <v>0.20744757845903999</v>
      </c>
      <c r="AQ12" s="17">
        <v>0.226238020078768</v>
      </c>
      <c r="AR12" s="17"/>
      <c r="AS12" s="17">
        <v>0.247043168946977</v>
      </c>
      <c r="AT12" s="17">
        <v>0.21443269362754899</v>
      </c>
      <c r="AU12" s="17">
        <v>0.21861753497040501</v>
      </c>
      <c r="AV12" s="17">
        <v>0.251398446475393</v>
      </c>
      <c r="AW12" s="17">
        <v>0.12274122136832701</v>
      </c>
    </row>
    <row r="13" spans="2:49" x14ac:dyDescent="0.25">
      <c r="B13" s="18" t="s">
        <v>90</v>
      </c>
      <c r="C13" s="19">
        <v>0.119694523675381</v>
      </c>
      <c r="D13" s="19">
        <v>0.141339383706096</v>
      </c>
      <c r="E13" s="19">
        <v>9.9112952287645606E-2</v>
      </c>
      <c r="F13" s="19"/>
      <c r="G13" s="19">
        <v>8.1237107365295005E-2</v>
      </c>
      <c r="H13" s="19">
        <v>0.123081853887802</v>
      </c>
      <c r="I13" s="19">
        <v>0.12060534045607101</v>
      </c>
      <c r="J13" s="19">
        <v>0.11292634211060899</v>
      </c>
      <c r="K13" s="19">
        <v>0.16587360044094901</v>
      </c>
      <c r="L13" s="19">
        <v>0.116665381135354</v>
      </c>
      <c r="M13" s="19"/>
      <c r="N13" s="19">
        <v>9.6868355296951703E-2</v>
      </c>
      <c r="O13" s="19">
        <v>0.103813859055535</v>
      </c>
      <c r="P13" s="19">
        <v>0.14605891218375799</v>
      </c>
      <c r="Q13" s="19">
        <v>0.13739117579780699</v>
      </c>
      <c r="R13" s="19"/>
      <c r="S13" s="19">
        <v>0.134107191914283</v>
      </c>
      <c r="T13" s="19">
        <v>9.54911845526073E-2</v>
      </c>
      <c r="U13" s="19">
        <v>0.11488456514263901</v>
      </c>
      <c r="V13" s="19">
        <v>0.11538855153659699</v>
      </c>
      <c r="W13" s="19">
        <v>0.113259764315729</v>
      </c>
      <c r="X13" s="19">
        <v>0.13545250757874999</v>
      </c>
      <c r="Y13" s="19">
        <v>0.121440254384727</v>
      </c>
      <c r="Z13" s="19">
        <v>0.16737577540305701</v>
      </c>
      <c r="AA13" s="19">
        <v>0.115910353385826</v>
      </c>
      <c r="AB13" s="19">
        <v>0.11161419068841499</v>
      </c>
      <c r="AC13" s="19">
        <v>0.120306673996507</v>
      </c>
      <c r="AD13" s="19"/>
      <c r="AE13" s="19">
        <v>0.17996558028364501</v>
      </c>
      <c r="AF13" s="19">
        <v>8.2135114743181595E-2</v>
      </c>
      <c r="AG13" s="19">
        <v>0.102556294758404</v>
      </c>
      <c r="AH13" s="19"/>
      <c r="AI13" s="19">
        <v>0.15911129257262499</v>
      </c>
      <c r="AJ13" s="19">
        <v>9.1240151450144705E-2</v>
      </c>
      <c r="AK13" s="19">
        <v>5.4273021863416197E-2</v>
      </c>
      <c r="AL13" s="19">
        <v>0.282439595104161</v>
      </c>
      <c r="AM13" s="19">
        <v>0.123162858952975</v>
      </c>
      <c r="AN13" s="19"/>
      <c r="AO13" s="19">
        <v>0.14240153360030799</v>
      </c>
      <c r="AP13" s="19">
        <v>9.2182896362380598E-2</v>
      </c>
      <c r="AQ13" s="19">
        <v>6.5881889394794196E-2</v>
      </c>
      <c r="AR13" s="19"/>
      <c r="AS13" s="19">
        <v>0.141346039941499</v>
      </c>
      <c r="AT13" s="19">
        <v>0.11915423254304799</v>
      </c>
      <c r="AU13" s="19">
        <v>9.0760634999544995E-2</v>
      </c>
      <c r="AV13" s="19">
        <v>0.11537688403144</v>
      </c>
      <c r="AW13" s="19">
        <v>9.8560568801045606E-2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86</v>
      </c>
      <c r="C9" s="17">
        <v>0.213445579342461</v>
      </c>
      <c r="D9" s="17">
        <v>0.221357754956585</v>
      </c>
      <c r="E9" s="17">
        <v>0.20412108941738499</v>
      </c>
      <c r="F9" s="17"/>
      <c r="G9" s="17">
        <v>0.194389092265847</v>
      </c>
      <c r="H9" s="17">
        <v>0.215729462046373</v>
      </c>
      <c r="I9" s="17">
        <v>0.20022377631493701</v>
      </c>
      <c r="J9" s="17">
        <v>0.217831529674716</v>
      </c>
      <c r="K9" s="17">
        <v>0.22015044592875399</v>
      </c>
      <c r="L9" s="17">
        <v>0.22715790022058299</v>
      </c>
      <c r="M9" s="17"/>
      <c r="N9" s="17">
        <v>0.25101078733355697</v>
      </c>
      <c r="O9" s="17">
        <v>0.227840086828037</v>
      </c>
      <c r="P9" s="17">
        <v>0.16742120565848301</v>
      </c>
      <c r="Q9" s="17">
        <v>0.19772765231720599</v>
      </c>
      <c r="R9" s="17"/>
      <c r="S9" s="17">
        <v>0.222671312688176</v>
      </c>
      <c r="T9" s="17">
        <v>0.23357283114576999</v>
      </c>
      <c r="U9" s="17">
        <v>0.215255922402631</v>
      </c>
      <c r="V9" s="17">
        <v>0.223749295691855</v>
      </c>
      <c r="W9" s="17">
        <v>0.220253919356033</v>
      </c>
      <c r="X9" s="17">
        <v>0.207696045892518</v>
      </c>
      <c r="Y9" s="17">
        <v>0.20182221362175701</v>
      </c>
      <c r="Z9" s="17">
        <v>0.19640441757013499</v>
      </c>
      <c r="AA9" s="17">
        <v>0.17796174654684499</v>
      </c>
      <c r="AB9" s="17">
        <v>0.24158422874417401</v>
      </c>
      <c r="AC9" s="17">
        <v>0.174440958055217</v>
      </c>
      <c r="AD9" s="17"/>
      <c r="AE9" s="17">
        <v>0.15539345771056301</v>
      </c>
      <c r="AF9" s="17">
        <v>0.27809148972549502</v>
      </c>
      <c r="AG9" s="17">
        <v>0.17476921334333301</v>
      </c>
      <c r="AH9" s="17"/>
      <c r="AI9" s="17">
        <v>0.16807170712611599</v>
      </c>
      <c r="AJ9" s="17">
        <v>0.25737623540759003</v>
      </c>
      <c r="AK9" s="17">
        <v>0.26970548160692098</v>
      </c>
      <c r="AL9" s="17">
        <v>7.9693872872991706E-2</v>
      </c>
      <c r="AM9" s="17">
        <v>0.18425233684404099</v>
      </c>
      <c r="AN9" s="17"/>
      <c r="AO9" s="17">
        <v>0.15250907463049901</v>
      </c>
      <c r="AP9" s="17">
        <v>0.25613855343335701</v>
      </c>
      <c r="AQ9" s="17">
        <v>0.260413477587498</v>
      </c>
      <c r="AR9" s="17"/>
      <c r="AS9" s="17">
        <v>0.16620138160693601</v>
      </c>
      <c r="AT9" s="17">
        <v>0.19060469034232</v>
      </c>
      <c r="AU9" s="17">
        <v>0.26183474777354199</v>
      </c>
      <c r="AV9" s="17">
        <v>0.29888603266691699</v>
      </c>
      <c r="AW9" s="17">
        <v>0.32029192166121501</v>
      </c>
    </row>
    <row r="10" spans="2:49" x14ac:dyDescent="0.25">
      <c r="B10" s="18" t="s">
        <v>87</v>
      </c>
      <c r="C10" s="17">
        <v>0.32948820894459002</v>
      </c>
      <c r="D10" s="17">
        <v>0.32740796209179601</v>
      </c>
      <c r="E10" s="17">
        <v>0.33071653712981097</v>
      </c>
      <c r="F10" s="17"/>
      <c r="G10" s="17">
        <v>0.35854394815520901</v>
      </c>
      <c r="H10" s="17">
        <v>0.33947678762756101</v>
      </c>
      <c r="I10" s="17">
        <v>0.33558242346135803</v>
      </c>
      <c r="J10" s="17">
        <v>0.33719464303198399</v>
      </c>
      <c r="K10" s="17">
        <v>0.31207963982146297</v>
      </c>
      <c r="L10" s="17">
        <v>0.30221575775311199</v>
      </c>
      <c r="M10" s="17"/>
      <c r="N10" s="17">
        <v>0.35536484485901898</v>
      </c>
      <c r="O10" s="17">
        <v>0.33155951796955901</v>
      </c>
      <c r="P10" s="17">
        <v>0.33112273021359501</v>
      </c>
      <c r="Q10" s="17">
        <v>0.29974405136638499</v>
      </c>
      <c r="R10" s="17"/>
      <c r="S10" s="17">
        <v>0.32192322106071197</v>
      </c>
      <c r="T10" s="17">
        <v>0.333882879483964</v>
      </c>
      <c r="U10" s="17">
        <v>0.32198769397093202</v>
      </c>
      <c r="V10" s="17">
        <v>0.31300730525943399</v>
      </c>
      <c r="W10" s="17">
        <v>0.38700592826744101</v>
      </c>
      <c r="X10" s="17">
        <v>0.28478359875445802</v>
      </c>
      <c r="Y10" s="17">
        <v>0.32599334075054598</v>
      </c>
      <c r="Z10" s="17">
        <v>0.354593872095396</v>
      </c>
      <c r="AA10" s="17">
        <v>0.350432975355779</v>
      </c>
      <c r="AB10" s="17">
        <v>0.29933808741595502</v>
      </c>
      <c r="AC10" s="17">
        <v>0.37460936902233299</v>
      </c>
      <c r="AD10" s="17"/>
      <c r="AE10" s="17">
        <v>0.28711116968033601</v>
      </c>
      <c r="AF10" s="17">
        <v>0.35310066547997798</v>
      </c>
      <c r="AG10" s="17">
        <v>0.35606413574748602</v>
      </c>
      <c r="AH10" s="17"/>
      <c r="AI10" s="17">
        <v>0.294305621356105</v>
      </c>
      <c r="AJ10" s="17">
        <v>0.34380532526065399</v>
      </c>
      <c r="AK10" s="17">
        <v>0.41514688819272899</v>
      </c>
      <c r="AL10" s="17">
        <v>0.31062853951811298</v>
      </c>
      <c r="AM10" s="17">
        <v>0.33689808069404198</v>
      </c>
      <c r="AN10" s="17"/>
      <c r="AO10" s="17">
        <v>0.33081349079907701</v>
      </c>
      <c r="AP10" s="17">
        <v>0.35438315706766399</v>
      </c>
      <c r="AQ10" s="17">
        <v>0.415845152465809</v>
      </c>
      <c r="AR10" s="17"/>
      <c r="AS10" s="17">
        <v>0.29831576556380401</v>
      </c>
      <c r="AT10" s="17">
        <v>0.35942494751941501</v>
      </c>
      <c r="AU10" s="17">
        <v>0.34205851523313002</v>
      </c>
      <c r="AV10" s="17">
        <v>0.34300855422270798</v>
      </c>
      <c r="AW10" s="17">
        <v>0.29067018730599198</v>
      </c>
    </row>
    <row r="11" spans="2:49" x14ac:dyDescent="0.25">
      <c r="B11" s="18" t="s">
        <v>88</v>
      </c>
      <c r="C11" s="17">
        <v>0.18062941041390099</v>
      </c>
      <c r="D11" s="17">
        <v>0.170760166983149</v>
      </c>
      <c r="E11" s="17">
        <v>0.191779286040348</v>
      </c>
      <c r="F11" s="17"/>
      <c r="G11" s="17">
        <v>0.16920152031914601</v>
      </c>
      <c r="H11" s="17">
        <v>0.178114227173191</v>
      </c>
      <c r="I11" s="17">
        <v>0.17648798251664499</v>
      </c>
      <c r="J11" s="17">
        <v>0.20070893962422301</v>
      </c>
      <c r="K11" s="17">
        <v>0.179424674153709</v>
      </c>
      <c r="L11" s="17">
        <v>0.17824542532427101</v>
      </c>
      <c r="M11" s="17"/>
      <c r="N11" s="17">
        <v>0.14741136553331299</v>
      </c>
      <c r="O11" s="17">
        <v>0.18610499022049101</v>
      </c>
      <c r="P11" s="17">
        <v>0.185808604588655</v>
      </c>
      <c r="Q11" s="17">
        <v>0.203237432087578</v>
      </c>
      <c r="R11" s="17"/>
      <c r="S11" s="17">
        <v>0.18711825597593501</v>
      </c>
      <c r="T11" s="17">
        <v>0.17748945326899901</v>
      </c>
      <c r="U11" s="17">
        <v>0.22994063145628199</v>
      </c>
      <c r="V11" s="17">
        <v>0.22232735804690601</v>
      </c>
      <c r="W11" s="17">
        <v>0.15381165770246899</v>
      </c>
      <c r="X11" s="17">
        <v>0.20761233467065199</v>
      </c>
      <c r="Y11" s="17">
        <v>0.18473094730192599</v>
      </c>
      <c r="Z11" s="17">
        <v>0.105378999571366</v>
      </c>
      <c r="AA11" s="17">
        <v>0.15312695077903499</v>
      </c>
      <c r="AB11" s="17">
        <v>0.16236430630187601</v>
      </c>
      <c r="AC11" s="17">
        <v>0.15249303906998099</v>
      </c>
      <c r="AD11" s="17"/>
      <c r="AE11" s="17">
        <v>0.19429896964153701</v>
      </c>
      <c r="AF11" s="17">
        <v>0.14576884579235</v>
      </c>
      <c r="AG11" s="17">
        <v>0.21530479820366399</v>
      </c>
      <c r="AH11" s="17"/>
      <c r="AI11" s="17">
        <v>0.189582655660888</v>
      </c>
      <c r="AJ11" s="17">
        <v>0.15037903559604501</v>
      </c>
      <c r="AK11" s="17">
        <v>0.127950687289212</v>
      </c>
      <c r="AL11" s="17">
        <v>0.17087488439040399</v>
      </c>
      <c r="AM11" s="17">
        <v>0.225748626243822</v>
      </c>
      <c r="AN11" s="17"/>
      <c r="AO11" s="17">
        <v>0.18243565151184099</v>
      </c>
      <c r="AP11" s="17">
        <v>0.151253812413086</v>
      </c>
      <c r="AQ11" s="17">
        <v>0.13892200535031299</v>
      </c>
      <c r="AR11" s="17"/>
      <c r="AS11" s="17">
        <v>0.233077186828439</v>
      </c>
      <c r="AT11" s="17">
        <v>0.178158307674671</v>
      </c>
      <c r="AU11" s="17">
        <v>0.16340089265649099</v>
      </c>
      <c r="AV11" s="17">
        <v>0.10829252084687201</v>
      </c>
      <c r="AW11" s="17">
        <v>0.166552887799996</v>
      </c>
    </row>
    <row r="12" spans="2:49" x14ac:dyDescent="0.25">
      <c r="B12" s="18" t="s">
        <v>89</v>
      </c>
      <c r="C12" s="17">
        <v>0.18344542639025599</v>
      </c>
      <c r="D12" s="17">
        <v>0.17922993125167</v>
      </c>
      <c r="E12" s="17">
        <v>0.18809534121786001</v>
      </c>
      <c r="F12" s="17"/>
      <c r="G12" s="17">
        <v>0.21339633111588599</v>
      </c>
      <c r="H12" s="17">
        <v>0.19803241321853399</v>
      </c>
      <c r="I12" s="17">
        <v>0.19452624623244799</v>
      </c>
      <c r="J12" s="17">
        <v>0.144507521065702</v>
      </c>
      <c r="K12" s="17">
        <v>0.16912091888740199</v>
      </c>
      <c r="L12" s="17">
        <v>0.183610578196677</v>
      </c>
      <c r="M12" s="17"/>
      <c r="N12" s="17">
        <v>0.174787982365565</v>
      </c>
      <c r="O12" s="17">
        <v>0.178961054797805</v>
      </c>
      <c r="P12" s="17">
        <v>0.195827630987434</v>
      </c>
      <c r="Q12" s="17">
        <v>0.188387240395651</v>
      </c>
      <c r="R12" s="17"/>
      <c r="S12" s="17">
        <v>0.19371356708243601</v>
      </c>
      <c r="T12" s="17">
        <v>0.18722775768164901</v>
      </c>
      <c r="U12" s="17">
        <v>0.15519591138000899</v>
      </c>
      <c r="V12" s="17">
        <v>0.14828988152223299</v>
      </c>
      <c r="W12" s="17">
        <v>0.16517598613610299</v>
      </c>
      <c r="X12" s="17">
        <v>0.18010898506485001</v>
      </c>
      <c r="Y12" s="17">
        <v>0.194034113616187</v>
      </c>
      <c r="Z12" s="17">
        <v>0.21640645027595001</v>
      </c>
      <c r="AA12" s="17">
        <v>0.19650419744664699</v>
      </c>
      <c r="AB12" s="17">
        <v>0.19739837008899</v>
      </c>
      <c r="AC12" s="17">
        <v>0.18778270516061599</v>
      </c>
      <c r="AD12" s="17"/>
      <c r="AE12" s="17">
        <v>0.221129282703691</v>
      </c>
      <c r="AF12" s="17">
        <v>0.155620191888687</v>
      </c>
      <c r="AG12" s="17">
        <v>0.185177760426673</v>
      </c>
      <c r="AH12" s="17"/>
      <c r="AI12" s="17">
        <v>0.21764521135600101</v>
      </c>
      <c r="AJ12" s="17">
        <v>0.18521410800534999</v>
      </c>
      <c r="AK12" s="17">
        <v>0.13167280849496901</v>
      </c>
      <c r="AL12" s="17">
        <v>0.15448365092014499</v>
      </c>
      <c r="AM12" s="17">
        <v>0.16803693758462701</v>
      </c>
      <c r="AN12" s="17"/>
      <c r="AO12" s="17">
        <v>0.21776711507211599</v>
      </c>
      <c r="AP12" s="17">
        <v>0.17763179182604799</v>
      </c>
      <c r="AQ12" s="17">
        <v>0.14187794285456101</v>
      </c>
      <c r="AR12" s="17"/>
      <c r="AS12" s="17">
        <v>0.179210347920051</v>
      </c>
      <c r="AT12" s="17">
        <v>0.187414108952596</v>
      </c>
      <c r="AU12" s="17">
        <v>0.17224811731622</v>
      </c>
      <c r="AV12" s="17">
        <v>0.171755050944111</v>
      </c>
      <c r="AW12" s="17">
        <v>0.14825555226012299</v>
      </c>
    </row>
    <row r="13" spans="2:49" x14ac:dyDescent="0.25">
      <c r="B13" s="18" t="s">
        <v>90</v>
      </c>
      <c r="C13" s="19">
        <v>9.2991374908791904E-2</v>
      </c>
      <c r="D13" s="19">
        <v>0.10124418471680099</v>
      </c>
      <c r="E13" s="19">
        <v>8.5287746194596004E-2</v>
      </c>
      <c r="F13" s="19"/>
      <c r="G13" s="19">
        <v>6.4469108143911505E-2</v>
      </c>
      <c r="H13" s="19">
        <v>6.8647109934341199E-2</v>
      </c>
      <c r="I13" s="19">
        <v>9.3179571474612893E-2</v>
      </c>
      <c r="J13" s="19">
        <v>9.97573666033756E-2</v>
      </c>
      <c r="K13" s="19">
        <v>0.11922432120867101</v>
      </c>
      <c r="L13" s="19">
        <v>0.108770338505357</v>
      </c>
      <c r="M13" s="19"/>
      <c r="N13" s="19">
        <v>7.1425019908544898E-2</v>
      </c>
      <c r="O13" s="19">
        <v>7.5534350184107202E-2</v>
      </c>
      <c r="P13" s="19">
        <v>0.119819828551833</v>
      </c>
      <c r="Q13" s="19">
        <v>0.11090362383318</v>
      </c>
      <c r="R13" s="19"/>
      <c r="S13" s="19">
        <v>7.4573643192740499E-2</v>
      </c>
      <c r="T13" s="19">
        <v>6.78270784196182E-2</v>
      </c>
      <c r="U13" s="19">
        <v>7.7619840790146694E-2</v>
      </c>
      <c r="V13" s="19">
        <v>9.2626159479571299E-2</v>
      </c>
      <c r="W13" s="19">
        <v>7.3752508537954106E-2</v>
      </c>
      <c r="X13" s="19">
        <v>0.119799035617522</v>
      </c>
      <c r="Y13" s="19">
        <v>9.3419384709583594E-2</v>
      </c>
      <c r="Z13" s="19">
        <v>0.12721626048715301</v>
      </c>
      <c r="AA13" s="19">
        <v>0.121974129871694</v>
      </c>
      <c r="AB13" s="19">
        <v>9.9315007449005094E-2</v>
      </c>
      <c r="AC13" s="19">
        <v>0.110673928691852</v>
      </c>
      <c r="AD13" s="19"/>
      <c r="AE13" s="19">
        <v>0.142067120263872</v>
      </c>
      <c r="AF13" s="19">
        <v>6.7418807113490201E-2</v>
      </c>
      <c r="AG13" s="19">
        <v>6.8684092278844505E-2</v>
      </c>
      <c r="AH13" s="19"/>
      <c r="AI13" s="19">
        <v>0.13039480450089</v>
      </c>
      <c r="AJ13" s="19">
        <v>6.32252957303618E-2</v>
      </c>
      <c r="AK13" s="19">
        <v>5.5524134416169303E-2</v>
      </c>
      <c r="AL13" s="19">
        <v>0.28431905229834598</v>
      </c>
      <c r="AM13" s="19">
        <v>8.5064018633467395E-2</v>
      </c>
      <c r="AN13" s="19"/>
      <c r="AO13" s="19">
        <v>0.116474667986467</v>
      </c>
      <c r="AP13" s="19">
        <v>6.0592685259844702E-2</v>
      </c>
      <c r="AQ13" s="19">
        <v>4.2941421741818198E-2</v>
      </c>
      <c r="AR13" s="19"/>
      <c r="AS13" s="19">
        <v>0.123195318080771</v>
      </c>
      <c r="AT13" s="19">
        <v>8.4397945510998204E-2</v>
      </c>
      <c r="AU13" s="19">
        <v>6.0457727020617698E-2</v>
      </c>
      <c r="AV13" s="19">
        <v>7.8057841319390697E-2</v>
      </c>
      <c r="AW13" s="19">
        <v>7.4229450972673194E-2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E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20.7109375" customWidth="1"/>
  </cols>
  <sheetData>
    <row r="2" spans="2:5" ht="39.950000000000003" customHeight="1" x14ac:dyDescent="0.25">
      <c r="D2" s="30" t="s">
        <v>478</v>
      </c>
      <c r="E2" s="26"/>
    </row>
    <row r="6" spans="2:5" ht="50.1" customHeight="1" x14ac:dyDescent="0.25">
      <c r="B6" s="20" t="s">
        <v>15</v>
      </c>
      <c r="C6" s="20" t="s">
        <v>476</v>
      </c>
      <c r="D6" s="20" t="s">
        <v>477</v>
      </c>
    </row>
    <row r="7" spans="2:5" x14ac:dyDescent="0.25">
      <c r="B7" s="18" t="s">
        <v>172</v>
      </c>
      <c r="C7" s="17">
        <v>0.16453525943528199</v>
      </c>
      <c r="D7" s="17">
        <v>6.4437702870026398E-2</v>
      </c>
    </row>
    <row r="8" spans="2:5" x14ac:dyDescent="0.25">
      <c r="B8" s="18" t="s">
        <v>173</v>
      </c>
      <c r="C8" s="17">
        <v>0.39296264334665898</v>
      </c>
      <c r="D8" s="17">
        <v>0.26901064303310501</v>
      </c>
    </row>
    <row r="9" spans="2:5" x14ac:dyDescent="0.25">
      <c r="B9" s="18" t="s">
        <v>174</v>
      </c>
      <c r="C9" s="17">
        <v>0.27761134823904998</v>
      </c>
      <c r="D9" s="17">
        <v>0.33465364826591298</v>
      </c>
    </row>
    <row r="10" spans="2:5" x14ac:dyDescent="0.25">
      <c r="B10" s="18" t="s">
        <v>175</v>
      </c>
      <c r="C10" s="17">
        <v>9.9582812102363499E-2</v>
      </c>
      <c r="D10" s="17">
        <v>0.232823279727118</v>
      </c>
    </row>
    <row r="11" spans="2:5" x14ac:dyDescent="0.25">
      <c r="B11" s="18" t="s">
        <v>176</v>
      </c>
      <c r="C11" s="17">
        <v>6.5307936876644504E-2</v>
      </c>
      <c r="D11" s="17">
        <v>9.9074726103837205E-2</v>
      </c>
    </row>
    <row r="12" spans="2:5" x14ac:dyDescent="0.25">
      <c r="B12" s="23" t="s">
        <v>177</v>
      </c>
      <c r="C12" s="21">
        <v>0.557497902781942</v>
      </c>
      <c r="D12" s="21">
        <v>0.33344834590313199</v>
      </c>
    </row>
    <row r="13" spans="2:5" x14ac:dyDescent="0.25">
      <c r="B13" s="23" t="s">
        <v>178</v>
      </c>
      <c r="C13" s="21">
        <v>0.16489074897900799</v>
      </c>
      <c r="D13" s="21">
        <v>0.33189800583095502</v>
      </c>
    </row>
    <row r="14" spans="2:5" x14ac:dyDescent="0.25">
      <c r="B14" s="23" t="s">
        <v>179</v>
      </c>
      <c r="C14" s="22">
        <v>0.39260715380293398</v>
      </c>
      <c r="D14" s="22">
        <v>1.5503400721769099E-3</v>
      </c>
    </row>
    <row r="15" spans="2:5" x14ac:dyDescent="0.25">
      <c r="B15" s="16"/>
      <c r="C15" s="16"/>
      <c r="D15" s="16"/>
    </row>
    <row r="16" spans="2:5" x14ac:dyDescent="0.25">
      <c r="B16" t="s">
        <v>77</v>
      </c>
    </row>
    <row r="17" spans="2:2" x14ac:dyDescent="0.25">
      <c r="B17" t="s">
        <v>78</v>
      </c>
    </row>
    <row r="21" spans="2:2" x14ac:dyDescent="0.25">
      <c r="B21"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6.4437702870026398E-2</v>
      </c>
      <c r="D9" s="17">
        <v>7.8122243884591699E-2</v>
      </c>
      <c r="E9" s="17">
        <v>5.1626216680562699E-2</v>
      </c>
      <c r="F9" s="17"/>
      <c r="G9" s="17">
        <v>9.3750943602951498E-2</v>
      </c>
      <c r="H9" s="17">
        <v>0.108081164198553</v>
      </c>
      <c r="I9" s="17">
        <v>7.6826900112569804E-2</v>
      </c>
      <c r="J9" s="17">
        <v>5.174618431183E-2</v>
      </c>
      <c r="K9" s="17">
        <v>3.0130374008207301E-2</v>
      </c>
      <c r="L9" s="17">
        <v>3.2418001680308103E-2</v>
      </c>
      <c r="M9" s="17"/>
      <c r="N9" s="17">
        <v>8.2522111022647199E-2</v>
      </c>
      <c r="O9" s="17">
        <v>5.3276693699660503E-2</v>
      </c>
      <c r="P9" s="17">
        <v>6.3569066914908004E-2</v>
      </c>
      <c r="Q9" s="17">
        <v>5.8550432004568803E-2</v>
      </c>
      <c r="R9" s="17"/>
      <c r="S9" s="17">
        <v>9.3309994157113899E-2</v>
      </c>
      <c r="T9" s="17">
        <v>4.4415040992568898E-2</v>
      </c>
      <c r="U9" s="17">
        <v>6.3211341015153202E-2</v>
      </c>
      <c r="V9" s="17">
        <v>5.3876756183233197E-2</v>
      </c>
      <c r="W9" s="17">
        <v>7.5130978039480406E-2</v>
      </c>
      <c r="X9" s="17">
        <v>8.6219028778265899E-2</v>
      </c>
      <c r="Y9" s="17">
        <v>6.4554448173427106E-2</v>
      </c>
      <c r="Z9" s="17">
        <v>5.3607462720563201E-2</v>
      </c>
      <c r="AA9" s="17">
        <v>4.7111401158063997E-2</v>
      </c>
      <c r="AB9" s="17">
        <v>6.3411535399044705E-2</v>
      </c>
      <c r="AC9" s="17">
        <v>5.08667835375399E-2</v>
      </c>
      <c r="AD9" s="17"/>
      <c r="AE9" s="17">
        <v>5.7765489565278501E-2</v>
      </c>
      <c r="AF9" s="17">
        <v>7.6947457110944695E-2</v>
      </c>
      <c r="AG9" s="17">
        <v>4.9942226526742399E-2</v>
      </c>
      <c r="AH9" s="17"/>
      <c r="AI9" s="17">
        <v>7.4466432419212095E-2</v>
      </c>
      <c r="AJ9" s="17">
        <v>7.4147443017879497E-2</v>
      </c>
      <c r="AK9" s="17">
        <v>7.1026541177860697E-2</v>
      </c>
      <c r="AL9" s="17">
        <v>5.4282240717010301E-2</v>
      </c>
      <c r="AM9" s="17">
        <v>3.5299785478724602E-2</v>
      </c>
      <c r="AN9" s="17"/>
      <c r="AO9" s="17">
        <v>9.2738783286900703E-2</v>
      </c>
      <c r="AP9" s="17">
        <v>6.5402263361697896E-2</v>
      </c>
      <c r="AQ9" s="17">
        <v>7.9129188929090502E-2</v>
      </c>
      <c r="AR9" s="17"/>
      <c r="AS9" s="17">
        <v>4.5550757737907101E-2</v>
      </c>
      <c r="AT9" s="17">
        <v>5.9697111362020702E-2</v>
      </c>
      <c r="AU9" s="17">
        <v>6.9122990319978997E-2</v>
      </c>
      <c r="AV9" s="17">
        <v>0.124618570447423</v>
      </c>
      <c r="AW9" s="17">
        <v>0.107281040993014</v>
      </c>
    </row>
    <row r="10" spans="2:49" x14ac:dyDescent="0.25">
      <c r="B10" s="18" t="s">
        <v>173</v>
      </c>
      <c r="C10" s="17">
        <v>0.26901064303310501</v>
      </c>
      <c r="D10" s="17">
        <v>0.29851307128298499</v>
      </c>
      <c r="E10" s="17">
        <v>0.24145820654858499</v>
      </c>
      <c r="F10" s="17"/>
      <c r="G10" s="17">
        <v>0.32224922659958999</v>
      </c>
      <c r="H10" s="17">
        <v>0.261566746202616</v>
      </c>
      <c r="I10" s="17">
        <v>0.249022624165854</v>
      </c>
      <c r="J10" s="17">
        <v>0.29875218376659202</v>
      </c>
      <c r="K10" s="17">
        <v>0.26561211984963901</v>
      </c>
      <c r="L10" s="17">
        <v>0.23354842507580301</v>
      </c>
      <c r="M10" s="17"/>
      <c r="N10" s="17">
        <v>0.28636576212942799</v>
      </c>
      <c r="O10" s="17">
        <v>0.27335807275094098</v>
      </c>
      <c r="P10" s="17">
        <v>0.26128941295319802</v>
      </c>
      <c r="Q10" s="17">
        <v>0.25165042495776702</v>
      </c>
      <c r="R10" s="17"/>
      <c r="S10" s="17">
        <v>0.28911108053846701</v>
      </c>
      <c r="T10" s="17">
        <v>0.31164744655474103</v>
      </c>
      <c r="U10" s="17">
        <v>0.213258645824312</v>
      </c>
      <c r="V10" s="17">
        <v>0.30027536841055402</v>
      </c>
      <c r="W10" s="17">
        <v>0.24896390426610299</v>
      </c>
      <c r="X10" s="17">
        <v>0.24539648279164999</v>
      </c>
      <c r="Y10" s="17">
        <v>0.234173804570079</v>
      </c>
      <c r="Z10" s="17">
        <v>0.35700682823749103</v>
      </c>
      <c r="AA10" s="17">
        <v>0.279018592134121</v>
      </c>
      <c r="AB10" s="17">
        <v>0.214687813099813</v>
      </c>
      <c r="AC10" s="17">
        <v>0.26675632888248801</v>
      </c>
      <c r="AD10" s="17"/>
      <c r="AE10" s="17">
        <v>0.30352450985079099</v>
      </c>
      <c r="AF10" s="17">
        <v>0.25313948022146798</v>
      </c>
      <c r="AG10" s="17">
        <v>0.238636965362062</v>
      </c>
      <c r="AH10" s="17"/>
      <c r="AI10" s="17">
        <v>0.33330394179608602</v>
      </c>
      <c r="AJ10" s="17">
        <v>0.25607402070755603</v>
      </c>
      <c r="AK10" s="17">
        <v>0.26880729711439999</v>
      </c>
      <c r="AL10" s="17">
        <v>0.17288301567732201</v>
      </c>
      <c r="AM10" s="17">
        <v>0.21189010771616601</v>
      </c>
      <c r="AN10" s="17"/>
      <c r="AO10" s="17">
        <v>0.394650709797562</v>
      </c>
      <c r="AP10" s="17">
        <v>0.27669225778377099</v>
      </c>
      <c r="AQ10" s="17">
        <v>0.26133252625980202</v>
      </c>
      <c r="AR10" s="17"/>
      <c r="AS10" s="17">
        <v>0.24557454141100901</v>
      </c>
      <c r="AT10" s="17">
        <v>0.27864498406523902</v>
      </c>
      <c r="AU10" s="17">
        <v>0.26700345864717601</v>
      </c>
      <c r="AV10" s="17">
        <v>0.30715745092935698</v>
      </c>
      <c r="AW10" s="17">
        <v>0.25397545548799999</v>
      </c>
    </row>
    <row r="11" spans="2:49" x14ac:dyDescent="0.25">
      <c r="B11" s="18" t="s">
        <v>174</v>
      </c>
      <c r="C11" s="17">
        <v>0.33465364826591298</v>
      </c>
      <c r="D11" s="17">
        <v>0.30643531969677101</v>
      </c>
      <c r="E11" s="17">
        <v>0.36103905145399801</v>
      </c>
      <c r="F11" s="17"/>
      <c r="G11" s="17">
        <v>0.31658234224905601</v>
      </c>
      <c r="H11" s="17">
        <v>0.28980624432824398</v>
      </c>
      <c r="I11" s="17">
        <v>0.322984926411094</v>
      </c>
      <c r="J11" s="17">
        <v>0.31878161636519597</v>
      </c>
      <c r="K11" s="17">
        <v>0.35981273029552202</v>
      </c>
      <c r="L11" s="17">
        <v>0.38883447800074</v>
      </c>
      <c r="M11" s="17"/>
      <c r="N11" s="17">
        <v>0.29118002717671398</v>
      </c>
      <c r="O11" s="17">
        <v>0.345840805634617</v>
      </c>
      <c r="P11" s="17">
        <v>0.35371286744050701</v>
      </c>
      <c r="Q11" s="17">
        <v>0.35206709395945202</v>
      </c>
      <c r="R11" s="17"/>
      <c r="S11" s="17">
        <v>0.29652564997215602</v>
      </c>
      <c r="T11" s="17">
        <v>0.34126738983466198</v>
      </c>
      <c r="U11" s="17">
        <v>0.37758308889340497</v>
      </c>
      <c r="V11" s="17">
        <v>0.29272007033035902</v>
      </c>
      <c r="W11" s="17">
        <v>0.376755707494139</v>
      </c>
      <c r="X11" s="17">
        <v>0.37622120640279799</v>
      </c>
      <c r="Y11" s="17">
        <v>0.37530420849303803</v>
      </c>
      <c r="Z11" s="17">
        <v>0.29038746163467299</v>
      </c>
      <c r="AA11" s="17">
        <v>0.324675632973983</v>
      </c>
      <c r="AB11" s="17">
        <v>0.314973292323178</v>
      </c>
      <c r="AC11" s="17">
        <v>0.32495121277940803</v>
      </c>
      <c r="AD11" s="17"/>
      <c r="AE11" s="17">
        <v>0.34455045606793999</v>
      </c>
      <c r="AF11" s="17">
        <v>0.30329322884207799</v>
      </c>
      <c r="AG11" s="17">
        <v>0.39549851028539201</v>
      </c>
      <c r="AH11" s="17"/>
      <c r="AI11" s="17">
        <v>0.33573244604822899</v>
      </c>
      <c r="AJ11" s="17">
        <v>0.29840136092654701</v>
      </c>
      <c r="AK11" s="17">
        <v>0.29528983596652503</v>
      </c>
      <c r="AL11" s="17">
        <v>0.42944085276434801</v>
      </c>
      <c r="AM11" s="17">
        <v>0.40141075752496003</v>
      </c>
      <c r="AN11" s="17"/>
      <c r="AO11" s="17">
        <v>0.32690543170873598</v>
      </c>
      <c r="AP11" s="17">
        <v>0.30100119939995601</v>
      </c>
      <c r="AQ11" s="17">
        <v>0.33335836044262801</v>
      </c>
      <c r="AR11" s="17"/>
      <c r="AS11" s="17">
        <v>0.38182893552117603</v>
      </c>
      <c r="AT11" s="17">
        <v>0.31459128227246402</v>
      </c>
      <c r="AU11" s="17">
        <v>0.31142417812658002</v>
      </c>
      <c r="AV11" s="17">
        <v>0.26819334598563999</v>
      </c>
      <c r="AW11" s="17">
        <v>0.33115240097333998</v>
      </c>
    </row>
    <row r="12" spans="2:49" x14ac:dyDescent="0.25">
      <c r="B12" s="18" t="s">
        <v>175</v>
      </c>
      <c r="C12" s="17">
        <v>0.232823279727118</v>
      </c>
      <c r="D12" s="17">
        <v>0.21217160368750601</v>
      </c>
      <c r="E12" s="17">
        <v>0.252497186999111</v>
      </c>
      <c r="F12" s="17"/>
      <c r="G12" s="17">
        <v>0.186620108289071</v>
      </c>
      <c r="H12" s="17">
        <v>0.23305742023242201</v>
      </c>
      <c r="I12" s="17">
        <v>0.25177928269014599</v>
      </c>
      <c r="J12" s="17">
        <v>0.24141597451220301</v>
      </c>
      <c r="K12" s="17">
        <v>0.23149830781250499</v>
      </c>
      <c r="L12" s="17">
        <v>0.242251963826493</v>
      </c>
      <c r="M12" s="17"/>
      <c r="N12" s="17">
        <v>0.23768594215283601</v>
      </c>
      <c r="O12" s="17">
        <v>0.22441213721736</v>
      </c>
      <c r="P12" s="17">
        <v>0.23434706010541101</v>
      </c>
      <c r="Q12" s="17">
        <v>0.234645509166338</v>
      </c>
      <c r="R12" s="17"/>
      <c r="S12" s="17">
        <v>0.23347549560560399</v>
      </c>
      <c r="T12" s="17">
        <v>0.210889770132931</v>
      </c>
      <c r="U12" s="17">
        <v>0.23988203840212699</v>
      </c>
      <c r="V12" s="17">
        <v>0.25316872641919602</v>
      </c>
      <c r="W12" s="17">
        <v>0.21012919769609201</v>
      </c>
      <c r="X12" s="17">
        <v>0.200116433709143</v>
      </c>
      <c r="Y12" s="17">
        <v>0.223334387294465</v>
      </c>
      <c r="Z12" s="17">
        <v>0.208224845119243</v>
      </c>
      <c r="AA12" s="17">
        <v>0.250220663331506</v>
      </c>
      <c r="AB12" s="17">
        <v>0.28393684841505301</v>
      </c>
      <c r="AC12" s="17">
        <v>0.23519855333671999</v>
      </c>
      <c r="AD12" s="17"/>
      <c r="AE12" s="17">
        <v>0.206245628890972</v>
      </c>
      <c r="AF12" s="17">
        <v>0.25945241588565698</v>
      </c>
      <c r="AG12" s="17">
        <v>0.211349546408065</v>
      </c>
      <c r="AH12" s="17"/>
      <c r="AI12" s="17">
        <v>0.19779181532236001</v>
      </c>
      <c r="AJ12" s="17">
        <v>0.247163891124735</v>
      </c>
      <c r="AK12" s="17">
        <v>0.27095142827514501</v>
      </c>
      <c r="AL12" s="17">
        <v>0.18330999500050199</v>
      </c>
      <c r="AM12" s="17">
        <v>0.249122696691328</v>
      </c>
      <c r="AN12" s="17"/>
      <c r="AO12" s="17">
        <v>0.150953367626877</v>
      </c>
      <c r="AP12" s="17">
        <v>0.25302461295853002</v>
      </c>
      <c r="AQ12" s="17">
        <v>0.24561462147638599</v>
      </c>
      <c r="AR12" s="17"/>
      <c r="AS12" s="17">
        <v>0.20872664595662899</v>
      </c>
      <c r="AT12" s="17">
        <v>0.26002343101165398</v>
      </c>
      <c r="AU12" s="17">
        <v>0.24996060828040001</v>
      </c>
      <c r="AV12" s="17">
        <v>0.20288588314133299</v>
      </c>
      <c r="AW12" s="17">
        <v>0.24732138372238899</v>
      </c>
    </row>
    <row r="13" spans="2:49" x14ac:dyDescent="0.25">
      <c r="B13" s="18" t="s">
        <v>176</v>
      </c>
      <c r="C13" s="17">
        <v>9.9074726103837205E-2</v>
      </c>
      <c r="D13" s="17">
        <v>0.104757761448146</v>
      </c>
      <c r="E13" s="17">
        <v>9.3379338317743393E-2</v>
      </c>
      <c r="F13" s="17"/>
      <c r="G13" s="17">
        <v>8.07973792593316E-2</v>
      </c>
      <c r="H13" s="17">
        <v>0.107488425038165</v>
      </c>
      <c r="I13" s="17">
        <v>9.9386266620336505E-2</v>
      </c>
      <c r="J13" s="17">
        <v>8.9304041044179203E-2</v>
      </c>
      <c r="K13" s="17">
        <v>0.112946468034127</v>
      </c>
      <c r="L13" s="17">
        <v>0.102947131416657</v>
      </c>
      <c r="M13" s="17"/>
      <c r="N13" s="17">
        <v>0.102246157518375</v>
      </c>
      <c r="O13" s="17">
        <v>0.10311229069742001</v>
      </c>
      <c r="P13" s="17">
        <v>8.7081592585975795E-2</v>
      </c>
      <c r="Q13" s="17">
        <v>0.103086539911875</v>
      </c>
      <c r="R13" s="17"/>
      <c r="S13" s="17">
        <v>8.7577779726659394E-2</v>
      </c>
      <c r="T13" s="17">
        <v>9.1780352485097499E-2</v>
      </c>
      <c r="U13" s="17">
        <v>0.106064885865002</v>
      </c>
      <c r="V13" s="17">
        <v>9.9959078656658304E-2</v>
      </c>
      <c r="W13" s="17">
        <v>8.9020212504185001E-2</v>
      </c>
      <c r="X13" s="17">
        <v>9.2046848318143304E-2</v>
      </c>
      <c r="Y13" s="17">
        <v>0.102633151468992</v>
      </c>
      <c r="Z13" s="17">
        <v>9.0773402288028701E-2</v>
      </c>
      <c r="AA13" s="17">
        <v>9.8973710402325707E-2</v>
      </c>
      <c r="AB13" s="17">
        <v>0.12299051076291199</v>
      </c>
      <c r="AC13" s="17">
        <v>0.122227121463844</v>
      </c>
      <c r="AD13" s="17"/>
      <c r="AE13" s="17">
        <v>8.7913915625018796E-2</v>
      </c>
      <c r="AF13" s="17">
        <v>0.107167417939852</v>
      </c>
      <c r="AG13" s="17">
        <v>0.104572751417739</v>
      </c>
      <c r="AH13" s="17"/>
      <c r="AI13" s="17">
        <v>5.8705364414112803E-2</v>
      </c>
      <c r="AJ13" s="17">
        <v>0.124213284223283</v>
      </c>
      <c r="AK13" s="17">
        <v>9.3924897466069898E-2</v>
      </c>
      <c r="AL13" s="17">
        <v>0.160083895840818</v>
      </c>
      <c r="AM13" s="17">
        <v>0.102276652588822</v>
      </c>
      <c r="AN13" s="17"/>
      <c r="AO13" s="17">
        <v>3.4751707579923997E-2</v>
      </c>
      <c r="AP13" s="17">
        <v>0.10387966649604501</v>
      </c>
      <c r="AQ13" s="17">
        <v>8.0565302892094001E-2</v>
      </c>
      <c r="AR13" s="17"/>
      <c r="AS13" s="17">
        <v>0.11831911937327901</v>
      </c>
      <c r="AT13" s="17">
        <v>8.7043191288622701E-2</v>
      </c>
      <c r="AU13" s="17">
        <v>0.10248876462586599</v>
      </c>
      <c r="AV13" s="17">
        <v>9.7144749496246602E-2</v>
      </c>
      <c r="AW13" s="17">
        <v>6.0269718823257802E-2</v>
      </c>
    </row>
    <row r="14" spans="2:49" x14ac:dyDescent="0.25">
      <c r="B14" s="18" t="s">
        <v>177</v>
      </c>
      <c r="C14" s="21">
        <v>0.33344834590313199</v>
      </c>
      <c r="D14" s="21">
        <v>0.37663531516757698</v>
      </c>
      <c r="E14" s="21">
        <v>0.29308442322914802</v>
      </c>
      <c r="F14" s="21"/>
      <c r="G14" s="21">
        <v>0.41600017020254199</v>
      </c>
      <c r="H14" s="21">
        <v>0.36964791040116901</v>
      </c>
      <c r="I14" s="21">
        <v>0.32584952427842401</v>
      </c>
      <c r="J14" s="21">
        <v>0.350498368078422</v>
      </c>
      <c r="K14" s="21">
        <v>0.29574249385784701</v>
      </c>
      <c r="L14" s="21">
        <v>0.26596642675611099</v>
      </c>
      <c r="M14" s="21"/>
      <c r="N14" s="21">
        <v>0.368887873152075</v>
      </c>
      <c r="O14" s="21">
        <v>0.32663476645060202</v>
      </c>
      <c r="P14" s="21">
        <v>0.32485847986810601</v>
      </c>
      <c r="Q14" s="21">
        <v>0.31020085696233601</v>
      </c>
      <c r="R14" s="21"/>
      <c r="S14" s="21">
        <v>0.38242107469558101</v>
      </c>
      <c r="T14" s="21">
        <v>0.35606248754730901</v>
      </c>
      <c r="U14" s="21">
        <v>0.276469986839466</v>
      </c>
      <c r="V14" s="21">
        <v>0.35415212459378698</v>
      </c>
      <c r="W14" s="21">
        <v>0.32409488230558298</v>
      </c>
      <c r="X14" s="21">
        <v>0.33161551156991598</v>
      </c>
      <c r="Y14" s="21">
        <v>0.29872825274350601</v>
      </c>
      <c r="Z14" s="21">
        <v>0.41061429095805402</v>
      </c>
      <c r="AA14" s="21">
        <v>0.32612999329218501</v>
      </c>
      <c r="AB14" s="21">
        <v>0.27809934849885698</v>
      </c>
      <c r="AC14" s="21">
        <v>0.317623112420028</v>
      </c>
      <c r="AD14" s="21"/>
      <c r="AE14" s="21">
        <v>0.36128999941606899</v>
      </c>
      <c r="AF14" s="21">
        <v>0.33008693733241301</v>
      </c>
      <c r="AG14" s="21">
        <v>0.28857919188880399</v>
      </c>
      <c r="AH14" s="21"/>
      <c r="AI14" s="21">
        <v>0.40777037421529799</v>
      </c>
      <c r="AJ14" s="21">
        <v>0.33022146372543498</v>
      </c>
      <c r="AK14" s="21">
        <v>0.33983383829225999</v>
      </c>
      <c r="AL14" s="21">
        <v>0.22716525639433199</v>
      </c>
      <c r="AM14" s="21">
        <v>0.24718989319488999</v>
      </c>
      <c r="AN14" s="21"/>
      <c r="AO14" s="21">
        <v>0.487389493084463</v>
      </c>
      <c r="AP14" s="21">
        <v>0.34209452114546901</v>
      </c>
      <c r="AQ14" s="21">
        <v>0.34046171518889301</v>
      </c>
      <c r="AR14" s="21"/>
      <c r="AS14" s="21">
        <v>0.29112529914891599</v>
      </c>
      <c r="AT14" s="21">
        <v>0.33834209542726001</v>
      </c>
      <c r="AU14" s="21">
        <v>0.33612644896715499</v>
      </c>
      <c r="AV14" s="21">
        <v>0.43177602137678101</v>
      </c>
      <c r="AW14" s="21">
        <v>0.36125649648101299</v>
      </c>
    </row>
    <row r="15" spans="2:49" x14ac:dyDescent="0.25">
      <c r="B15" s="18" t="s">
        <v>178</v>
      </c>
      <c r="C15" s="21">
        <v>0.33189800583095502</v>
      </c>
      <c r="D15" s="21">
        <v>0.31692936513565101</v>
      </c>
      <c r="E15" s="21">
        <v>0.34587652531685398</v>
      </c>
      <c r="F15" s="21"/>
      <c r="G15" s="21">
        <v>0.267417487548403</v>
      </c>
      <c r="H15" s="21">
        <v>0.34054584527058701</v>
      </c>
      <c r="I15" s="21">
        <v>0.35116554931048299</v>
      </c>
      <c r="J15" s="21">
        <v>0.33072001555638197</v>
      </c>
      <c r="K15" s="21">
        <v>0.34444477584663202</v>
      </c>
      <c r="L15" s="21">
        <v>0.34519909524314901</v>
      </c>
      <c r="M15" s="21"/>
      <c r="N15" s="21">
        <v>0.33993209967121102</v>
      </c>
      <c r="O15" s="21">
        <v>0.32752442791478098</v>
      </c>
      <c r="P15" s="21">
        <v>0.32142865269138698</v>
      </c>
      <c r="Q15" s="21">
        <v>0.33773204907821203</v>
      </c>
      <c r="R15" s="21"/>
      <c r="S15" s="21">
        <v>0.32105327533226302</v>
      </c>
      <c r="T15" s="21">
        <v>0.302670122618029</v>
      </c>
      <c r="U15" s="21">
        <v>0.34594692426712897</v>
      </c>
      <c r="V15" s="21">
        <v>0.35312780507585401</v>
      </c>
      <c r="W15" s="21">
        <v>0.29914941020027702</v>
      </c>
      <c r="X15" s="21">
        <v>0.29216328202728598</v>
      </c>
      <c r="Y15" s="21">
        <v>0.32596753876345702</v>
      </c>
      <c r="Z15" s="21">
        <v>0.29899824740727199</v>
      </c>
      <c r="AA15" s="21">
        <v>0.349194373733832</v>
      </c>
      <c r="AB15" s="21">
        <v>0.40692735917796502</v>
      </c>
      <c r="AC15" s="21">
        <v>0.35742567480056397</v>
      </c>
      <c r="AD15" s="21"/>
      <c r="AE15" s="21">
        <v>0.29415954451599102</v>
      </c>
      <c r="AF15" s="21">
        <v>0.366619833825509</v>
      </c>
      <c r="AG15" s="21">
        <v>0.315922297825803</v>
      </c>
      <c r="AH15" s="21"/>
      <c r="AI15" s="21">
        <v>0.25649717973647301</v>
      </c>
      <c r="AJ15" s="21">
        <v>0.37137717534801801</v>
      </c>
      <c r="AK15" s="21">
        <v>0.36487632574121498</v>
      </c>
      <c r="AL15" s="21">
        <v>0.34339389084131999</v>
      </c>
      <c r="AM15" s="21">
        <v>0.35139934928014999</v>
      </c>
      <c r="AN15" s="21"/>
      <c r="AO15" s="21">
        <v>0.18570507520680199</v>
      </c>
      <c r="AP15" s="21">
        <v>0.35690427945457498</v>
      </c>
      <c r="AQ15" s="21">
        <v>0.32617992436847998</v>
      </c>
      <c r="AR15" s="21"/>
      <c r="AS15" s="21">
        <v>0.32704576532990798</v>
      </c>
      <c r="AT15" s="21">
        <v>0.34706662230027602</v>
      </c>
      <c r="AU15" s="21">
        <v>0.35244937290626599</v>
      </c>
      <c r="AV15" s="21">
        <v>0.30003063263758001</v>
      </c>
      <c r="AW15" s="21">
        <v>0.30759110254564698</v>
      </c>
    </row>
    <row r="16" spans="2:49" x14ac:dyDescent="0.25">
      <c r="B16" s="18" t="s">
        <v>179</v>
      </c>
      <c r="C16" s="22">
        <v>1.5503400721769099E-3</v>
      </c>
      <c r="D16" s="22">
        <v>5.9705950031925602E-2</v>
      </c>
      <c r="E16" s="22">
        <v>-5.2792102087706301E-2</v>
      </c>
      <c r="F16" s="22"/>
      <c r="G16" s="22">
        <v>0.14858268265413899</v>
      </c>
      <c r="H16" s="22">
        <v>2.9102065130581199E-2</v>
      </c>
      <c r="I16" s="22">
        <v>-2.5316025032059E-2</v>
      </c>
      <c r="J16" s="22">
        <v>1.97783525220394E-2</v>
      </c>
      <c r="K16" s="22">
        <v>-4.8702281988784998E-2</v>
      </c>
      <c r="L16" s="22">
        <v>-7.9232668487038305E-2</v>
      </c>
      <c r="M16" s="22"/>
      <c r="N16" s="22">
        <v>2.8955773480864599E-2</v>
      </c>
      <c r="O16" s="22">
        <v>-8.8966146417918102E-4</v>
      </c>
      <c r="P16" s="22">
        <v>3.4298271767189701E-3</v>
      </c>
      <c r="Q16" s="22">
        <v>-2.75311921158767E-2</v>
      </c>
      <c r="R16" s="22"/>
      <c r="S16" s="22">
        <v>6.1367799363317002E-2</v>
      </c>
      <c r="T16" s="22">
        <v>5.3392364929280699E-2</v>
      </c>
      <c r="U16" s="22">
        <v>-6.9476937427663393E-2</v>
      </c>
      <c r="V16" s="22">
        <v>1.02431951793291E-3</v>
      </c>
      <c r="W16" s="22">
        <v>2.49454721053061E-2</v>
      </c>
      <c r="X16" s="22">
        <v>3.9452229542630599E-2</v>
      </c>
      <c r="Y16" s="22">
        <v>-2.7239286019950699E-2</v>
      </c>
      <c r="Z16" s="22">
        <v>0.111616043550782</v>
      </c>
      <c r="AA16" s="22">
        <v>-2.3064380441647301E-2</v>
      </c>
      <c r="AB16" s="22">
        <v>-0.12882801067910801</v>
      </c>
      <c r="AC16" s="22">
        <v>-3.98025623805369E-2</v>
      </c>
      <c r="AD16" s="22"/>
      <c r="AE16" s="22">
        <v>6.7130454900078199E-2</v>
      </c>
      <c r="AF16" s="22">
        <v>-3.6532896493095803E-2</v>
      </c>
      <c r="AG16" s="22">
        <v>-2.7343105936999099E-2</v>
      </c>
      <c r="AH16" s="22"/>
      <c r="AI16" s="22">
        <v>0.15127319447882501</v>
      </c>
      <c r="AJ16" s="22">
        <v>-4.1155711622582802E-2</v>
      </c>
      <c r="AK16" s="22">
        <v>-2.5042487448954698E-2</v>
      </c>
      <c r="AL16" s="22">
        <v>-0.116228634446989</v>
      </c>
      <c r="AM16" s="22">
        <v>-0.104209456085259</v>
      </c>
      <c r="AN16" s="22"/>
      <c r="AO16" s="22">
        <v>0.30168441787766098</v>
      </c>
      <c r="AP16" s="22">
        <v>-1.48097583091057E-2</v>
      </c>
      <c r="AQ16" s="22">
        <v>1.4281790820413E-2</v>
      </c>
      <c r="AR16" s="22"/>
      <c r="AS16" s="22">
        <v>-3.5920466180992303E-2</v>
      </c>
      <c r="AT16" s="22">
        <v>-8.7245268730161106E-3</v>
      </c>
      <c r="AU16" s="22">
        <v>-1.6322923939110799E-2</v>
      </c>
      <c r="AV16" s="22">
        <v>0.131745388739201</v>
      </c>
      <c r="AW16" s="22">
        <v>5.3665393935366797E-2</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0.16453525943528199</v>
      </c>
      <c r="D9" s="17">
        <v>0.17301387594503101</v>
      </c>
      <c r="E9" s="17">
        <v>0.153165179561536</v>
      </c>
      <c r="F9" s="17"/>
      <c r="G9" s="17">
        <v>0.21612814362344401</v>
      </c>
      <c r="H9" s="17">
        <v>0.20963653609607799</v>
      </c>
      <c r="I9" s="17">
        <v>0.15270531209343899</v>
      </c>
      <c r="J9" s="17">
        <v>0.13854302878247199</v>
      </c>
      <c r="K9" s="17">
        <v>0.12930643529354999</v>
      </c>
      <c r="L9" s="17">
        <v>0.14747203657367999</v>
      </c>
      <c r="M9" s="17"/>
      <c r="N9" s="17">
        <v>0.21637730702788999</v>
      </c>
      <c r="O9" s="17">
        <v>0.13892099312634701</v>
      </c>
      <c r="P9" s="17">
        <v>0.15837675409969701</v>
      </c>
      <c r="Q9" s="17">
        <v>0.139016647013087</v>
      </c>
      <c r="R9" s="17"/>
      <c r="S9" s="17">
        <v>0.17850541239581799</v>
      </c>
      <c r="T9" s="17">
        <v>0.172403681870199</v>
      </c>
      <c r="U9" s="17">
        <v>0.19018536111308801</v>
      </c>
      <c r="V9" s="17">
        <v>0.15797579761061001</v>
      </c>
      <c r="W9" s="17">
        <v>0.215150328812268</v>
      </c>
      <c r="X9" s="17">
        <v>0.14626722100141401</v>
      </c>
      <c r="Y9" s="17">
        <v>0.15308551572776699</v>
      </c>
      <c r="Z9" s="17">
        <v>0.17935027839343201</v>
      </c>
      <c r="AA9" s="17">
        <v>0.122190136866219</v>
      </c>
      <c r="AB9" s="17">
        <v>0.15992839667896</v>
      </c>
      <c r="AC9" s="17">
        <v>0.14583733097711299</v>
      </c>
      <c r="AD9" s="17"/>
      <c r="AE9" s="17">
        <v>0.12252907373307</v>
      </c>
      <c r="AF9" s="17">
        <v>0.20668649698340999</v>
      </c>
      <c r="AG9" s="17">
        <v>0.12575050986295</v>
      </c>
      <c r="AH9" s="17"/>
      <c r="AI9" s="17">
        <v>0.13236700014876299</v>
      </c>
      <c r="AJ9" s="17">
        <v>0.21001728019829999</v>
      </c>
      <c r="AK9" s="17">
        <v>0.20717160376649801</v>
      </c>
      <c r="AL9" s="17">
        <v>0.119963426862027</v>
      </c>
      <c r="AM9" s="17">
        <v>0.11611810614817999</v>
      </c>
      <c r="AN9" s="17"/>
      <c r="AO9" s="17">
        <v>0.13034779587970899</v>
      </c>
      <c r="AP9" s="17">
        <v>0.20338207377251799</v>
      </c>
      <c r="AQ9" s="17">
        <v>0.18778354181329199</v>
      </c>
      <c r="AR9" s="17"/>
      <c r="AS9" s="17">
        <v>0.128732502545372</v>
      </c>
      <c r="AT9" s="17">
        <v>0.159344775608879</v>
      </c>
      <c r="AU9" s="17">
        <v>0.19042591215608401</v>
      </c>
      <c r="AV9" s="17">
        <v>0.241942639125239</v>
      </c>
      <c r="AW9" s="17">
        <v>0.30681611404278197</v>
      </c>
    </row>
    <row r="10" spans="2:49" x14ac:dyDescent="0.25">
      <c r="B10" s="18" t="s">
        <v>173</v>
      </c>
      <c r="C10" s="17">
        <v>0.39296264334665898</v>
      </c>
      <c r="D10" s="17">
        <v>0.38529123713900698</v>
      </c>
      <c r="E10" s="17">
        <v>0.40227966531651399</v>
      </c>
      <c r="F10" s="17"/>
      <c r="G10" s="17">
        <v>0.37692354983531001</v>
      </c>
      <c r="H10" s="17">
        <v>0.39992575098174299</v>
      </c>
      <c r="I10" s="17">
        <v>0.40991783628669198</v>
      </c>
      <c r="J10" s="17">
        <v>0.40420054124931998</v>
      </c>
      <c r="K10" s="17">
        <v>0.35963393645990599</v>
      </c>
      <c r="L10" s="17">
        <v>0.39752268547256198</v>
      </c>
      <c r="M10" s="17"/>
      <c r="N10" s="17">
        <v>0.44035003808248502</v>
      </c>
      <c r="O10" s="17">
        <v>0.42102527219917502</v>
      </c>
      <c r="P10" s="17">
        <v>0.358345171639539</v>
      </c>
      <c r="Q10" s="17">
        <v>0.34450075387128398</v>
      </c>
      <c r="R10" s="17"/>
      <c r="S10" s="17">
        <v>0.38861498725048599</v>
      </c>
      <c r="T10" s="17">
        <v>0.40791867372398199</v>
      </c>
      <c r="U10" s="17">
        <v>0.36209444514975297</v>
      </c>
      <c r="V10" s="17">
        <v>0.38645680918852299</v>
      </c>
      <c r="W10" s="17">
        <v>0.39507499480741098</v>
      </c>
      <c r="X10" s="17">
        <v>0.405796535176355</v>
      </c>
      <c r="Y10" s="17">
        <v>0.34722332871387002</v>
      </c>
      <c r="Z10" s="17">
        <v>0.40246232734631199</v>
      </c>
      <c r="AA10" s="17">
        <v>0.41753173060582299</v>
      </c>
      <c r="AB10" s="17">
        <v>0.410522627807545</v>
      </c>
      <c r="AC10" s="17">
        <v>0.38136790676507998</v>
      </c>
      <c r="AD10" s="17"/>
      <c r="AE10" s="17">
        <v>0.37245715020819098</v>
      </c>
      <c r="AF10" s="17">
        <v>0.43391163818719702</v>
      </c>
      <c r="AG10" s="17">
        <v>0.34498382571109898</v>
      </c>
      <c r="AH10" s="17"/>
      <c r="AI10" s="17">
        <v>0.39545926430201001</v>
      </c>
      <c r="AJ10" s="17">
        <v>0.408052978024048</v>
      </c>
      <c r="AK10" s="17">
        <v>0.44366531538486298</v>
      </c>
      <c r="AL10" s="17">
        <v>0.26881065754174299</v>
      </c>
      <c r="AM10" s="17">
        <v>0.35024093415480401</v>
      </c>
      <c r="AN10" s="17"/>
      <c r="AO10" s="17">
        <v>0.414392709465705</v>
      </c>
      <c r="AP10" s="17">
        <v>0.43060698591753499</v>
      </c>
      <c r="AQ10" s="17">
        <v>0.45137682343889401</v>
      </c>
      <c r="AR10" s="17"/>
      <c r="AS10" s="17">
        <v>0.35121189103637701</v>
      </c>
      <c r="AT10" s="17">
        <v>0.40674119580893803</v>
      </c>
      <c r="AU10" s="17">
        <v>0.422823201026714</v>
      </c>
      <c r="AV10" s="17">
        <v>0.40454827163638502</v>
      </c>
      <c r="AW10" s="17">
        <v>0.40483026501678798</v>
      </c>
    </row>
    <row r="11" spans="2:49" x14ac:dyDescent="0.25">
      <c r="B11" s="18" t="s">
        <v>174</v>
      </c>
      <c r="C11" s="17">
        <v>0.27761134823904998</v>
      </c>
      <c r="D11" s="17">
        <v>0.25676544730334799</v>
      </c>
      <c r="E11" s="17">
        <v>0.29940267465518999</v>
      </c>
      <c r="F11" s="17"/>
      <c r="G11" s="17">
        <v>0.26992231699659203</v>
      </c>
      <c r="H11" s="17">
        <v>0.254062620930876</v>
      </c>
      <c r="I11" s="17">
        <v>0.28933870726016497</v>
      </c>
      <c r="J11" s="17">
        <v>0.28660524467360698</v>
      </c>
      <c r="K11" s="17">
        <v>0.30347138504452198</v>
      </c>
      <c r="L11" s="17">
        <v>0.26772490889378903</v>
      </c>
      <c r="M11" s="17"/>
      <c r="N11" s="17">
        <v>0.215332812197639</v>
      </c>
      <c r="O11" s="17">
        <v>0.28052474179374898</v>
      </c>
      <c r="P11" s="17">
        <v>0.28809760701349901</v>
      </c>
      <c r="Q11" s="17">
        <v>0.33118182017173903</v>
      </c>
      <c r="R11" s="17"/>
      <c r="S11" s="17">
        <v>0.26239879887941697</v>
      </c>
      <c r="T11" s="17">
        <v>0.26092270061595002</v>
      </c>
      <c r="U11" s="17">
        <v>0.30055641216568302</v>
      </c>
      <c r="V11" s="17">
        <v>0.26672399943235497</v>
      </c>
      <c r="W11" s="17">
        <v>0.224540020354912</v>
      </c>
      <c r="X11" s="17">
        <v>0.28120434575139203</v>
      </c>
      <c r="Y11" s="17">
        <v>0.30805117157056799</v>
      </c>
      <c r="Z11" s="17">
        <v>0.245067060716226</v>
      </c>
      <c r="AA11" s="17">
        <v>0.30056446583639601</v>
      </c>
      <c r="AB11" s="17">
        <v>0.28749159657892098</v>
      </c>
      <c r="AC11" s="17">
        <v>0.32303062235573599</v>
      </c>
      <c r="AD11" s="17"/>
      <c r="AE11" s="17">
        <v>0.26944186720179802</v>
      </c>
      <c r="AF11" s="17">
        <v>0.24881881233557099</v>
      </c>
      <c r="AG11" s="17">
        <v>0.362700058410037</v>
      </c>
      <c r="AH11" s="17"/>
      <c r="AI11" s="17">
        <v>0.26318100703532799</v>
      </c>
      <c r="AJ11" s="17">
        <v>0.26026983386054597</v>
      </c>
      <c r="AK11" s="17">
        <v>0.24807135649704901</v>
      </c>
      <c r="AL11" s="17">
        <v>0.21487887276752299</v>
      </c>
      <c r="AM11" s="17">
        <v>0.36951148765070901</v>
      </c>
      <c r="AN11" s="17"/>
      <c r="AO11" s="17">
        <v>0.26740575659725802</v>
      </c>
      <c r="AP11" s="17">
        <v>0.25668769972544198</v>
      </c>
      <c r="AQ11" s="17">
        <v>0.21925012248123599</v>
      </c>
      <c r="AR11" s="17"/>
      <c r="AS11" s="17">
        <v>0.318054827099711</v>
      </c>
      <c r="AT11" s="17">
        <v>0.25969520444153399</v>
      </c>
      <c r="AU11" s="17">
        <v>0.24936418031343699</v>
      </c>
      <c r="AV11" s="17">
        <v>0.235107373224509</v>
      </c>
      <c r="AW11" s="17">
        <v>0.21363485400524701</v>
      </c>
    </row>
    <row r="12" spans="2:49" x14ac:dyDescent="0.25">
      <c r="B12" s="18" t="s">
        <v>175</v>
      </c>
      <c r="C12" s="17">
        <v>9.9582812102363499E-2</v>
      </c>
      <c r="D12" s="17">
        <v>0.103735337797349</v>
      </c>
      <c r="E12" s="17">
        <v>9.5264200164083698E-2</v>
      </c>
      <c r="F12" s="17"/>
      <c r="G12" s="17">
        <v>8.6784387983993003E-2</v>
      </c>
      <c r="H12" s="17">
        <v>8.5302597943880704E-2</v>
      </c>
      <c r="I12" s="17">
        <v>9.1445293682134998E-2</v>
      </c>
      <c r="J12" s="17">
        <v>9.5877777294629804E-2</v>
      </c>
      <c r="K12" s="17">
        <v>0.110333905556661</v>
      </c>
      <c r="L12" s="17">
        <v>0.122256510858251</v>
      </c>
      <c r="M12" s="17"/>
      <c r="N12" s="17">
        <v>8.1645576297780006E-2</v>
      </c>
      <c r="O12" s="17">
        <v>9.9043354327179797E-2</v>
      </c>
      <c r="P12" s="17">
        <v>0.119531330147031</v>
      </c>
      <c r="Q12" s="17">
        <v>0.10221546485326399</v>
      </c>
      <c r="R12" s="17"/>
      <c r="S12" s="17">
        <v>0.111235848035405</v>
      </c>
      <c r="T12" s="17">
        <v>0.106877497169775</v>
      </c>
      <c r="U12" s="17">
        <v>8.7467782707640607E-2</v>
      </c>
      <c r="V12" s="17">
        <v>0.11942136921917</v>
      </c>
      <c r="W12" s="17">
        <v>0.112092009997218</v>
      </c>
      <c r="X12" s="17">
        <v>9.9949599616105597E-2</v>
      </c>
      <c r="Y12" s="17">
        <v>0.105240304886243</v>
      </c>
      <c r="Z12" s="17">
        <v>8.1966175741852207E-2</v>
      </c>
      <c r="AA12" s="17">
        <v>8.2941724818790405E-2</v>
      </c>
      <c r="AB12" s="17">
        <v>8.9205666216459298E-2</v>
      </c>
      <c r="AC12" s="17">
        <v>7.3883481601293405E-2</v>
      </c>
      <c r="AD12" s="17"/>
      <c r="AE12" s="17">
        <v>0.13775329092926999</v>
      </c>
      <c r="AF12" s="17">
        <v>7.4801223575525502E-2</v>
      </c>
      <c r="AG12" s="17">
        <v>8.6042549637035795E-2</v>
      </c>
      <c r="AH12" s="17"/>
      <c r="AI12" s="17">
        <v>0.12338384167172101</v>
      </c>
      <c r="AJ12" s="17">
        <v>8.0629409373602398E-2</v>
      </c>
      <c r="AK12" s="17">
        <v>8.1570890408576804E-2</v>
      </c>
      <c r="AL12" s="17">
        <v>0.21727679731243699</v>
      </c>
      <c r="AM12" s="17">
        <v>8.6026110631439306E-2</v>
      </c>
      <c r="AN12" s="17"/>
      <c r="AO12" s="17">
        <v>0.123963143810868</v>
      </c>
      <c r="AP12" s="17">
        <v>7.2416644752553494E-2</v>
      </c>
      <c r="AQ12" s="17">
        <v>0.10877988805767599</v>
      </c>
      <c r="AR12" s="17"/>
      <c r="AS12" s="17">
        <v>0.103793102663483</v>
      </c>
      <c r="AT12" s="17">
        <v>0.110622204342185</v>
      </c>
      <c r="AU12" s="17">
        <v>8.8434645142177901E-2</v>
      </c>
      <c r="AV12" s="17">
        <v>7.21181444068376E-2</v>
      </c>
      <c r="AW12" s="17">
        <v>4.8047173174902098E-2</v>
      </c>
    </row>
    <row r="13" spans="2:49" x14ac:dyDescent="0.25">
      <c r="B13" s="18" t="s">
        <v>176</v>
      </c>
      <c r="C13" s="17">
        <v>6.5307936876644504E-2</v>
      </c>
      <c r="D13" s="17">
        <v>8.1194101815265193E-2</v>
      </c>
      <c r="E13" s="17">
        <v>4.9888280302675503E-2</v>
      </c>
      <c r="F13" s="17"/>
      <c r="G13" s="17">
        <v>5.02416015606598E-2</v>
      </c>
      <c r="H13" s="17">
        <v>5.1072494047422201E-2</v>
      </c>
      <c r="I13" s="17">
        <v>5.65928506775688E-2</v>
      </c>
      <c r="J13" s="17">
        <v>7.4773407999972299E-2</v>
      </c>
      <c r="K13" s="17">
        <v>9.7254337645361899E-2</v>
      </c>
      <c r="L13" s="17">
        <v>6.5023858201718202E-2</v>
      </c>
      <c r="M13" s="17"/>
      <c r="N13" s="17">
        <v>4.6294266394206599E-2</v>
      </c>
      <c r="O13" s="17">
        <v>6.0485638553549E-2</v>
      </c>
      <c r="P13" s="17">
        <v>7.5649137100233799E-2</v>
      </c>
      <c r="Q13" s="17">
        <v>8.3085314090626097E-2</v>
      </c>
      <c r="R13" s="17"/>
      <c r="S13" s="17">
        <v>5.92449534388741E-2</v>
      </c>
      <c r="T13" s="17">
        <v>5.1877446620094601E-2</v>
      </c>
      <c r="U13" s="17">
        <v>5.9695998863835302E-2</v>
      </c>
      <c r="V13" s="17">
        <v>6.9422024549342404E-2</v>
      </c>
      <c r="W13" s="17">
        <v>5.3142646028190001E-2</v>
      </c>
      <c r="X13" s="17">
        <v>6.6782298454732894E-2</v>
      </c>
      <c r="Y13" s="17">
        <v>8.6399679101552301E-2</v>
      </c>
      <c r="Z13" s="17">
        <v>9.1154157802177505E-2</v>
      </c>
      <c r="AA13" s="17">
        <v>7.6771941872770394E-2</v>
      </c>
      <c r="AB13" s="17">
        <v>5.2851712718114202E-2</v>
      </c>
      <c r="AC13" s="17">
        <v>7.5880658300777198E-2</v>
      </c>
      <c r="AD13" s="17"/>
      <c r="AE13" s="17">
        <v>9.7818617927670506E-2</v>
      </c>
      <c r="AF13" s="17">
        <v>3.5781828918296399E-2</v>
      </c>
      <c r="AG13" s="17">
        <v>8.0523056378879104E-2</v>
      </c>
      <c r="AH13" s="17"/>
      <c r="AI13" s="17">
        <v>8.5608886842177601E-2</v>
      </c>
      <c r="AJ13" s="17">
        <v>4.1030498543503498E-2</v>
      </c>
      <c r="AK13" s="17">
        <v>1.9520833943012801E-2</v>
      </c>
      <c r="AL13" s="17">
        <v>0.17907024551626899</v>
      </c>
      <c r="AM13" s="17">
        <v>7.8103361414867997E-2</v>
      </c>
      <c r="AN13" s="17"/>
      <c r="AO13" s="17">
        <v>6.3890594246459598E-2</v>
      </c>
      <c r="AP13" s="17">
        <v>3.6906595831952299E-2</v>
      </c>
      <c r="AQ13" s="17">
        <v>3.2809624208901399E-2</v>
      </c>
      <c r="AR13" s="17"/>
      <c r="AS13" s="17">
        <v>9.8207676655057405E-2</v>
      </c>
      <c r="AT13" s="17">
        <v>6.3596619798465107E-2</v>
      </c>
      <c r="AU13" s="17">
        <v>4.8952061361587203E-2</v>
      </c>
      <c r="AV13" s="17">
        <v>4.6283571607029401E-2</v>
      </c>
      <c r="AW13" s="17">
        <v>2.6671593760280599E-2</v>
      </c>
    </row>
    <row r="14" spans="2:49" x14ac:dyDescent="0.25">
      <c r="B14" s="18" t="s">
        <v>177</v>
      </c>
      <c r="C14" s="21">
        <v>0.557497902781942</v>
      </c>
      <c r="D14" s="21">
        <v>0.55830511308403796</v>
      </c>
      <c r="E14" s="21">
        <v>0.55544484487805001</v>
      </c>
      <c r="F14" s="21"/>
      <c r="G14" s="21">
        <v>0.59305169345875497</v>
      </c>
      <c r="H14" s="21">
        <v>0.60956228707782101</v>
      </c>
      <c r="I14" s="21">
        <v>0.56262314838013106</v>
      </c>
      <c r="J14" s="21">
        <v>0.54274357003179197</v>
      </c>
      <c r="K14" s="21">
        <v>0.488940371753456</v>
      </c>
      <c r="L14" s="21">
        <v>0.544994722046242</v>
      </c>
      <c r="M14" s="21"/>
      <c r="N14" s="21">
        <v>0.65672734511037401</v>
      </c>
      <c r="O14" s="21">
        <v>0.55994626532552205</v>
      </c>
      <c r="P14" s="21">
        <v>0.51672192573923603</v>
      </c>
      <c r="Q14" s="21">
        <v>0.48351740088437101</v>
      </c>
      <c r="R14" s="21"/>
      <c r="S14" s="21">
        <v>0.56712039964630301</v>
      </c>
      <c r="T14" s="21">
        <v>0.58032235559417999</v>
      </c>
      <c r="U14" s="21">
        <v>0.55227980626284201</v>
      </c>
      <c r="V14" s="21">
        <v>0.54443260679913297</v>
      </c>
      <c r="W14" s="21">
        <v>0.61022532361967896</v>
      </c>
      <c r="X14" s="21">
        <v>0.55206375617776904</v>
      </c>
      <c r="Y14" s="21">
        <v>0.50030884444163704</v>
      </c>
      <c r="Z14" s="21">
        <v>0.58181260573974403</v>
      </c>
      <c r="AA14" s="21">
        <v>0.53972186747204298</v>
      </c>
      <c r="AB14" s="21">
        <v>0.57045102448650498</v>
      </c>
      <c r="AC14" s="21">
        <v>0.52720523774219297</v>
      </c>
      <c r="AD14" s="21"/>
      <c r="AE14" s="21">
        <v>0.49498622394126102</v>
      </c>
      <c r="AF14" s="21">
        <v>0.64059813517060704</v>
      </c>
      <c r="AG14" s="21">
        <v>0.47073433557404898</v>
      </c>
      <c r="AH14" s="21"/>
      <c r="AI14" s="21">
        <v>0.52782626445077296</v>
      </c>
      <c r="AJ14" s="21">
        <v>0.61807025822234796</v>
      </c>
      <c r="AK14" s="21">
        <v>0.65083691915136099</v>
      </c>
      <c r="AL14" s="21">
        <v>0.38877408440377098</v>
      </c>
      <c r="AM14" s="21">
        <v>0.46635904030298397</v>
      </c>
      <c r="AN14" s="21"/>
      <c r="AO14" s="21">
        <v>0.54474050534541496</v>
      </c>
      <c r="AP14" s="21">
        <v>0.63398905969005304</v>
      </c>
      <c r="AQ14" s="21">
        <v>0.639160365252187</v>
      </c>
      <c r="AR14" s="21"/>
      <c r="AS14" s="21">
        <v>0.47994439358174901</v>
      </c>
      <c r="AT14" s="21">
        <v>0.56608597141781603</v>
      </c>
      <c r="AU14" s="21">
        <v>0.61324911318279796</v>
      </c>
      <c r="AV14" s="21">
        <v>0.64649091076162402</v>
      </c>
      <c r="AW14" s="21">
        <v>0.71164637905956996</v>
      </c>
    </row>
    <row r="15" spans="2:49" x14ac:dyDescent="0.25">
      <c r="B15" s="18" t="s">
        <v>178</v>
      </c>
      <c r="C15" s="21">
        <v>0.16489074897900799</v>
      </c>
      <c r="D15" s="21">
        <v>0.18492943961261399</v>
      </c>
      <c r="E15" s="21">
        <v>0.14515248046675899</v>
      </c>
      <c r="F15" s="21"/>
      <c r="G15" s="21">
        <v>0.137025989544653</v>
      </c>
      <c r="H15" s="21">
        <v>0.13637509199130299</v>
      </c>
      <c r="I15" s="21">
        <v>0.148038144359704</v>
      </c>
      <c r="J15" s="21">
        <v>0.17065118529460199</v>
      </c>
      <c r="K15" s="21">
        <v>0.20758824320202199</v>
      </c>
      <c r="L15" s="21">
        <v>0.187280369059969</v>
      </c>
      <c r="M15" s="21"/>
      <c r="N15" s="21">
        <v>0.12793984269198699</v>
      </c>
      <c r="O15" s="21">
        <v>0.159528992880729</v>
      </c>
      <c r="P15" s="21">
        <v>0.19518046724726501</v>
      </c>
      <c r="Q15" s="21">
        <v>0.18530077894388999</v>
      </c>
      <c r="R15" s="21"/>
      <c r="S15" s="21">
        <v>0.17048080147427899</v>
      </c>
      <c r="T15" s="21">
        <v>0.15875494378986901</v>
      </c>
      <c r="U15" s="21">
        <v>0.147163781571476</v>
      </c>
      <c r="V15" s="21">
        <v>0.188843393768513</v>
      </c>
      <c r="W15" s="21">
        <v>0.16523465602540799</v>
      </c>
      <c r="X15" s="21">
        <v>0.16673189807083899</v>
      </c>
      <c r="Y15" s="21">
        <v>0.191639983987795</v>
      </c>
      <c r="Z15" s="21">
        <v>0.17312033354403</v>
      </c>
      <c r="AA15" s="21">
        <v>0.15971366669156101</v>
      </c>
      <c r="AB15" s="21">
        <v>0.14205737893457299</v>
      </c>
      <c r="AC15" s="21">
        <v>0.14976413990207099</v>
      </c>
      <c r="AD15" s="21"/>
      <c r="AE15" s="21">
        <v>0.23557190885694099</v>
      </c>
      <c r="AF15" s="21">
        <v>0.110583052493822</v>
      </c>
      <c r="AG15" s="21">
        <v>0.166565606015915</v>
      </c>
      <c r="AH15" s="21"/>
      <c r="AI15" s="21">
        <v>0.208992728513899</v>
      </c>
      <c r="AJ15" s="21">
        <v>0.121659907917106</v>
      </c>
      <c r="AK15" s="21">
        <v>0.10109172435159</v>
      </c>
      <c r="AL15" s="21">
        <v>0.39634704282870598</v>
      </c>
      <c r="AM15" s="21">
        <v>0.16412947204630701</v>
      </c>
      <c r="AN15" s="21"/>
      <c r="AO15" s="21">
        <v>0.187853738057327</v>
      </c>
      <c r="AP15" s="21">
        <v>0.109323240584506</v>
      </c>
      <c r="AQ15" s="21">
        <v>0.14158951226657701</v>
      </c>
      <c r="AR15" s="21"/>
      <c r="AS15" s="21">
        <v>0.20200077931853999</v>
      </c>
      <c r="AT15" s="21">
        <v>0.17421882414065001</v>
      </c>
      <c r="AU15" s="21">
        <v>0.137386706503765</v>
      </c>
      <c r="AV15" s="21">
        <v>0.11840171601386699</v>
      </c>
      <c r="AW15" s="21">
        <v>7.4718766935182701E-2</v>
      </c>
    </row>
    <row r="16" spans="2:49" x14ac:dyDescent="0.25">
      <c r="B16" s="18" t="s">
        <v>179</v>
      </c>
      <c r="C16" s="22">
        <v>0.39260715380293398</v>
      </c>
      <c r="D16" s="22">
        <v>0.37337567347142397</v>
      </c>
      <c r="E16" s="22">
        <v>0.41029236441129102</v>
      </c>
      <c r="F16" s="22"/>
      <c r="G16" s="22">
        <v>0.45602570391410202</v>
      </c>
      <c r="H16" s="22">
        <v>0.47318719508651802</v>
      </c>
      <c r="I16" s="22">
        <v>0.41458500402042697</v>
      </c>
      <c r="J16" s="22">
        <v>0.37209238473718897</v>
      </c>
      <c r="K16" s="22">
        <v>0.28135212855143399</v>
      </c>
      <c r="L16" s="22">
        <v>0.35771435298627202</v>
      </c>
      <c r="M16" s="22"/>
      <c r="N16" s="22">
        <v>0.52878750241838801</v>
      </c>
      <c r="O16" s="22">
        <v>0.40041727244479303</v>
      </c>
      <c r="P16" s="22">
        <v>0.32154145849197102</v>
      </c>
      <c r="Q16" s="22">
        <v>0.29821662194048099</v>
      </c>
      <c r="R16" s="22"/>
      <c r="S16" s="22">
        <v>0.39663959817202399</v>
      </c>
      <c r="T16" s="22">
        <v>0.42156741180431101</v>
      </c>
      <c r="U16" s="22">
        <v>0.40511602469136598</v>
      </c>
      <c r="V16" s="22">
        <v>0.35558921303062002</v>
      </c>
      <c r="W16" s="22">
        <v>0.44499066759427103</v>
      </c>
      <c r="X16" s="22">
        <v>0.38533185810693099</v>
      </c>
      <c r="Y16" s="22">
        <v>0.30866886045384201</v>
      </c>
      <c r="Z16" s="22">
        <v>0.40869227219571402</v>
      </c>
      <c r="AA16" s="22">
        <v>0.38000820078048198</v>
      </c>
      <c r="AB16" s="22">
        <v>0.42839364555193199</v>
      </c>
      <c r="AC16" s="22">
        <v>0.37744109784012198</v>
      </c>
      <c r="AD16" s="22"/>
      <c r="AE16" s="22">
        <v>0.25941431508432</v>
      </c>
      <c r="AF16" s="22">
        <v>0.53001508267678499</v>
      </c>
      <c r="AG16" s="22">
        <v>0.30416872955813401</v>
      </c>
      <c r="AH16" s="22"/>
      <c r="AI16" s="22">
        <v>0.31883353593687502</v>
      </c>
      <c r="AJ16" s="22">
        <v>0.496410350305242</v>
      </c>
      <c r="AK16" s="22">
        <v>0.54974519479977102</v>
      </c>
      <c r="AL16" s="22">
        <v>-7.5729584249352704E-3</v>
      </c>
      <c r="AM16" s="22">
        <v>0.30222956825667702</v>
      </c>
      <c r="AN16" s="22"/>
      <c r="AO16" s="22">
        <v>0.35688676728808699</v>
      </c>
      <c r="AP16" s="22">
        <v>0.52466581910554699</v>
      </c>
      <c r="AQ16" s="22">
        <v>0.49757085298560999</v>
      </c>
      <c r="AR16" s="22"/>
      <c r="AS16" s="22">
        <v>0.27794361426320902</v>
      </c>
      <c r="AT16" s="22">
        <v>0.39186714727716698</v>
      </c>
      <c r="AU16" s="22">
        <v>0.47586240667903301</v>
      </c>
      <c r="AV16" s="22">
        <v>0.52808919474775695</v>
      </c>
      <c r="AW16" s="22">
        <v>0.63692761212438698</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W2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481</v>
      </c>
      <c r="C9" s="17">
        <v>0.30031982434614202</v>
      </c>
      <c r="D9" s="17">
        <v>0.30418551181000097</v>
      </c>
      <c r="E9" s="17">
        <v>0.29670116181676798</v>
      </c>
      <c r="F9" s="17"/>
      <c r="G9" s="17">
        <v>0.27676528186696198</v>
      </c>
      <c r="H9" s="17">
        <v>0.26293897064396299</v>
      </c>
      <c r="I9" s="17">
        <v>0.30308536521506002</v>
      </c>
      <c r="J9" s="17">
        <v>0.29619208834717498</v>
      </c>
      <c r="K9" s="17">
        <v>0.30876130899937199</v>
      </c>
      <c r="L9" s="17">
        <v>0.34203239824182102</v>
      </c>
      <c r="M9" s="17"/>
      <c r="N9" s="17">
        <v>0.32316694601664597</v>
      </c>
      <c r="O9" s="17">
        <v>0.30161319863474301</v>
      </c>
      <c r="P9" s="17">
        <v>0.302276547395817</v>
      </c>
      <c r="Q9" s="17">
        <v>0.27656661939779298</v>
      </c>
      <c r="R9" s="17"/>
      <c r="S9" s="17">
        <v>0.33364815170918199</v>
      </c>
      <c r="T9" s="17">
        <v>0.28616540430854098</v>
      </c>
      <c r="U9" s="17">
        <v>0.27320386406008101</v>
      </c>
      <c r="V9" s="17">
        <v>0.32656011632027099</v>
      </c>
      <c r="W9" s="17">
        <v>0.27579473706548502</v>
      </c>
      <c r="X9" s="17">
        <v>0.30098315283879001</v>
      </c>
      <c r="Y9" s="17">
        <v>0.290992395324566</v>
      </c>
      <c r="Z9" s="17">
        <v>0.30787655462611602</v>
      </c>
      <c r="AA9" s="17">
        <v>0.28514337175259602</v>
      </c>
      <c r="AB9" s="17">
        <v>0.34877994717086802</v>
      </c>
      <c r="AC9" s="17">
        <v>0.22823812491155601</v>
      </c>
      <c r="AD9" s="17"/>
      <c r="AE9" s="17">
        <v>0.27395327026088301</v>
      </c>
      <c r="AF9" s="17">
        <v>0.32971511758461802</v>
      </c>
      <c r="AG9" s="17">
        <v>0.28190735314889298</v>
      </c>
      <c r="AH9" s="17"/>
      <c r="AI9" s="17">
        <v>0.295725268942437</v>
      </c>
      <c r="AJ9" s="17">
        <v>0.31211154079051201</v>
      </c>
      <c r="AK9" s="17">
        <v>0.32820916245870801</v>
      </c>
      <c r="AL9" s="17">
        <v>0.22989775565359599</v>
      </c>
      <c r="AM9" s="17">
        <v>0.261210185361618</v>
      </c>
      <c r="AN9" s="17"/>
      <c r="AO9" s="17">
        <v>0.29275880809603599</v>
      </c>
      <c r="AP9" s="17">
        <v>0.31983097137774402</v>
      </c>
      <c r="AQ9" s="17">
        <v>0.31426371123369801</v>
      </c>
      <c r="AR9" s="17"/>
      <c r="AS9" s="17">
        <v>0.25823517513101002</v>
      </c>
      <c r="AT9" s="17">
        <v>0.29778410200128003</v>
      </c>
      <c r="AU9" s="17">
        <v>0.31810561659970699</v>
      </c>
      <c r="AV9" s="17">
        <v>0.32171491840207</v>
      </c>
      <c r="AW9" s="17">
        <v>0.30399847645053801</v>
      </c>
    </row>
    <row r="10" spans="2:49" ht="30" x14ac:dyDescent="0.25">
      <c r="B10" s="18" t="s">
        <v>482</v>
      </c>
      <c r="C10" s="17">
        <v>0.29402347393651501</v>
      </c>
      <c r="D10" s="17">
        <v>0.26266948322476202</v>
      </c>
      <c r="E10" s="17">
        <v>0.32355538802014999</v>
      </c>
      <c r="F10" s="17"/>
      <c r="G10" s="17">
        <v>0.262666208987553</v>
      </c>
      <c r="H10" s="17">
        <v>0.29913797622539701</v>
      </c>
      <c r="I10" s="17">
        <v>0.28531054503498199</v>
      </c>
      <c r="J10" s="17">
        <v>0.31640216155295398</v>
      </c>
      <c r="K10" s="17">
        <v>0.30168490593992298</v>
      </c>
      <c r="L10" s="17">
        <v>0.29479081390981199</v>
      </c>
      <c r="M10" s="17"/>
      <c r="N10" s="17">
        <v>0.28614876581847698</v>
      </c>
      <c r="O10" s="17">
        <v>0.306389091961559</v>
      </c>
      <c r="P10" s="17">
        <v>0.292903829001322</v>
      </c>
      <c r="Q10" s="17">
        <v>0.29149136289348099</v>
      </c>
      <c r="R10" s="17"/>
      <c r="S10" s="17">
        <v>0.29305274129527198</v>
      </c>
      <c r="T10" s="17">
        <v>0.29139928659716202</v>
      </c>
      <c r="U10" s="17">
        <v>0.34336228936002</v>
      </c>
      <c r="V10" s="17">
        <v>0.32431131628418097</v>
      </c>
      <c r="W10" s="17">
        <v>0.32938385139903698</v>
      </c>
      <c r="X10" s="17">
        <v>0.26122247630101197</v>
      </c>
      <c r="Y10" s="17">
        <v>0.30490696743944601</v>
      </c>
      <c r="Z10" s="17">
        <v>0.27737115142768198</v>
      </c>
      <c r="AA10" s="17">
        <v>0.26492732595423901</v>
      </c>
      <c r="AB10" s="17">
        <v>0.27615920681289602</v>
      </c>
      <c r="AC10" s="17">
        <v>0.27172715149705701</v>
      </c>
      <c r="AD10" s="17"/>
      <c r="AE10" s="17">
        <v>0.27404151310818198</v>
      </c>
      <c r="AF10" s="17">
        <v>0.31762599713281497</v>
      </c>
      <c r="AG10" s="17">
        <v>0.280813833357341</v>
      </c>
      <c r="AH10" s="17"/>
      <c r="AI10" s="17">
        <v>0.27488455816094398</v>
      </c>
      <c r="AJ10" s="17">
        <v>0.31451302713178098</v>
      </c>
      <c r="AK10" s="17">
        <v>0.29838790098335399</v>
      </c>
      <c r="AL10" s="17">
        <v>0.259174388289241</v>
      </c>
      <c r="AM10" s="17">
        <v>0.28922261807616401</v>
      </c>
      <c r="AN10" s="17"/>
      <c r="AO10" s="17">
        <v>0.26825105794758403</v>
      </c>
      <c r="AP10" s="17">
        <v>0.31684166701084099</v>
      </c>
      <c r="AQ10" s="17">
        <v>0.28627590112943802</v>
      </c>
      <c r="AR10" s="17"/>
      <c r="AS10" s="17">
        <v>0.27431429188290601</v>
      </c>
      <c r="AT10" s="17">
        <v>0.30037960771231598</v>
      </c>
      <c r="AU10" s="17">
        <v>0.32445844153596698</v>
      </c>
      <c r="AV10" s="17">
        <v>0.25487913550157199</v>
      </c>
      <c r="AW10" s="17">
        <v>0.33308014816044901</v>
      </c>
    </row>
    <row r="11" spans="2:49" ht="30" x14ac:dyDescent="0.25">
      <c r="B11" s="18" t="s">
        <v>483</v>
      </c>
      <c r="C11" s="17">
        <v>0.26551685126076502</v>
      </c>
      <c r="D11" s="17">
        <v>0.25501907520325001</v>
      </c>
      <c r="E11" s="17">
        <v>0.27649643685812503</v>
      </c>
      <c r="F11" s="17"/>
      <c r="G11" s="17">
        <v>0.28086579782450499</v>
      </c>
      <c r="H11" s="17">
        <v>0.30076629790605902</v>
      </c>
      <c r="I11" s="17">
        <v>0.30665013645144101</v>
      </c>
      <c r="J11" s="17">
        <v>0.28204254813513102</v>
      </c>
      <c r="K11" s="17">
        <v>0.24611701636949501</v>
      </c>
      <c r="L11" s="17">
        <v>0.19256357477935199</v>
      </c>
      <c r="M11" s="17"/>
      <c r="N11" s="17">
        <v>0.24794401733763199</v>
      </c>
      <c r="O11" s="17">
        <v>0.26286892221867902</v>
      </c>
      <c r="P11" s="17">
        <v>0.26577529225596802</v>
      </c>
      <c r="Q11" s="17">
        <v>0.28524748818311702</v>
      </c>
      <c r="R11" s="17"/>
      <c r="S11" s="17">
        <v>0.250885314819774</v>
      </c>
      <c r="T11" s="17">
        <v>0.25148451527512999</v>
      </c>
      <c r="U11" s="17">
        <v>0.23338375005334799</v>
      </c>
      <c r="V11" s="17">
        <v>0.21881013534747501</v>
      </c>
      <c r="W11" s="17">
        <v>0.265922716462211</v>
      </c>
      <c r="X11" s="17">
        <v>0.26989497391032702</v>
      </c>
      <c r="Y11" s="17">
        <v>0.261065445677718</v>
      </c>
      <c r="Z11" s="17">
        <v>0.32362896571960698</v>
      </c>
      <c r="AA11" s="17">
        <v>0.29059133836543199</v>
      </c>
      <c r="AB11" s="17">
        <v>0.31342886256041702</v>
      </c>
      <c r="AC11" s="17">
        <v>0.28930822559971298</v>
      </c>
      <c r="AD11" s="17"/>
      <c r="AE11" s="17">
        <v>0.25461283317632599</v>
      </c>
      <c r="AF11" s="17">
        <v>0.255971038515382</v>
      </c>
      <c r="AG11" s="17">
        <v>0.305701615416623</v>
      </c>
      <c r="AH11" s="17"/>
      <c r="AI11" s="17">
        <v>0.24233342897660401</v>
      </c>
      <c r="AJ11" s="17">
        <v>0.29016422133144498</v>
      </c>
      <c r="AK11" s="17">
        <v>0.20376064106981701</v>
      </c>
      <c r="AL11" s="17">
        <v>0.30233351048151702</v>
      </c>
      <c r="AM11" s="17">
        <v>0.31873065367302</v>
      </c>
      <c r="AN11" s="17"/>
      <c r="AO11" s="17">
        <v>0.24176890927539399</v>
      </c>
      <c r="AP11" s="17">
        <v>0.29695203033360701</v>
      </c>
      <c r="AQ11" s="17">
        <v>0.214118230820218</v>
      </c>
      <c r="AR11" s="17"/>
      <c r="AS11" s="17">
        <v>0.28804466586654898</v>
      </c>
      <c r="AT11" s="17">
        <v>0.25418049190689801</v>
      </c>
      <c r="AU11" s="17">
        <v>0.25117153775886197</v>
      </c>
      <c r="AV11" s="17">
        <v>0.28097988493470299</v>
      </c>
      <c r="AW11" s="17">
        <v>0.25749260641808502</v>
      </c>
    </row>
    <row r="12" spans="2:49" ht="45" x14ac:dyDescent="0.25">
      <c r="B12" s="18" t="s">
        <v>484</v>
      </c>
      <c r="C12" s="17">
        <v>0.24724508971157999</v>
      </c>
      <c r="D12" s="17">
        <v>0.21201658342027499</v>
      </c>
      <c r="E12" s="17">
        <v>0.28076443036003301</v>
      </c>
      <c r="F12" s="17"/>
      <c r="G12" s="17">
        <v>0.299211524815097</v>
      </c>
      <c r="H12" s="17">
        <v>0.22788000911527301</v>
      </c>
      <c r="I12" s="17">
        <v>0.207454169586862</v>
      </c>
      <c r="J12" s="17">
        <v>0.205668408502162</v>
      </c>
      <c r="K12" s="17">
        <v>0.202992124501607</v>
      </c>
      <c r="L12" s="17">
        <v>0.32384339322262901</v>
      </c>
      <c r="M12" s="17"/>
      <c r="N12" s="17">
        <v>0.30161603608819798</v>
      </c>
      <c r="O12" s="17">
        <v>0.232844248802453</v>
      </c>
      <c r="P12" s="17">
        <v>0.23776954448826901</v>
      </c>
      <c r="Q12" s="17">
        <v>0.21361151070742301</v>
      </c>
      <c r="R12" s="17"/>
      <c r="S12" s="17">
        <v>0.22513831764509201</v>
      </c>
      <c r="T12" s="17">
        <v>0.27305969143694198</v>
      </c>
      <c r="U12" s="17">
        <v>0.22600276899813401</v>
      </c>
      <c r="V12" s="17">
        <v>0.26735228363088798</v>
      </c>
      <c r="W12" s="17">
        <v>0.24596294931943399</v>
      </c>
      <c r="X12" s="17">
        <v>0.240451618343239</v>
      </c>
      <c r="Y12" s="17">
        <v>0.23279852126572201</v>
      </c>
      <c r="Z12" s="17">
        <v>0.25029745888089799</v>
      </c>
      <c r="AA12" s="17">
        <v>0.23545370325501</v>
      </c>
      <c r="AB12" s="17">
        <v>0.243121471416268</v>
      </c>
      <c r="AC12" s="17">
        <v>0.307936576511261</v>
      </c>
      <c r="AD12" s="17"/>
      <c r="AE12" s="17">
        <v>0.20974196708503501</v>
      </c>
      <c r="AF12" s="17">
        <v>0.27528951435999799</v>
      </c>
      <c r="AG12" s="17">
        <v>0.223561007677747</v>
      </c>
      <c r="AH12" s="17"/>
      <c r="AI12" s="17">
        <v>0.20963722555318201</v>
      </c>
      <c r="AJ12" s="17">
        <v>0.29049597665282001</v>
      </c>
      <c r="AK12" s="17">
        <v>0.31425241133874698</v>
      </c>
      <c r="AL12" s="17">
        <v>0.15197273996494101</v>
      </c>
      <c r="AM12" s="17">
        <v>0.20678470246004901</v>
      </c>
      <c r="AN12" s="17"/>
      <c r="AO12" s="17">
        <v>0.21190877630865501</v>
      </c>
      <c r="AP12" s="17">
        <v>0.28483974754946001</v>
      </c>
      <c r="AQ12" s="17">
        <v>0.28757679477335901</v>
      </c>
      <c r="AR12" s="17"/>
      <c r="AS12" s="17">
        <v>0.22711658788139599</v>
      </c>
      <c r="AT12" s="17">
        <v>0.23736833529447701</v>
      </c>
      <c r="AU12" s="17">
        <v>0.27289636424650399</v>
      </c>
      <c r="AV12" s="17">
        <v>0.25198558104271501</v>
      </c>
      <c r="AW12" s="17">
        <v>0.28540358701456597</v>
      </c>
    </row>
    <row r="13" spans="2:49" ht="30" x14ac:dyDescent="0.25">
      <c r="B13" s="18" t="s">
        <v>485</v>
      </c>
      <c r="C13" s="17">
        <v>0.21193617838623699</v>
      </c>
      <c r="D13" s="17">
        <v>0.20347611939330701</v>
      </c>
      <c r="E13" s="17">
        <v>0.219806651521739</v>
      </c>
      <c r="F13" s="17"/>
      <c r="G13" s="17">
        <v>0.20550690556916101</v>
      </c>
      <c r="H13" s="17">
        <v>0.22399091440339799</v>
      </c>
      <c r="I13" s="17">
        <v>0.20657047902667799</v>
      </c>
      <c r="J13" s="17">
        <v>0.23837539987081599</v>
      </c>
      <c r="K13" s="17">
        <v>0.206847071069932</v>
      </c>
      <c r="L13" s="17">
        <v>0.19277126214553</v>
      </c>
      <c r="M13" s="17"/>
      <c r="N13" s="17">
        <v>0.21949178068144401</v>
      </c>
      <c r="O13" s="17">
        <v>0.211883093902728</v>
      </c>
      <c r="P13" s="17">
        <v>0.214862299281048</v>
      </c>
      <c r="Q13" s="17">
        <v>0.20218100027541699</v>
      </c>
      <c r="R13" s="17"/>
      <c r="S13" s="17">
        <v>0.22823490655574</v>
      </c>
      <c r="T13" s="17">
        <v>0.20873799904836601</v>
      </c>
      <c r="U13" s="17">
        <v>0.198364864900264</v>
      </c>
      <c r="V13" s="17">
        <v>0.21571402346723201</v>
      </c>
      <c r="W13" s="17">
        <v>0.193403604623474</v>
      </c>
      <c r="X13" s="17">
        <v>0.227839869710693</v>
      </c>
      <c r="Y13" s="17">
        <v>0.240983546416735</v>
      </c>
      <c r="Z13" s="17">
        <v>0.15226803293077701</v>
      </c>
      <c r="AA13" s="17">
        <v>0.208185513408362</v>
      </c>
      <c r="AB13" s="17">
        <v>0.20576603899629101</v>
      </c>
      <c r="AC13" s="17">
        <v>0.20729778299356</v>
      </c>
      <c r="AD13" s="17"/>
      <c r="AE13" s="17">
        <v>0.18650760468476801</v>
      </c>
      <c r="AF13" s="17">
        <v>0.23522200443157801</v>
      </c>
      <c r="AG13" s="17">
        <v>0.211105097741456</v>
      </c>
      <c r="AH13" s="17"/>
      <c r="AI13" s="17">
        <v>0.19502976337723199</v>
      </c>
      <c r="AJ13" s="17">
        <v>0.23783046255411699</v>
      </c>
      <c r="AK13" s="17">
        <v>0.23852857146856399</v>
      </c>
      <c r="AL13" s="17">
        <v>9.3233000587225501E-2</v>
      </c>
      <c r="AM13" s="17">
        <v>0.20956615785553701</v>
      </c>
      <c r="AN13" s="17"/>
      <c r="AO13" s="17">
        <v>0.20015774510989401</v>
      </c>
      <c r="AP13" s="17">
        <v>0.245237692287299</v>
      </c>
      <c r="AQ13" s="17">
        <v>0.247269838904142</v>
      </c>
      <c r="AR13" s="17"/>
      <c r="AS13" s="17">
        <v>0.201207011085695</v>
      </c>
      <c r="AT13" s="17">
        <v>0.22299839588381601</v>
      </c>
      <c r="AU13" s="17">
        <v>0.23714036871157401</v>
      </c>
      <c r="AV13" s="17">
        <v>0.21766249115058101</v>
      </c>
      <c r="AW13" s="17">
        <v>0.19919395944844301</v>
      </c>
    </row>
    <row r="14" spans="2:49" x14ac:dyDescent="0.25">
      <c r="B14" s="18" t="s">
        <v>486</v>
      </c>
      <c r="C14" s="17">
        <v>0.19135394741942299</v>
      </c>
      <c r="D14" s="17">
        <v>0.20451942157538899</v>
      </c>
      <c r="E14" s="17">
        <v>0.17808538708931199</v>
      </c>
      <c r="F14" s="17"/>
      <c r="G14" s="17">
        <v>0.183719614381743</v>
      </c>
      <c r="H14" s="17">
        <v>0.19774585737174499</v>
      </c>
      <c r="I14" s="17">
        <v>0.19422744377461501</v>
      </c>
      <c r="J14" s="17">
        <v>0.16117792736695599</v>
      </c>
      <c r="K14" s="17">
        <v>0.193937443735577</v>
      </c>
      <c r="L14" s="17">
        <v>0.21175972506372301</v>
      </c>
      <c r="M14" s="17"/>
      <c r="N14" s="17">
        <v>0.22311876418326301</v>
      </c>
      <c r="O14" s="17">
        <v>0.186662717750674</v>
      </c>
      <c r="P14" s="17">
        <v>0.15885021297072799</v>
      </c>
      <c r="Q14" s="17">
        <v>0.19147836412333699</v>
      </c>
      <c r="R14" s="17"/>
      <c r="S14" s="17">
        <v>0.249384243566037</v>
      </c>
      <c r="T14" s="17">
        <v>0.19928232098409901</v>
      </c>
      <c r="U14" s="17">
        <v>0.20349224952832201</v>
      </c>
      <c r="V14" s="17">
        <v>0.21724573845582301</v>
      </c>
      <c r="W14" s="17">
        <v>0.22378670305899101</v>
      </c>
      <c r="X14" s="17">
        <v>0.186719354449079</v>
      </c>
      <c r="Y14" s="17">
        <v>0.162358658214108</v>
      </c>
      <c r="Z14" s="17">
        <v>0.10982638869684</v>
      </c>
      <c r="AA14" s="17">
        <v>0.140396835828277</v>
      </c>
      <c r="AB14" s="17">
        <v>0.165384742676846</v>
      </c>
      <c r="AC14" s="17">
        <v>0.175608048331302</v>
      </c>
      <c r="AD14" s="17"/>
      <c r="AE14" s="17">
        <v>0.18203568701511899</v>
      </c>
      <c r="AF14" s="17">
        <v>0.20512302549810599</v>
      </c>
      <c r="AG14" s="17">
        <v>0.175951499754609</v>
      </c>
      <c r="AH14" s="17"/>
      <c r="AI14" s="17">
        <v>0.18399976251240899</v>
      </c>
      <c r="AJ14" s="17">
        <v>0.20882019352487499</v>
      </c>
      <c r="AK14" s="17">
        <v>0.20894203828667601</v>
      </c>
      <c r="AL14" s="17">
        <v>0.215072184189391</v>
      </c>
      <c r="AM14" s="17">
        <v>0.17899963614710099</v>
      </c>
      <c r="AN14" s="17"/>
      <c r="AO14" s="17">
        <v>0.19419298799924101</v>
      </c>
      <c r="AP14" s="17">
        <v>0.20455091929548</v>
      </c>
      <c r="AQ14" s="17">
        <v>0.221737534318452</v>
      </c>
      <c r="AR14" s="17"/>
      <c r="AS14" s="17">
        <v>0.157720628426822</v>
      </c>
      <c r="AT14" s="17">
        <v>0.203498558201264</v>
      </c>
      <c r="AU14" s="17">
        <v>0.20371674062629999</v>
      </c>
      <c r="AV14" s="17">
        <v>0.19570691685417399</v>
      </c>
      <c r="AW14" s="17">
        <v>0.200346069629424</v>
      </c>
    </row>
    <row r="15" spans="2:49" x14ac:dyDescent="0.25">
      <c r="B15" s="18" t="s">
        <v>487</v>
      </c>
      <c r="C15" s="17">
        <v>0.189536693361715</v>
      </c>
      <c r="D15" s="17">
        <v>0.173036798259773</v>
      </c>
      <c r="E15" s="17">
        <v>0.20470809502269199</v>
      </c>
      <c r="F15" s="17"/>
      <c r="G15" s="17">
        <v>0.22734293814811399</v>
      </c>
      <c r="H15" s="17">
        <v>0.19045305673978299</v>
      </c>
      <c r="I15" s="17">
        <v>0.191816470178959</v>
      </c>
      <c r="J15" s="17">
        <v>0.19065488065857</v>
      </c>
      <c r="K15" s="17">
        <v>0.13884454693807199</v>
      </c>
      <c r="L15" s="17">
        <v>0.19452560162197599</v>
      </c>
      <c r="M15" s="17"/>
      <c r="N15" s="17">
        <v>0.18668564065239199</v>
      </c>
      <c r="O15" s="17">
        <v>0.20682649750341101</v>
      </c>
      <c r="P15" s="17">
        <v>0.17101998425329901</v>
      </c>
      <c r="Q15" s="17">
        <v>0.18873982078784601</v>
      </c>
      <c r="R15" s="17"/>
      <c r="S15" s="17">
        <v>0.19517869644458299</v>
      </c>
      <c r="T15" s="17">
        <v>0.181510698678128</v>
      </c>
      <c r="U15" s="17">
        <v>0.211983344152258</v>
      </c>
      <c r="V15" s="17">
        <v>0.21864612084809301</v>
      </c>
      <c r="W15" s="17">
        <v>0.18389981341008199</v>
      </c>
      <c r="X15" s="17">
        <v>0.18068771824666499</v>
      </c>
      <c r="Y15" s="17">
        <v>0.183615623699937</v>
      </c>
      <c r="Z15" s="17">
        <v>0.133040887023578</v>
      </c>
      <c r="AA15" s="17">
        <v>0.18115781331625599</v>
      </c>
      <c r="AB15" s="17">
        <v>0.17562685608651199</v>
      </c>
      <c r="AC15" s="17">
        <v>0.22806004731476801</v>
      </c>
      <c r="AD15" s="17"/>
      <c r="AE15" s="17">
        <v>0.17601077740895199</v>
      </c>
      <c r="AF15" s="17">
        <v>0.20688185529380301</v>
      </c>
      <c r="AG15" s="17">
        <v>0.15019388258490099</v>
      </c>
      <c r="AH15" s="17"/>
      <c r="AI15" s="17">
        <v>0.18056533603553099</v>
      </c>
      <c r="AJ15" s="17">
        <v>0.202209781092105</v>
      </c>
      <c r="AK15" s="17">
        <v>0.195406350354761</v>
      </c>
      <c r="AL15" s="17">
        <v>0.15305443594394</v>
      </c>
      <c r="AM15" s="17">
        <v>0.17371214807402499</v>
      </c>
      <c r="AN15" s="17"/>
      <c r="AO15" s="17">
        <v>0.20371761243526301</v>
      </c>
      <c r="AP15" s="17">
        <v>0.19975712668527101</v>
      </c>
      <c r="AQ15" s="17">
        <v>0.22249200370954</v>
      </c>
      <c r="AR15" s="17"/>
      <c r="AS15" s="17">
        <v>0.18421128084800001</v>
      </c>
      <c r="AT15" s="17">
        <v>0.20745283660406499</v>
      </c>
      <c r="AU15" s="17">
        <v>0.183557714863024</v>
      </c>
      <c r="AV15" s="17">
        <v>0.20544355611976201</v>
      </c>
      <c r="AW15" s="17">
        <v>0.17602357733110299</v>
      </c>
    </row>
    <row r="16" spans="2:49" ht="45" x14ac:dyDescent="0.25">
      <c r="B16" s="18" t="s">
        <v>488</v>
      </c>
      <c r="C16" s="17">
        <v>0.17683470553851499</v>
      </c>
      <c r="D16" s="17">
        <v>0.18353900118296801</v>
      </c>
      <c r="E16" s="17">
        <v>0.171312918156941</v>
      </c>
      <c r="F16" s="17"/>
      <c r="G16" s="17">
        <v>0.15308515720295801</v>
      </c>
      <c r="H16" s="17">
        <v>0.14989342307287501</v>
      </c>
      <c r="I16" s="17">
        <v>0.17148524407524701</v>
      </c>
      <c r="J16" s="17">
        <v>0.188002592589325</v>
      </c>
      <c r="K16" s="17">
        <v>0.19813175702599101</v>
      </c>
      <c r="L16" s="17">
        <v>0.19575200362346701</v>
      </c>
      <c r="M16" s="17"/>
      <c r="N16" s="17">
        <v>0.18461790806037801</v>
      </c>
      <c r="O16" s="17">
        <v>0.168133462279795</v>
      </c>
      <c r="P16" s="17">
        <v>0.189943178229071</v>
      </c>
      <c r="Q16" s="17">
        <v>0.165609149949555</v>
      </c>
      <c r="R16" s="17"/>
      <c r="S16" s="17">
        <v>0.14412961883150099</v>
      </c>
      <c r="T16" s="17">
        <v>0.19267145272595401</v>
      </c>
      <c r="U16" s="17">
        <v>0.17721233523716301</v>
      </c>
      <c r="V16" s="17">
        <v>0.15914248449554699</v>
      </c>
      <c r="W16" s="17">
        <v>0.17546342665932399</v>
      </c>
      <c r="X16" s="17">
        <v>0.18157299828036899</v>
      </c>
      <c r="Y16" s="17">
        <v>0.16114595527412001</v>
      </c>
      <c r="Z16" s="17">
        <v>0.232437793593742</v>
      </c>
      <c r="AA16" s="17">
        <v>0.166786043800768</v>
      </c>
      <c r="AB16" s="17">
        <v>0.20459465763957799</v>
      </c>
      <c r="AC16" s="17">
        <v>0.20478429624724101</v>
      </c>
      <c r="AD16" s="17"/>
      <c r="AE16" s="17">
        <v>0.17583320852309001</v>
      </c>
      <c r="AF16" s="17">
        <v>0.19578575534640899</v>
      </c>
      <c r="AG16" s="17">
        <v>0.13952021794693101</v>
      </c>
      <c r="AH16" s="17"/>
      <c r="AI16" s="17">
        <v>0.17161051336486299</v>
      </c>
      <c r="AJ16" s="17">
        <v>0.183287415651984</v>
      </c>
      <c r="AK16" s="17">
        <v>0.25490250042295298</v>
      </c>
      <c r="AL16" s="17">
        <v>0.14221259422781399</v>
      </c>
      <c r="AM16" s="17">
        <v>0.137242874282309</v>
      </c>
      <c r="AN16" s="17"/>
      <c r="AO16" s="17">
        <v>0.18175402694471901</v>
      </c>
      <c r="AP16" s="17">
        <v>0.18207075167110101</v>
      </c>
      <c r="AQ16" s="17">
        <v>0.237774489502973</v>
      </c>
      <c r="AR16" s="17"/>
      <c r="AS16" s="17">
        <v>0.16586214777209601</v>
      </c>
      <c r="AT16" s="17">
        <v>0.20215149221638101</v>
      </c>
      <c r="AU16" s="17">
        <v>0.16228095249279501</v>
      </c>
      <c r="AV16" s="17">
        <v>0.18337135629489901</v>
      </c>
      <c r="AW16" s="17">
        <v>0.284040891966581</v>
      </c>
    </row>
    <row r="17" spans="2:49" ht="45" x14ac:dyDescent="0.25">
      <c r="B17" s="18" t="s">
        <v>489</v>
      </c>
      <c r="C17" s="17">
        <v>0.17666484513835101</v>
      </c>
      <c r="D17" s="17">
        <v>0.20585730108328601</v>
      </c>
      <c r="E17" s="17">
        <v>0.14859115711482099</v>
      </c>
      <c r="F17" s="17"/>
      <c r="G17" s="17">
        <v>0.115333363169139</v>
      </c>
      <c r="H17" s="17">
        <v>0.120100107364497</v>
      </c>
      <c r="I17" s="17">
        <v>0.165211384525942</v>
      </c>
      <c r="J17" s="17">
        <v>0.14185403990817499</v>
      </c>
      <c r="K17" s="17">
        <v>0.24180993191532699</v>
      </c>
      <c r="L17" s="17">
        <v>0.25794749180221499</v>
      </c>
      <c r="M17" s="17"/>
      <c r="N17" s="17">
        <v>0.20633377457563401</v>
      </c>
      <c r="O17" s="17">
        <v>0.18401717028838599</v>
      </c>
      <c r="P17" s="17">
        <v>0.17828646504079901</v>
      </c>
      <c r="Q17" s="17">
        <v>0.13905406029827</v>
      </c>
      <c r="R17" s="17"/>
      <c r="S17" s="17">
        <v>0.167306611468542</v>
      </c>
      <c r="T17" s="17">
        <v>0.18145653553023999</v>
      </c>
      <c r="U17" s="17">
        <v>0.17496815555967299</v>
      </c>
      <c r="V17" s="17">
        <v>0.16466694423636499</v>
      </c>
      <c r="W17" s="17">
        <v>0.17409286781864999</v>
      </c>
      <c r="X17" s="17">
        <v>0.16577505280468799</v>
      </c>
      <c r="Y17" s="17">
        <v>0.14025907608659799</v>
      </c>
      <c r="Z17" s="17">
        <v>0.176412679145898</v>
      </c>
      <c r="AA17" s="17">
        <v>0.20798262910117399</v>
      </c>
      <c r="AB17" s="17">
        <v>0.21950695602924999</v>
      </c>
      <c r="AC17" s="17">
        <v>0.15043176208061301</v>
      </c>
      <c r="AD17" s="17"/>
      <c r="AE17" s="17">
        <v>0.23438170168734199</v>
      </c>
      <c r="AF17" s="17">
        <v>0.17060183666072401</v>
      </c>
      <c r="AG17" s="17">
        <v>9.2065437980448403E-2</v>
      </c>
      <c r="AH17" s="17"/>
      <c r="AI17" s="17">
        <v>0.240232590355522</v>
      </c>
      <c r="AJ17" s="17">
        <v>0.14626292926383899</v>
      </c>
      <c r="AK17" s="17">
        <v>0.21222698493325001</v>
      </c>
      <c r="AL17" s="17">
        <v>0.101547760538322</v>
      </c>
      <c r="AM17" s="17">
        <v>0.109585249005495</v>
      </c>
      <c r="AN17" s="17"/>
      <c r="AO17" s="17">
        <v>0.24633977368554599</v>
      </c>
      <c r="AP17" s="17">
        <v>0.14210676726815499</v>
      </c>
      <c r="AQ17" s="17">
        <v>0.20557953621233299</v>
      </c>
      <c r="AR17" s="17"/>
      <c r="AS17" s="17">
        <v>0.16891686326841601</v>
      </c>
      <c r="AT17" s="17">
        <v>0.15050070379745401</v>
      </c>
      <c r="AU17" s="17">
        <v>0.16663792099446201</v>
      </c>
      <c r="AV17" s="17">
        <v>0.24208248630833401</v>
      </c>
      <c r="AW17" s="17">
        <v>0.22613751176351399</v>
      </c>
    </row>
    <row r="18" spans="2:49" x14ac:dyDescent="0.25">
      <c r="B18" s="18" t="s">
        <v>490</v>
      </c>
      <c r="C18" s="17">
        <v>0.17186899268984199</v>
      </c>
      <c r="D18" s="17">
        <v>0.17476325222811201</v>
      </c>
      <c r="E18" s="17">
        <v>0.17004308493713999</v>
      </c>
      <c r="F18" s="17"/>
      <c r="G18" s="17">
        <v>0.183873291090422</v>
      </c>
      <c r="H18" s="17">
        <v>0.181154884521918</v>
      </c>
      <c r="I18" s="17">
        <v>0.20265432297604899</v>
      </c>
      <c r="J18" s="17">
        <v>0.17269419885350201</v>
      </c>
      <c r="K18" s="17">
        <v>0.15273508158511701</v>
      </c>
      <c r="L18" s="17">
        <v>0.14329424955592501</v>
      </c>
      <c r="M18" s="17"/>
      <c r="N18" s="17">
        <v>0.172075519031513</v>
      </c>
      <c r="O18" s="17">
        <v>0.178276828347323</v>
      </c>
      <c r="P18" s="17">
        <v>0.155024272598866</v>
      </c>
      <c r="Q18" s="17">
        <v>0.18044048177486599</v>
      </c>
      <c r="R18" s="17"/>
      <c r="S18" s="17">
        <v>0.21521304756967499</v>
      </c>
      <c r="T18" s="17">
        <v>0.17933642430629801</v>
      </c>
      <c r="U18" s="17">
        <v>0.14064998650424601</v>
      </c>
      <c r="V18" s="17">
        <v>0.17563636135806099</v>
      </c>
      <c r="W18" s="17">
        <v>0.162877074414051</v>
      </c>
      <c r="X18" s="17">
        <v>0.203295040669181</v>
      </c>
      <c r="Y18" s="17">
        <v>0.16818891278220499</v>
      </c>
      <c r="Z18" s="17">
        <v>0.13798963073056</v>
      </c>
      <c r="AA18" s="17">
        <v>0.17137873442241999</v>
      </c>
      <c r="AB18" s="17">
        <v>0.13682108290335901</v>
      </c>
      <c r="AC18" s="17">
        <v>0.12744281626675499</v>
      </c>
      <c r="AD18" s="17"/>
      <c r="AE18" s="17">
        <v>0.157742493116655</v>
      </c>
      <c r="AF18" s="17">
        <v>0.186775331091488</v>
      </c>
      <c r="AG18" s="17">
        <v>0.17779683458304099</v>
      </c>
      <c r="AH18" s="17"/>
      <c r="AI18" s="17">
        <v>0.16513050113349001</v>
      </c>
      <c r="AJ18" s="17">
        <v>0.196204600305215</v>
      </c>
      <c r="AK18" s="17">
        <v>0.172937808942698</v>
      </c>
      <c r="AL18" s="17">
        <v>0.143380405789448</v>
      </c>
      <c r="AM18" s="17">
        <v>0.17171128512311601</v>
      </c>
      <c r="AN18" s="17"/>
      <c r="AO18" s="17">
        <v>0.177042514585246</v>
      </c>
      <c r="AP18" s="17">
        <v>0.20168095673908601</v>
      </c>
      <c r="AQ18" s="17">
        <v>0.16811690210774999</v>
      </c>
      <c r="AR18" s="17"/>
      <c r="AS18" s="17">
        <v>0.15850271731732901</v>
      </c>
      <c r="AT18" s="17">
        <v>0.162262595757349</v>
      </c>
      <c r="AU18" s="17">
        <v>0.202847725632091</v>
      </c>
      <c r="AV18" s="17">
        <v>0.17142392318713201</v>
      </c>
      <c r="AW18" s="17">
        <v>0.109406288442756</v>
      </c>
    </row>
    <row r="19" spans="2:49" x14ac:dyDescent="0.25">
      <c r="B19" s="18" t="s">
        <v>491</v>
      </c>
      <c r="C19" s="17">
        <v>0.16849834773502501</v>
      </c>
      <c r="D19" s="17">
        <v>0.16969311668496301</v>
      </c>
      <c r="E19" s="17">
        <v>0.16632982501235999</v>
      </c>
      <c r="F19" s="17"/>
      <c r="G19" s="17">
        <v>0.17359651450726901</v>
      </c>
      <c r="H19" s="17">
        <v>0.16485777120365899</v>
      </c>
      <c r="I19" s="17">
        <v>0.166881666061547</v>
      </c>
      <c r="J19" s="17">
        <v>0.172122728978929</v>
      </c>
      <c r="K19" s="17">
        <v>0.19207631613401599</v>
      </c>
      <c r="L19" s="17">
        <v>0.150575531854511</v>
      </c>
      <c r="M19" s="17"/>
      <c r="N19" s="17">
        <v>0.17436233995585701</v>
      </c>
      <c r="O19" s="17">
        <v>0.18591202521511599</v>
      </c>
      <c r="P19" s="17">
        <v>0.160664573253613</v>
      </c>
      <c r="Q19" s="17">
        <v>0.14738744311860499</v>
      </c>
      <c r="R19" s="17"/>
      <c r="S19" s="17">
        <v>0.18273423488888399</v>
      </c>
      <c r="T19" s="17">
        <v>0.182346173284721</v>
      </c>
      <c r="U19" s="17">
        <v>0.16330392104468899</v>
      </c>
      <c r="V19" s="17">
        <v>0.15208189479227499</v>
      </c>
      <c r="W19" s="17">
        <v>0.14824831264477001</v>
      </c>
      <c r="X19" s="17">
        <v>0.12404239749752501</v>
      </c>
      <c r="Y19" s="17">
        <v>0.17015883999268999</v>
      </c>
      <c r="Z19" s="17">
        <v>0.17865719674963801</v>
      </c>
      <c r="AA19" s="17">
        <v>0.19552277629120199</v>
      </c>
      <c r="AB19" s="17">
        <v>0.16554305454457399</v>
      </c>
      <c r="AC19" s="17">
        <v>0.17388461581848899</v>
      </c>
      <c r="AD19" s="17"/>
      <c r="AE19" s="17">
        <v>0.157102654927225</v>
      </c>
      <c r="AF19" s="17">
        <v>0.18885290130476601</v>
      </c>
      <c r="AG19" s="17">
        <v>0.149176974598481</v>
      </c>
      <c r="AH19" s="17"/>
      <c r="AI19" s="17">
        <v>0.17651632154235</v>
      </c>
      <c r="AJ19" s="17">
        <v>0.176977720592323</v>
      </c>
      <c r="AK19" s="17">
        <v>0.167836653419972</v>
      </c>
      <c r="AL19" s="17">
        <v>0.21372416542053699</v>
      </c>
      <c r="AM19" s="17">
        <v>0.12620577949498599</v>
      </c>
      <c r="AN19" s="17"/>
      <c r="AO19" s="17">
        <v>0.171671379861184</v>
      </c>
      <c r="AP19" s="17">
        <v>0.17954511597478701</v>
      </c>
      <c r="AQ19" s="17">
        <v>0.176215128372083</v>
      </c>
      <c r="AR19" s="17"/>
      <c r="AS19" s="17">
        <v>0.15819840950744599</v>
      </c>
      <c r="AT19" s="17">
        <v>0.166181490435166</v>
      </c>
      <c r="AU19" s="17">
        <v>0.182821832917341</v>
      </c>
      <c r="AV19" s="17">
        <v>0.194331995915874</v>
      </c>
      <c r="AW19" s="17">
        <v>0.15691939752009501</v>
      </c>
    </row>
    <row r="20" spans="2:49" x14ac:dyDescent="0.25">
      <c r="B20" s="18" t="s">
        <v>492</v>
      </c>
      <c r="C20" s="17">
        <v>8.5392307015240199E-2</v>
      </c>
      <c r="D20" s="17">
        <v>8.07527230371171E-2</v>
      </c>
      <c r="E20" s="17">
        <v>9.0073297533997301E-2</v>
      </c>
      <c r="F20" s="17"/>
      <c r="G20" s="17">
        <v>0.115863861277336</v>
      </c>
      <c r="H20" s="17">
        <v>0.103870893895451</v>
      </c>
      <c r="I20" s="17">
        <v>0.100839951758273</v>
      </c>
      <c r="J20" s="17">
        <v>8.1443241291907803E-2</v>
      </c>
      <c r="K20" s="17">
        <v>7.0298350203763904E-2</v>
      </c>
      <c r="L20" s="17">
        <v>5.0560738613494798E-2</v>
      </c>
      <c r="M20" s="17"/>
      <c r="N20" s="17">
        <v>8.8433647327819803E-2</v>
      </c>
      <c r="O20" s="17">
        <v>9.7039681996065302E-2</v>
      </c>
      <c r="P20" s="17">
        <v>6.6599199308471704E-2</v>
      </c>
      <c r="Q20" s="17">
        <v>8.4245455761492602E-2</v>
      </c>
      <c r="R20" s="17"/>
      <c r="S20" s="17">
        <v>9.5544577689870805E-2</v>
      </c>
      <c r="T20" s="17">
        <v>8.9692295747932499E-2</v>
      </c>
      <c r="U20" s="17">
        <v>8.6994257461463803E-2</v>
      </c>
      <c r="V20" s="17">
        <v>8.5642045128588806E-2</v>
      </c>
      <c r="W20" s="17">
        <v>5.9466384813698397E-2</v>
      </c>
      <c r="X20" s="17">
        <v>8.9397338048975802E-2</v>
      </c>
      <c r="Y20" s="17">
        <v>0.100737600127944</v>
      </c>
      <c r="Z20" s="17">
        <v>7.6439090734843895E-2</v>
      </c>
      <c r="AA20" s="17">
        <v>7.5264956586951703E-2</v>
      </c>
      <c r="AB20" s="17">
        <v>7.8248532153934999E-2</v>
      </c>
      <c r="AC20" s="17">
        <v>8.9528477505051093E-2</v>
      </c>
      <c r="AD20" s="17"/>
      <c r="AE20" s="17">
        <v>8.0757111657097605E-2</v>
      </c>
      <c r="AF20" s="17">
        <v>8.4147302298970494E-2</v>
      </c>
      <c r="AG20" s="17">
        <v>8.4823562058168794E-2</v>
      </c>
      <c r="AH20" s="17"/>
      <c r="AI20" s="17">
        <v>9.0939493593577003E-2</v>
      </c>
      <c r="AJ20" s="17">
        <v>7.7907989121593704E-2</v>
      </c>
      <c r="AK20" s="17">
        <v>9.0413895307634801E-2</v>
      </c>
      <c r="AL20" s="17">
        <v>0</v>
      </c>
      <c r="AM20" s="17">
        <v>8.2878592389519307E-2</v>
      </c>
      <c r="AN20" s="17"/>
      <c r="AO20" s="17">
        <v>9.2096101184220194E-2</v>
      </c>
      <c r="AP20" s="17">
        <v>8.0972161583119096E-2</v>
      </c>
      <c r="AQ20" s="17">
        <v>8.6213717256889394E-2</v>
      </c>
      <c r="AR20" s="17"/>
      <c r="AS20" s="17">
        <v>8.9702112193946401E-2</v>
      </c>
      <c r="AT20" s="17">
        <v>8.5941006459297406E-2</v>
      </c>
      <c r="AU20" s="17">
        <v>7.8102822607576103E-2</v>
      </c>
      <c r="AV20" s="17">
        <v>8.9793285629949302E-2</v>
      </c>
      <c r="AW20" s="17">
        <v>0.123873569250967</v>
      </c>
    </row>
    <row r="21" spans="2:49" ht="30" x14ac:dyDescent="0.25">
      <c r="B21" s="18" t="s">
        <v>493</v>
      </c>
      <c r="C21" s="17">
        <v>6.9218953500127398E-2</v>
      </c>
      <c r="D21" s="17">
        <v>8.8683698719833504E-2</v>
      </c>
      <c r="E21" s="17">
        <v>5.0374647346744197E-2</v>
      </c>
      <c r="F21" s="17"/>
      <c r="G21" s="17">
        <v>2.0625113069594098E-2</v>
      </c>
      <c r="H21" s="17">
        <v>6.10854245668861E-2</v>
      </c>
      <c r="I21" s="17">
        <v>5.60527451198648E-2</v>
      </c>
      <c r="J21" s="17">
        <v>8.7208139649947503E-2</v>
      </c>
      <c r="K21" s="17">
        <v>9.7194560971551006E-2</v>
      </c>
      <c r="L21" s="17">
        <v>8.5953441692128693E-2</v>
      </c>
      <c r="M21" s="17"/>
      <c r="N21" s="17">
        <v>4.6600581765443197E-2</v>
      </c>
      <c r="O21" s="17">
        <v>6.1249580777711997E-2</v>
      </c>
      <c r="P21" s="17">
        <v>8.0075919431762996E-2</v>
      </c>
      <c r="Q21" s="17">
        <v>9.2882822496549194E-2</v>
      </c>
      <c r="R21" s="17"/>
      <c r="S21" s="17">
        <v>4.5541520064335601E-2</v>
      </c>
      <c r="T21" s="17">
        <v>5.1642696674643898E-2</v>
      </c>
      <c r="U21" s="17">
        <v>7.4120989028082201E-2</v>
      </c>
      <c r="V21" s="17">
        <v>6.2567048685863505E-2</v>
      </c>
      <c r="W21" s="17">
        <v>7.4874787868992307E-2</v>
      </c>
      <c r="X21" s="17">
        <v>8.0642613142887398E-2</v>
      </c>
      <c r="Y21" s="17">
        <v>9.6323484816085006E-2</v>
      </c>
      <c r="Z21" s="17">
        <v>0.10654852556710601</v>
      </c>
      <c r="AA21" s="17">
        <v>7.2864551377338493E-2</v>
      </c>
      <c r="AB21" s="17">
        <v>6.0230289714887801E-2</v>
      </c>
      <c r="AC21" s="17">
        <v>9.1773924007040306E-2</v>
      </c>
      <c r="AD21" s="17"/>
      <c r="AE21" s="17">
        <v>0.115898866637132</v>
      </c>
      <c r="AF21" s="17">
        <v>3.5845759434477903E-2</v>
      </c>
      <c r="AG21" s="17">
        <v>8.4394237795110696E-2</v>
      </c>
      <c r="AH21" s="17"/>
      <c r="AI21" s="17">
        <v>0.10640029243692301</v>
      </c>
      <c r="AJ21" s="17">
        <v>3.1646210542058503E-2</v>
      </c>
      <c r="AK21" s="17">
        <v>1.8009341555958701E-2</v>
      </c>
      <c r="AL21" s="17">
        <v>0.21544686631690599</v>
      </c>
      <c r="AM21" s="17">
        <v>9.4007250310318494E-2</v>
      </c>
      <c r="AN21" s="17"/>
      <c r="AO21" s="17">
        <v>8.6754441092115095E-2</v>
      </c>
      <c r="AP21" s="17">
        <v>2.8086903316171401E-2</v>
      </c>
      <c r="AQ21" s="17">
        <v>2.5606375432251801E-2</v>
      </c>
      <c r="AR21" s="17"/>
      <c r="AS21" s="17">
        <v>9.4282068255617496E-2</v>
      </c>
      <c r="AT21" s="17">
        <v>6.8165237621107905E-2</v>
      </c>
      <c r="AU21" s="17">
        <v>4.7235200537923398E-2</v>
      </c>
      <c r="AV21" s="17">
        <v>3.6661512675904097E-2</v>
      </c>
      <c r="AW21" s="17">
        <v>3.9701717169528201E-2</v>
      </c>
    </row>
    <row r="22" spans="2:49" x14ac:dyDescent="0.25">
      <c r="B22" s="18" t="s">
        <v>104</v>
      </c>
      <c r="C22" s="17">
        <v>3.4771217062158299E-2</v>
      </c>
      <c r="D22" s="17">
        <v>2.6711268285947401E-2</v>
      </c>
      <c r="E22" s="17">
        <v>4.24758856891502E-2</v>
      </c>
      <c r="F22" s="17"/>
      <c r="G22" s="17">
        <v>5.5038295610492102E-2</v>
      </c>
      <c r="H22" s="17">
        <v>4.8962541725684101E-2</v>
      </c>
      <c r="I22" s="17">
        <v>3.0660602103356499E-2</v>
      </c>
      <c r="J22" s="17">
        <v>2.9482979333140799E-2</v>
      </c>
      <c r="K22" s="17">
        <v>2.7199266058474801E-2</v>
      </c>
      <c r="L22" s="17">
        <v>2.2292593908313899E-2</v>
      </c>
      <c r="M22" s="17"/>
      <c r="N22" s="17">
        <v>2.3329260073831098E-2</v>
      </c>
      <c r="O22" s="17">
        <v>3.2496374138003797E-2</v>
      </c>
      <c r="P22" s="17">
        <v>4.1525521635068501E-2</v>
      </c>
      <c r="Q22" s="17">
        <v>4.2077359099514398E-2</v>
      </c>
      <c r="R22" s="17"/>
      <c r="S22" s="17">
        <v>2.5061772321680002E-2</v>
      </c>
      <c r="T22" s="17">
        <v>3.9273592920003902E-2</v>
      </c>
      <c r="U22" s="17">
        <v>4.6162315937715998E-2</v>
      </c>
      <c r="V22" s="17">
        <v>3.1737999207576403E-2</v>
      </c>
      <c r="W22" s="17">
        <v>4.95912137642344E-2</v>
      </c>
      <c r="X22" s="17">
        <v>3.4273301462258599E-2</v>
      </c>
      <c r="Y22" s="17">
        <v>3.91144765340928E-2</v>
      </c>
      <c r="Z22" s="17">
        <v>2.4341549419545701E-2</v>
      </c>
      <c r="AA22" s="17">
        <v>3.5572378502128799E-2</v>
      </c>
      <c r="AB22" s="17">
        <v>2.9074617549689E-2</v>
      </c>
      <c r="AC22" s="17">
        <v>2.7532262107547899E-2</v>
      </c>
      <c r="AD22" s="17"/>
      <c r="AE22" s="17">
        <v>2.4510419821630401E-2</v>
      </c>
      <c r="AF22" s="17">
        <v>2.0718102324061599E-2</v>
      </c>
      <c r="AG22" s="17">
        <v>6.8301869676060195E-2</v>
      </c>
      <c r="AH22" s="17"/>
      <c r="AI22" s="17">
        <v>1.90071065852911E-2</v>
      </c>
      <c r="AJ22" s="17">
        <v>2.4483496883608499E-2</v>
      </c>
      <c r="AK22" s="17">
        <v>1.21630874025099E-2</v>
      </c>
      <c r="AL22" s="17">
        <v>0</v>
      </c>
      <c r="AM22" s="17">
        <v>7.0028912315768896E-2</v>
      </c>
      <c r="AN22" s="17"/>
      <c r="AO22" s="17">
        <v>1.8845717200530399E-2</v>
      </c>
      <c r="AP22" s="17">
        <v>2.5183105078761401E-2</v>
      </c>
      <c r="AQ22" s="17">
        <v>1.3845583689533701E-2</v>
      </c>
      <c r="AR22" s="17"/>
      <c r="AS22" s="17">
        <v>5.4108609318236599E-2</v>
      </c>
      <c r="AT22" s="17">
        <v>3.6103610193924801E-2</v>
      </c>
      <c r="AU22" s="17">
        <v>2.7420969345785098E-2</v>
      </c>
      <c r="AV22" s="17">
        <v>1.4492743621687201E-2</v>
      </c>
      <c r="AW22" s="17">
        <v>1.3744618867890201E-2</v>
      </c>
    </row>
    <row r="23" spans="2:49" x14ac:dyDescent="0.25">
      <c r="B23" s="18" t="s">
        <v>351</v>
      </c>
      <c r="C23" s="19">
        <v>3.6060338061715E-3</v>
      </c>
      <c r="D23" s="19">
        <v>5.8075462274220302E-3</v>
      </c>
      <c r="E23" s="19">
        <v>1.48810909850122E-3</v>
      </c>
      <c r="F23" s="19"/>
      <c r="G23" s="19">
        <v>1.5315962371543E-3</v>
      </c>
      <c r="H23" s="19">
        <v>4.7019582195024197E-3</v>
      </c>
      <c r="I23" s="19">
        <v>2.6794433346022102E-3</v>
      </c>
      <c r="J23" s="19">
        <v>2.4047097599417702E-3</v>
      </c>
      <c r="K23" s="19">
        <v>3.3566416367671599E-3</v>
      </c>
      <c r="L23" s="19">
        <v>6.0134262568482698E-3</v>
      </c>
      <c r="M23" s="19"/>
      <c r="N23" s="19">
        <v>4.1516891583557401E-3</v>
      </c>
      <c r="O23" s="19">
        <v>4.2810225361168902E-3</v>
      </c>
      <c r="P23" s="19">
        <v>3.01426762419009E-3</v>
      </c>
      <c r="Q23" s="19">
        <v>2.0132986860996898E-3</v>
      </c>
      <c r="R23" s="19"/>
      <c r="S23" s="19">
        <v>2.2955903339714899E-3</v>
      </c>
      <c r="T23" s="19">
        <v>4.8978232898483102E-3</v>
      </c>
      <c r="U23" s="19">
        <v>2.9657239465408301E-3</v>
      </c>
      <c r="V23" s="19">
        <v>2.6746169791042398E-3</v>
      </c>
      <c r="W23" s="19">
        <v>2.47857658130445E-3</v>
      </c>
      <c r="X23" s="19">
        <v>8.4674619800255094E-3</v>
      </c>
      <c r="Y23" s="19">
        <v>0</v>
      </c>
      <c r="Z23" s="19">
        <v>5.8838603514013701E-3</v>
      </c>
      <c r="AA23" s="19">
        <v>3.73756109333939E-3</v>
      </c>
      <c r="AB23" s="19">
        <v>2.6885740463913899E-3</v>
      </c>
      <c r="AC23" s="19">
        <v>4.7658162334780901E-3</v>
      </c>
      <c r="AD23" s="19"/>
      <c r="AE23" s="19">
        <v>5.42682422455511E-3</v>
      </c>
      <c r="AF23" s="19">
        <v>2.36624850201961E-3</v>
      </c>
      <c r="AG23" s="19">
        <v>3.3950831966704101E-3</v>
      </c>
      <c r="AH23" s="19"/>
      <c r="AI23" s="19">
        <v>3.75246889253347E-3</v>
      </c>
      <c r="AJ23" s="19">
        <v>1.89108394392167E-3</v>
      </c>
      <c r="AK23" s="19">
        <v>2.4941168693582202E-3</v>
      </c>
      <c r="AL23" s="19">
        <v>0</v>
      </c>
      <c r="AM23" s="19">
        <v>3.25388380878102E-3</v>
      </c>
      <c r="AN23" s="19"/>
      <c r="AO23" s="19">
        <v>1.1926786742252099E-3</v>
      </c>
      <c r="AP23" s="19">
        <v>2.73272341719334E-3</v>
      </c>
      <c r="AQ23" s="19">
        <v>0</v>
      </c>
      <c r="AR23" s="19"/>
      <c r="AS23" s="19">
        <v>0</v>
      </c>
      <c r="AT23" s="19">
        <v>7.4531182154240396E-3</v>
      </c>
      <c r="AU23" s="19">
        <v>3.7343584065267698E-3</v>
      </c>
      <c r="AV23" s="19">
        <v>9.0097039486510804E-3</v>
      </c>
      <c r="AW23" s="19">
        <v>0</v>
      </c>
    </row>
    <row r="24" spans="2:49" x14ac:dyDescent="0.25">
      <c r="B24" s="16"/>
    </row>
    <row r="25" spans="2:49" x14ac:dyDescent="0.25">
      <c r="B25" t="s">
        <v>77</v>
      </c>
    </row>
    <row r="26" spans="2:49" x14ac:dyDescent="0.25">
      <c r="B26" t="s">
        <v>78</v>
      </c>
    </row>
    <row r="28" spans="2:49" x14ac:dyDescent="0.25">
      <c r="B2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W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495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399</v>
      </c>
      <c r="C9" s="17">
        <v>0.20857181670421601</v>
      </c>
      <c r="D9" s="17">
        <v>0.21078313043393701</v>
      </c>
      <c r="E9" s="17">
        <v>0.204212043385814</v>
      </c>
      <c r="F9" s="17"/>
      <c r="G9" s="17">
        <v>0.24711533778949099</v>
      </c>
      <c r="H9" s="17">
        <v>0.229415019252658</v>
      </c>
      <c r="I9" s="17">
        <v>0.18897543427453001</v>
      </c>
      <c r="J9" s="17">
        <v>0.20740448886344601</v>
      </c>
      <c r="K9" s="17">
        <v>0.207274764428894</v>
      </c>
      <c r="L9" s="17">
        <v>0.18342201846049599</v>
      </c>
      <c r="M9" s="17"/>
      <c r="N9" s="17">
        <v>0.26529603850626199</v>
      </c>
      <c r="O9" s="17">
        <v>0.21515558302631099</v>
      </c>
      <c r="P9" s="17">
        <v>0.17673433387286899</v>
      </c>
      <c r="Q9" s="17">
        <v>0.170595458913712</v>
      </c>
      <c r="R9" s="17"/>
      <c r="S9" s="17">
        <v>0.25745974541045702</v>
      </c>
      <c r="T9" s="17">
        <v>0.228373801691093</v>
      </c>
      <c r="U9" s="17">
        <v>0.17651644982231399</v>
      </c>
      <c r="V9" s="17">
        <v>0.213424869490695</v>
      </c>
      <c r="W9" s="17">
        <v>0.20868749967008701</v>
      </c>
      <c r="X9" s="17">
        <v>0.18730170669111501</v>
      </c>
      <c r="Y9" s="17">
        <v>0.228652814992164</v>
      </c>
      <c r="Z9" s="17">
        <v>0.158987336026153</v>
      </c>
      <c r="AA9" s="17">
        <v>0.176631876878455</v>
      </c>
      <c r="AB9" s="17">
        <v>0.22059384092718501</v>
      </c>
      <c r="AC9" s="17">
        <v>0.15707540706574</v>
      </c>
      <c r="AD9" s="17"/>
      <c r="AE9" s="17">
        <v>0.13550274393775899</v>
      </c>
      <c r="AF9" s="17">
        <v>0.274931031336622</v>
      </c>
      <c r="AG9" s="17">
        <v>0.16580100433105399</v>
      </c>
      <c r="AH9" s="17"/>
      <c r="AI9" s="17">
        <v>0.14991194762441801</v>
      </c>
      <c r="AJ9" s="17">
        <v>0.26095962125059602</v>
      </c>
      <c r="AK9" s="17">
        <v>0.332289305043453</v>
      </c>
      <c r="AL9" s="17">
        <v>6.52729355524619E-2</v>
      </c>
      <c r="AM9" s="17">
        <v>0.15141469541410199</v>
      </c>
      <c r="AN9" s="17"/>
      <c r="AO9" s="17">
        <v>0.158188711103255</v>
      </c>
      <c r="AP9" s="17">
        <v>0.25829283578891898</v>
      </c>
      <c r="AQ9" s="17">
        <v>0.27901317053651198</v>
      </c>
      <c r="AR9" s="17"/>
      <c r="AS9" s="17">
        <v>0.15195866304608999</v>
      </c>
      <c r="AT9" s="17">
        <v>0.20073168789795501</v>
      </c>
      <c r="AU9" s="17">
        <v>0.26119800606966698</v>
      </c>
      <c r="AV9" s="17">
        <v>0.28918471725050199</v>
      </c>
      <c r="AW9" s="17">
        <v>0.41367310938198398</v>
      </c>
    </row>
    <row r="10" spans="2:49" x14ac:dyDescent="0.25">
      <c r="B10" s="18" t="s">
        <v>400</v>
      </c>
      <c r="C10" s="17">
        <v>0.34632694148683801</v>
      </c>
      <c r="D10" s="17">
        <v>0.33982057595857801</v>
      </c>
      <c r="E10" s="17">
        <v>0.35514171550553097</v>
      </c>
      <c r="F10" s="17"/>
      <c r="G10" s="17">
        <v>0.34770583095516899</v>
      </c>
      <c r="H10" s="17">
        <v>0.367107690886807</v>
      </c>
      <c r="I10" s="17">
        <v>0.35228815378938599</v>
      </c>
      <c r="J10" s="17">
        <v>0.35462781170508501</v>
      </c>
      <c r="K10" s="17">
        <v>0.29099726838156897</v>
      </c>
      <c r="L10" s="17">
        <v>0.35401179177958098</v>
      </c>
      <c r="M10" s="17"/>
      <c r="N10" s="17">
        <v>0.38128646568424102</v>
      </c>
      <c r="O10" s="17">
        <v>0.358084438288304</v>
      </c>
      <c r="P10" s="17">
        <v>0.331808308389132</v>
      </c>
      <c r="Q10" s="17">
        <v>0.31008574141896</v>
      </c>
      <c r="R10" s="17"/>
      <c r="S10" s="17">
        <v>0.32540414072579898</v>
      </c>
      <c r="T10" s="17">
        <v>0.36241553740239801</v>
      </c>
      <c r="U10" s="17">
        <v>0.33276783867291398</v>
      </c>
      <c r="V10" s="17">
        <v>0.39269105281646799</v>
      </c>
      <c r="W10" s="17">
        <v>0.34463667150973298</v>
      </c>
      <c r="X10" s="17">
        <v>0.34332124131844499</v>
      </c>
      <c r="Y10" s="17">
        <v>0.30600974168988199</v>
      </c>
      <c r="Z10" s="17">
        <v>0.36822933639876498</v>
      </c>
      <c r="AA10" s="17">
        <v>0.33995550526172402</v>
      </c>
      <c r="AB10" s="17">
        <v>0.34096660029668102</v>
      </c>
      <c r="AC10" s="17">
        <v>0.37988162657049002</v>
      </c>
      <c r="AD10" s="17"/>
      <c r="AE10" s="17">
        <v>0.31656854450047001</v>
      </c>
      <c r="AF10" s="17">
        <v>0.39726941189728399</v>
      </c>
      <c r="AG10" s="17">
        <v>0.285454325369013</v>
      </c>
      <c r="AH10" s="17"/>
      <c r="AI10" s="17">
        <v>0.34187559022418201</v>
      </c>
      <c r="AJ10" s="17">
        <v>0.385008706090813</v>
      </c>
      <c r="AK10" s="17">
        <v>0.36645307686658402</v>
      </c>
      <c r="AL10" s="17">
        <v>0.21835647832708399</v>
      </c>
      <c r="AM10" s="17">
        <v>0.31244939334666599</v>
      </c>
      <c r="AN10" s="17"/>
      <c r="AO10" s="17">
        <v>0.36495236135138698</v>
      </c>
      <c r="AP10" s="17">
        <v>0.38610691568341698</v>
      </c>
      <c r="AQ10" s="17">
        <v>0.40811103439138402</v>
      </c>
      <c r="AR10" s="17"/>
      <c r="AS10" s="17">
        <v>0.31037949666702802</v>
      </c>
      <c r="AT10" s="17">
        <v>0.34834379962588402</v>
      </c>
      <c r="AU10" s="17">
        <v>0.378284680456631</v>
      </c>
      <c r="AV10" s="17">
        <v>0.38300986312026603</v>
      </c>
      <c r="AW10" s="17">
        <v>0.33218218909189801</v>
      </c>
    </row>
    <row r="11" spans="2:49" ht="30" x14ac:dyDescent="0.25">
      <c r="B11" s="18" t="s">
        <v>401</v>
      </c>
      <c r="C11" s="17">
        <v>0.253260160587918</v>
      </c>
      <c r="D11" s="17">
        <v>0.23932404004362501</v>
      </c>
      <c r="E11" s="17">
        <v>0.26749181813061501</v>
      </c>
      <c r="F11" s="17"/>
      <c r="G11" s="17">
        <v>0.24765489961723999</v>
      </c>
      <c r="H11" s="17">
        <v>0.24279746952221101</v>
      </c>
      <c r="I11" s="17">
        <v>0.27398591249337501</v>
      </c>
      <c r="J11" s="17">
        <v>0.256310371641363</v>
      </c>
      <c r="K11" s="17">
        <v>0.27528811812807003</v>
      </c>
      <c r="L11" s="17">
        <v>0.23139785159696</v>
      </c>
      <c r="M11" s="17"/>
      <c r="N11" s="17">
        <v>0.20762343092984001</v>
      </c>
      <c r="O11" s="17">
        <v>0.24446635465140101</v>
      </c>
      <c r="P11" s="17">
        <v>0.26164373902836602</v>
      </c>
      <c r="Q11" s="17">
        <v>0.30598075382919898</v>
      </c>
      <c r="R11" s="17"/>
      <c r="S11" s="17">
        <v>0.26760082506630101</v>
      </c>
      <c r="T11" s="17">
        <v>0.243502268311865</v>
      </c>
      <c r="U11" s="17">
        <v>0.25722503673250102</v>
      </c>
      <c r="V11" s="17">
        <v>0.207566133402069</v>
      </c>
      <c r="W11" s="17">
        <v>0.255558315746931</v>
      </c>
      <c r="X11" s="17">
        <v>0.26754962461397702</v>
      </c>
      <c r="Y11" s="17">
        <v>0.243046957155409</v>
      </c>
      <c r="Z11" s="17">
        <v>0.24578990202049</v>
      </c>
      <c r="AA11" s="17">
        <v>0.29087791134153002</v>
      </c>
      <c r="AB11" s="17">
        <v>0.24706122555757101</v>
      </c>
      <c r="AC11" s="17">
        <v>0.236090882204323</v>
      </c>
      <c r="AD11" s="17"/>
      <c r="AE11" s="17">
        <v>0.27890177232769398</v>
      </c>
      <c r="AF11" s="17">
        <v>0.20634454033597799</v>
      </c>
      <c r="AG11" s="17">
        <v>0.34985940887322498</v>
      </c>
      <c r="AH11" s="17"/>
      <c r="AI11" s="17">
        <v>0.27240218509675401</v>
      </c>
      <c r="AJ11" s="17">
        <v>0.22610060478118399</v>
      </c>
      <c r="AK11" s="17">
        <v>0.199207674090014</v>
      </c>
      <c r="AL11" s="17">
        <v>0.28726933607789001</v>
      </c>
      <c r="AM11" s="17">
        <v>0.32310240586067002</v>
      </c>
      <c r="AN11" s="17"/>
      <c r="AO11" s="17">
        <v>0.26666055864544302</v>
      </c>
      <c r="AP11" s="17">
        <v>0.23811053970797399</v>
      </c>
      <c r="AQ11" s="17">
        <v>0.175864274631194</v>
      </c>
      <c r="AR11" s="17"/>
      <c r="AS11" s="17">
        <v>0.29387907610713498</v>
      </c>
      <c r="AT11" s="17">
        <v>0.25491972209191799</v>
      </c>
      <c r="AU11" s="17">
        <v>0.22454666190851399</v>
      </c>
      <c r="AV11" s="17">
        <v>0.17079734964507201</v>
      </c>
      <c r="AW11" s="17">
        <v>0.15303011238233399</v>
      </c>
    </row>
    <row r="12" spans="2:49" x14ac:dyDescent="0.25">
      <c r="B12" s="18" t="s">
        <v>402</v>
      </c>
      <c r="C12" s="17">
        <v>6.3940743709190395E-2</v>
      </c>
      <c r="D12" s="17">
        <v>7.7439257186209198E-2</v>
      </c>
      <c r="E12" s="17">
        <v>5.0839480225403903E-2</v>
      </c>
      <c r="F12" s="17"/>
      <c r="G12" s="17">
        <v>5.2580127885487597E-2</v>
      </c>
      <c r="H12" s="17">
        <v>4.4832674757215397E-2</v>
      </c>
      <c r="I12" s="17">
        <v>6.4986656814325194E-2</v>
      </c>
      <c r="J12" s="17">
        <v>5.3022139516627098E-2</v>
      </c>
      <c r="K12" s="17">
        <v>7.2588159187765205E-2</v>
      </c>
      <c r="L12" s="17">
        <v>8.9357942660803394E-2</v>
      </c>
      <c r="M12" s="17"/>
      <c r="N12" s="17">
        <v>5.0782522019392297E-2</v>
      </c>
      <c r="O12" s="17">
        <v>6.3445726973029401E-2</v>
      </c>
      <c r="P12" s="17">
        <v>8.1788763264934394E-2</v>
      </c>
      <c r="Q12" s="17">
        <v>6.1495637529586998E-2</v>
      </c>
      <c r="R12" s="17"/>
      <c r="S12" s="17">
        <v>5.7873409385489197E-2</v>
      </c>
      <c r="T12" s="17">
        <v>6.0037617295817899E-2</v>
      </c>
      <c r="U12" s="17">
        <v>7.6542481411686902E-2</v>
      </c>
      <c r="V12" s="17">
        <v>6.4382323538800801E-2</v>
      </c>
      <c r="W12" s="17">
        <v>6.77617738008192E-2</v>
      </c>
      <c r="X12" s="17">
        <v>5.1866604169753201E-2</v>
      </c>
      <c r="Y12" s="17">
        <v>6.6852358615813998E-2</v>
      </c>
      <c r="Z12" s="17">
        <v>7.6298021627015503E-2</v>
      </c>
      <c r="AA12" s="17">
        <v>5.9141639991502598E-2</v>
      </c>
      <c r="AB12" s="17">
        <v>7.1698585011531105E-2</v>
      </c>
      <c r="AC12" s="17">
        <v>6.8557635404548095E-2</v>
      </c>
      <c r="AD12" s="17"/>
      <c r="AE12" s="17">
        <v>9.2313626575955807E-2</v>
      </c>
      <c r="AF12" s="17">
        <v>4.8780992817751598E-2</v>
      </c>
      <c r="AG12" s="17">
        <v>5.2112685171948003E-2</v>
      </c>
      <c r="AH12" s="17"/>
      <c r="AI12" s="17">
        <v>8.7147675738857802E-2</v>
      </c>
      <c r="AJ12" s="17">
        <v>5.3755016921582598E-2</v>
      </c>
      <c r="AK12" s="17">
        <v>5.31677145962463E-2</v>
      </c>
      <c r="AL12" s="17">
        <v>0.120528667439581</v>
      </c>
      <c r="AM12" s="17">
        <v>5.1080183894256601E-2</v>
      </c>
      <c r="AN12" s="17"/>
      <c r="AO12" s="17">
        <v>8.8575597553810101E-2</v>
      </c>
      <c r="AP12" s="17">
        <v>4.6271812018475002E-2</v>
      </c>
      <c r="AQ12" s="17">
        <v>7.7471980847507699E-2</v>
      </c>
      <c r="AR12" s="17"/>
      <c r="AS12" s="17">
        <v>6.8805462371631598E-2</v>
      </c>
      <c r="AT12" s="17">
        <v>6.0965123840284997E-2</v>
      </c>
      <c r="AU12" s="17">
        <v>5.0666941851223501E-2</v>
      </c>
      <c r="AV12" s="17">
        <v>6.9076984914028999E-2</v>
      </c>
      <c r="AW12" s="17">
        <v>4.1817575644324798E-2</v>
      </c>
    </row>
    <row r="13" spans="2:49" x14ac:dyDescent="0.25">
      <c r="B13" s="18" t="s">
        <v>403</v>
      </c>
      <c r="C13" s="17">
        <v>6.2201574761687403E-2</v>
      </c>
      <c r="D13" s="17">
        <v>8.7123097025429502E-2</v>
      </c>
      <c r="E13" s="17">
        <v>3.8406124709991697E-2</v>
      </c>
      <c r="F13" s="17"/>
      <c r="G13" s="17">
        <v>2.0831653375188899E-2</v>
      </c>
      <c r="H13" s="17">
        <v>3.9691543551519E-2</v>
      </c>
      <c r="I13" s="17">
        <v>5.0416025382831499E-2</v>
      </c>
      <c r="J13" s="17">
        <v>6.2386928514455403E-2</v>
      </c>
      <c r="K13" s="17">
        <v>9.4549053830750907E-2</v>
      </c>
      <c r="L13" s="17">
        <v>9.6162677300415403E-2</v>
      </c>
      <c r="M13" s="17"/>
      <c r="N13" s="17">
        <v>5.52321400148423E-2</v>
      </c>
      <c r="O13" s="17">
        <v>6.4572751018988905E-2</v>
      </c>
      <c r="P13" s="17">
        <v>6.9406160253560695E-2</v>
      </c>
      <c r="Q13" s="17">
        <v>6.0371231692390899E-2</v>
      </c>
      <c r="R13" s="17"/>
      <c r="S13" s="17">
        <v>4.8294213767287202E-2</v>
      </c>
      <c r="T13" s="17">
        <v>4.6368094057326503E-2</v>
      </c>
      <c r="U13" s="17">
        <v>6.5968911780450099E-2</v>
      </c>
      <c r="V13" s="17">
        <v>7.0313388155826204E-2</v>
      </c>
      <c r="W13" s="17">
        <v>5.1989393921678999E-2</v>
      </c>
      <c r="X13" s="17">
        <v>7.8164474241128504E-2</v>
      </c>
      <c r="Y13" s="17">
        <v>9.0263464144165903E-2</v>
      </c>
      <c r="Z13" s="17">
        <v>9.3225398276527802E-2</v>
      </c>
      <c r="AA13" s="17">
        <v>6.1559353153964803E-2</v>
      </c>
      <c r="AB13" s="17">
        <v>5.5524978416198897E-2</v>
      </c>
      <c r="AC13" s="17">
        <v>5.0954254411291103E-2</v>
      </c>
      <c r="AD13" s="17"/>
      <c r="AE13" s="17">
        <v>0.12565957775336001</v>
      </c>
      <c r="AF13" s="17">
        <v>2.5860095400079899E-2</v>
      </c>
      <c r="AG13" s="17">
        <v>3.3034748761223399E-2</v>
      </c>
      <c r="AH13" s="17"/>
      <c r="AI13" s="17">
        <v>0.110949712125998</v>
      </c>
      <c r="AJ13" s="17">
        <v>1.91782018293816E-2</v>
      </c>
      <c r="AK13" s="17">
        <v>6.1183893784608496E-3</v>
      </c>
      <c r="AL13" s="17">
        <v>0.25396340283524599</v>
      </c>
      <c r="AM13" s="17">
        <v>5.1287434357232903E-2</v>
      </c>
      <c r="AN13" s="17"/>
      <c r="AO13" s="17">
        <v>8.9407143254815705E-2</v>
      </c>
      <c r="AP13" s="17">
        <v>2.1057321357342101E-2</v>
      </c>
      <c r="AQ13" s="17">
        <v>1.55780553078629E-2</v>
      </c>
      <c r="AR13" s="17"/>
      <c r="AS13" s="17">
        <v>8.3406505889048896E-2</v>
      </c>
      <c r="AT13" s="17">
        <v>6.6550035828148404E-2</v>
      </c>
      <c r="AU13" s="17">
        <v>3.7430530041699002E-2</v>
      </c>
      <c r="AV13" s="17">
        <v>5.0731570283806898E-2</v>
      </c>
      <c r="AW13" s="17">
        <v>2.6143884423141899E-2</v>
      </c>
    </row>
    <row r="14" spans="2:49" x14ac:dyDescent="0.25">
      <c r="B14" s="18" t="s">
        <v>150</v>
      </c>
      <c r="C14" s="17">
        <v>6.5698762750150602E-2</v>
      </c>
      <c r="D14" s="17">
        <v>4.5509899352220697E-2</v>
      </c>
      <c r="E14" s="17">
        <v>8.3908818042644398E-2</v>
      </c>
      <c r="F14" s="17"/>
      <c r="G14" s="17">
        <v>8.4112150377423603E-2</v>
      </c>
      <c r="H14" s="17">
        <v>7.6155602029590694E-2</v>
      </c>
      <c r="I14" s="17">
        <v>6.9347817245552404E-2</v>
      </c>
      <c r="J14" s="17">
        <v>6.6248259759023501E-2</v>
      </c>
      <c r="K14" s="17">
        <v>5.9302636042951003E-2</v>
      </c>
      <c r="L14" s="17">
        <v>4.5647718201744097E-2</v>
      </c>
      <c r="M14" s="17"/>
      <c r="N14" s="17">
        <v>3.9779402845422897E-2</v>
      </c>
      <c r="O14" s="17">
        <v>5.4275146041965497E-2</v>
      </c>
      <c r="P14" s="17">
        <v>7.8618695191137997E-2</v>
      </c>
      <c r="Q14" s="17">
        <v>9.1471176616151603E-2</v>
      </c>
      <c r="R14" s="17"/>
      <c r="S14" s="17">
        <v>4.3367665644665501E-2</v>
      </c>
      <c r="T14" s="17">
        <v>5.9302681241499698E-2</v>
      </c>
      <c r="U14" s="17">
        <v>9.0979281580132895E-2</v>
      </c>
      <c r="V14" s="17">
        <v>5.16222325961408E-2</v>
      </c>
      <c r="W14" s="17">
        <v>7.1366345350750898E-2</v>
      </c>
      <c r="X14" s="17">
        <v>7.1796348965581597E-2</v>
      </c>
      <c r="Y14" s="17">
        <v>6.5174663402565905E-2</v>
      </c>
      <c r="Z14" s="17">
        <v>5.7470005651047699E-2</v>
      </c>
      <c r="AA14" s="17">
        <v>7.1833713372824307E-2</v>
      </c>
      <c r="AB14" s="17">
        <v>6.4154769790832997E-2</v>
      </c>
      <c r="AC14" s="17">
        <v>0.10744019434360701</v>
      </c>
      <c r="AD14" s="17"/>
      <c r="AE14" s="17">
        <v>5.10537349047617E-2</v>
      </c>
      <c r="AF14" s="17">
        <v>4.68139282122845E-2</v>
      </c>
      <c r="AG14" s="17">
        <v>0.113737827493537</v>
      </c>
      <c r="AH14" s="17"/>
      <c r="AI14" s="17">
        <v>3.7712889189790003E-2</v>
      </c>
      <c r="AJ14" s="17">
        <v>5.4997849126443003E-2</v>
      </c>
      <c r="AK14" s="17">
        <v>4.2763840025242597E-2</v>
      </c>
      <c r="AL14" s="17">
        <v>5.4609179767736001E-2</v>
      </c>
      <c r="AM14" s="17">
        <v>0.110665887127073</v>
      </c>
      <c r="AN14" s="17"/>
      <c r="AO14" s="17">
        <v>3.2215628091289597E-2</v>
      </c>
      <c r="AP14" s="17">
        <v>5.0160575443871903E-2</v>
      </c>
      <c r="AQ14" s="17">
        <v>4.3961484285539199E-2</v>
      </c>
      <c r="AR14" s="17"/>
      <c r="AS14" s="17">
        <v>9.1570795919066195E-2</v>
      </c>
      <c r="AT14" s="17">
        <v>6.84896307158087E-2</v>
      </c>
      <c r="AU14" s="17">
        <v>4.7873179672264898E-2</v>
      </c>
      <c r="AV14" s="17">
        <v>3.7199514786323502E-2</v>
      </c>
      <c r="AW14" s="17">
        <v>3.3153129076316797E-2</v>
      </c>
    </row>
    <row r="15" spans="2:49" x14ac:dyDescent="0.25">
      <c r="B15" s="18" t="s">
        <v>404</v>
      </c>
      <c r="C15" s="21">
        <v>0.55489875819105305</v>
      </c>
      <c r="D15" s="21">
        <v>0.55060370639251599</v>
      </c>
      <c r="E15" s="21">
        <v>0.55935375889134498</v>
      </c>
      <c r="F15" s="21"/>
      <c r="G15" s="21">
        <v>0.59482116874465996</v>
      </c>
      <c r="H15" s="21">
        <v>0.59652271013946401</v>
      </c>
      <c r="I15" s="21">
        <v>0.54126358806391595</v>
      </c>
      <c r="J15" s="21">
        <v>0.56203230056853104</v>
      </c>
      <c r="K15" s="21">
        <v>0.49827203281046301</v>
      </c>
      <c r="L15" s="21">
        <v>0.53743381024007697</v>
      </c>
      <c r="M15" s="21"/>
      <c r="N15" s="21">
        <v>0.646582504190503</v>
      </c>
      <c r="O15" s="21">
        <v>0.57324002131461504</v>
      </c>
      <c r="P15" s="21">
        <v>0.50854264226200097</v>
      </c>
      <c r="Q15" s="21">
        <v>0.48068120033267198</v>
      </c>
      <c r="R15" s="21"/>
      <c r="S15" s="21">
        <v>0.58286388613625695</v>
      </c>
      <c r="T15" s="21">
        <v>0.59078933909349096</v>
      </c>
      <c r="U15" s="21">
        <v>0.509284288495229</v>
      </c>
      <c r="V15" s="21">
        <v>0.60611592230716305</v>
      </c>
      <c r="W15" s="21">
        <v>0.55332417117982002</v>
      </c>
      <c r="X15" s="21">
        <v>0.53062294800956</v>
      </c>
      <c r="Y15" s="21">
        <v>0.53466255668204499</v>
      </c>
      <c r="Z15" s="21">
        <v>0.52721667242491899</v>
      </c>
      <c r="AA15" s="21">
        <v>0.51658738214017796</v>
      </c>
      <c r="AB15" s="21">
        <v>0.56156044122386595</v>
      </c>
      <c r="AC15" s="21">
        <v>0.53695703363623004</v>
      </c>
      <c r="AD15" s="21"/>
      <c r="AE15" s="21">
        <v>0.45207128843822902</v>
      </c>
      <c r="AF15" s="21">
        <v>0.67220044323390604</v>
      </c>
      <c r="AG15" s="21">
        <v>0.45125532970006699</v>
      </c>
      <c r="AH15" s="21"/>
      <c r="AI15" s="21">
        <v>0.49178753784860002</v>
      </c>
      <c r="AJ15" s="21">
        <v>0.64596832734140797</v>
      </c>
      <c r="AK15" s="21">
        <v>0.69874238191003601</v>
      </c>
      <c r="AL15" s="21">
        <v>0.28362941387954599</v>
      </c>
      <c r="AM15" s="21">
        <v>0.46386408876076801</v>
      </c>
      <c r="AN15" s="21"/>
      <c r="AO15" s="21">
        <v>0.52314107245464203</v>
      </c>
      <c r="AP15" s="21">
        <v>0.64439975147233697</v>
      </c>
      <c r="AQ15" s="21">
        <v>0.68712420492789605</v>
      </c>
      <c r="AR15" s="21"/>
      <c r="AS15" s="21">
        <v>0.46233815971311798</v>
      </c>
      <c r="AT15" s="21">
        <v>0.54907548752383895</v>
      </c>
      <c r="AU15" s="21">
        <v>0.63948268652629803</v>
      </c>
      <c r="AV15" s="21">
        <v>0.67219458037076896</v>
      </c>
      <c r="AW15" s="21">
        <v>0.74585529847388199</v>
      </c>
    </row>
    <row r="16" spans="2:49" x14ac:dyDescent="0.25">
      <c r="B16" s="18" t="s">
        <v>405</v>
      </c>
      <c r="C16" s="21">
        <v>0.12614231847087801</v>
      </c>
      <c r="D16" s="21">
        <v>0.16456235421163901</v>
      </c>
      <c r="E16" s="21">
        <v>8.92456049353956E-2</v>
      </c>
      <c r="F16" s="21"/>
      <c r="G16" s="21">
        <v>7.3411781260676504E-2</v>
      </c>
      <c r="H16" s="21">
        <v>8.4524218308734397E-2</v>
      </c>
      <c r="I16" s="21">
        <v>0.11540268219715701</v>
      </c>
      <c r="J16" s="21">
        <v>0.115409068031082</v>
      </c>
      <c r="K16" s="21">
        <v>0.167137213018516</v>
      </c>
      <c r="L16" s="21">
        <v>0.18552061996121899</v>
      </c>
      <c r="M16" s="21"/>
      <c r="N16" s="21">
        <v>0.106014662034235</v>
      </c>
      <c r="O16" s="21">
        <v>0.12801847799201799</v>
      </c>
      <c r="P16" s="21">
        <v>0.15119492351849501</v>
      </c>
      <c r="Q16" s="21">
        <v>0.12186686922197799</v>
      </c>
      <c r="R16" s="21"/>
      <c r="S16" s="21">
        <v>0.106167623152776</v>
      </c>
      <c r="T16" s="21">
        <v>0.106405711353144</v>
      </c>
      <c r="U16" s="21">
        <v>0.14251139319213699</v>
      </c>
      <c r="V16" s="21">
        <v>0.13469571169462699</v>
      </c>
      <c r="W16" s="21">
        <v>0.119751167722498</v>
      </c>
      <c r="X16" s="21">
        <v>0.13003107841088199</v>
      </c>
      <c r="Y16" s="21">
        <v>0.15711582275998001</v>
      </c>
      <c r="Z16" s="21">
        <v>0.169523419903543</v>
      </c>
      <c r="AA16" s="21">
        <v>0.12070099314546701</v>
      </c>
      <c r="AB16" s="21">
        <v>0.12722356342773</v>
      </c>
      <c r="AC16" s="21">
        <v>0.119511889815839</v>
      </c>
      <c r="AD16" s="21"/>
      <c r="AE16" s="21">
        <v>0.217973204329315</v>
      </c>
      <c r="AF16" s="21">
        <v>7.4641088217831497E-2</v>
      </c>
      <c r="AG16" s="21">
        <v>8.5147433933171299E-2</v>
      </c>
      <c r="AH16" s="21"/>
      <c r="AI16" s="21">
        <v>0.19809738786485601</v>
      </c>
      <c r="AJ16" s="21">
        <v>7.2933218750964202E-2</v>
      </c>
      <c r="AK16" s="21">
        <v>5.9286103974707197E-2</v>
      </c>
      <c r="AL16" s="21">
        <v>0.374492070274828</v>
      </c>
      <c r="AM16" s="21">
        <v>0.102367618251489</v>
      </c>
      <c r="AN16" s="21"/>
      <c r="AO16" s="21">
        <v>0.177982740808626</v>
      </c>
      <c r="AP16" s="21">
        <v>6.7329133375817099E-2</v>
      </c>
      <c r="AQ16" s="21">
        <v>9.3050036155370594E-2</v>
      </c>
      <c r="AR16" s="21"/>
      <c r="AS16" s="21">
        <v>0.15221196826068101</v>
      </c>
      <c r="AT16" s="21">
        <v>0.12751515966843299</v>
      </c>
      <c r="AU16" s="21">
        <v>8.8097471892922496E-2</v>
      </c>
      <c r="AV16" s="21">
        <v>0.11980855519783599</v>
      </c>
      <c r="AW16" s="21">
        <v>6.79614600674667E-2</v>
      </c>
    </row>
    <row r="17" spans="2:49" x14ac:dyDescent="0.25">
      <c r="B17" s="18" t="s">
        <v>179</v>
      </c>
      <c r="C17" s="22">
        <v>0.42875643972017502</v>
      </c>
      <c r="D17" s="22">
        <v>0.38604135218087698</v>
      </c>
      <c r="E17" s="22">
        <v>0.47010815395595001</v>
      </c>
      <c r="F17" s="22"/>
      <c r="G17" s="22">
        <v>0.52140938748398402</v>
      </c>
      <c r="H17" s="22">
        <v>0.51199849183072998</v>
      </c>
      <c r="I17" s="22">
        <v>0.42586090586676001</v>
      </c>
      <c r="J17" s="22">
        <v>0.44662323253744801</v>
      </c>
      <c r="K17" s="22">
        <v>0.33113481979194698</v>
      </c>
      <c r="L17" s="22">
        <v>0.35191319027885798</v>
      </c>
      <c r="M17" s="22"/>
      <c r="N17" s="22">
        <v>0.54056784215626796</v>
      </c>
      <c r="O17" s="22">
        <v>0.445221543322597</v>
      </c>
      <c r="P17" s="22">
        <v>0.35734771874350602</v>
      </c>
      <c r="Q17" s="22">
        <v>0.358814331110694</v>
      </c>
      <c r="R17" s="22"/>
      <c r="S17" s="22">
        <v>0.47669626298348</v>
      </c>
      <c r="T17" s="22">
        <v>0.48438362774034599</v>
      </c>
      <c r="U17" s="22">
        <v>0.36677289530309198</v>
      </c>
      <c r="V17" s="22">
        <v>0.47142021061253597</v>
      </c>
      <c r="W17" s="22">
        <v>0.43357300345732103</v>
      </c>
      <c r="X17" s="22">
        <v>0.40059186959867799</v>
      </c>
      <c r="Y17" s="22">
        <v>0.377546733922065</v>
      </c>
      <c r="Z17" s="22">
        <v>0.35769325252137602</v>
      </c>
      <c r="AA17" s="22">
        <v>0.39588638899471101</v>
      </c>
      <c r="AB17" s="22">
        <v>0.434336877796136</v>
      </c>
      <c r="AC17" s="22">
        <v>0.417445143820391</v>
      </c>
      <c r="AD17" s="22"/>
      <c r="AE17" s="22">
        <v>0.234098084108913</v>
      </c>
      <c r="AF17" s="22">
        <v>0.59755935501607405</v>
      </c>
      <c r="AG17" s="22">
        <v>0.36610789576689601</v>
      </c>
      <c r="AH17" s="22"/>
      <c r="AI17" s="22">
        <v>0.29369014998374399</v>
      </c>
      <c r="AJ17" s="22">
        <v>0.57303510859044404</v>
      </c>
      <c r="AK17" s="22">
        <v>0.639456277935329</v>
      </c>
      <c r="AL17" s="22">
        <v>-9.0862656395281502E-2</v>
      </c>
      <c r="AM17" s="22">
        <v>0.36149647050927802</v>
      </c>
      <c r="AN17" s="22"/>
      <c r="AO17" s="22">
        <v>0.345158331646016</v>
      </c>
      <c r="AP17" s="22">
        <v>0.57707061809651905</v>
      </c>
      <c r="AQ17" s="22">
        <v>0.59407416877252495</v>
      </c>
      <c r="AR17" s="22"/>
      <c r="AS17" s="22">
        <v>0.31012619145243697</v>
      </c>
      <c r="AT17" s="22">
        <v>0.42156032785540598</v>
      </c>
      <c r="AU17" s="22">
        <v>0.55138521463337598</v>
      </c>
      <c r="AV17" s="22">
        <v>0.552386025172933</v>
      </c>
      <c r="AW17" s="22">
        <v>0.67789383840641604</v>
      </c>
    </row>
    <row r="18" spans="2:49" x14ac:dyDescent="0.25">
      <c r="B18" s="16"/>
    </row>
    <row r="19" spans="2:49" x14ac:dyDescent="0.25">
      <c r="B19" t="s">
        <v>77</v>
      </c>
    </row>
    <row r="20" spans="2:49" x14ac:dyDescent="0.25">
      <c r="B20" t="s">
        <v>78</v>
      </c>
    </row>
    <row r="22" spans="2:49" x14ac:dyDescent="0.25">
      <c r="B22"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W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496</v>
      </c>
      <c r="C9" s="17">
        <v>0.29749510728510398</v>
      </c>
      <c r="D9" s="17">
        <v>0.304182989301301</v>
      </c>
      <c r="E9" s="17">
        <v>0.28810958070947001</v>
      </c>
      <c r="F9" s="17"/>
      <c r="G9" s="17">
        <v>0.32717718623949399</v>
      </c>
      <c r="H9" s="17">
        <v>0.32304508981790098</v>
      </c>
      <c r="I9" s="17">
        <v>0.285180421430693</v>
      </c>
      <c r="J9" s="17">
        <v>0.29423850664356799</v>
      </c>
      <c r="K9" s="17">
        <v>0.28386016717512702</v>
      </c>
      <c r="L9" s="17">
        <v>0.278535256031471</v>
      </c>
      <c r="M9" s="17"/>
      <c r="N9" s="17">
        <v>0.35804311515415199</v>
      </c>
      <c r="O9" s="17">
        <v>0.30787699992196998</v>
      </c>
      <c r="P9" s="17">
        <v>0.26009218204423801</v>
      </c>
      <c r="Q9" s="17">
        <v>0.25413857804385898</v>
      </c>
      <c r="R9" s="17"/>
      <c r="S9" s="17">
        <v>0.35593027654630899</v>
      </c>
      <c r="T9" s="17">
        <v>0.30967114460820799</v>
      </c>
      <c r="U9" s="17">
        <v>0.301777465721704</v>
      </c>
      <c r="V9" s="17">
        <v>0.31113181633131898</v>
      </c>
      <c r="W9" s="17">
        <v>0.31920246492938698</v>
      </c>
      <c r="X9" s="17">
        <v>0.22428698386377099</v>
      </c>
      <c r="Y9" s="17">
        <v>0.285065445282003</v>
      </c>
      <c r="Z9" s="17">
        <v>0.24963203377259599</v>
      </c>
      <c r="AA9" s="17">
        <v>0.26935105344896898</v>
      </c>
      <c r="AB9" s="17">
        <v>0.32100993295074598</v>
      </c>
      <c r="AC9" s="17">
        <v>0.24999647472273301</v>
      </c>
      <c r="AD9" s="17"/>
      <c r="AE9" s="17">
        <v>0.20576863598623699</v>
      </c>
      <c r="AF9" s="17">
        <v>0.39102699008971697</v>
      </c>
      <c r="AG9" s="17">
        <v>0.23731805715219101</v>
      </c>
      <c r="AH9" s="17"/>
      <c r="AI9" s="17">
        <v>0.22318054859009601</v>
      </c>
      <c r="AJ9" s="17">
        <v>0.37736036179048299</v>
      </c>
      <c r="AK9" s="17">
        <v>0.42964378198528502</v>
      </c>
      <c r="AL9" s="17">
        <v>0.149694698964491</v>
      </c>
      <c r="AM9" s="17">
        <v>0.21636814160384099</v>
      </c>
      <c r="AN9" s="17"/>
      <c r="AO9" s="17">
        <v>0.216449072520429</v>
      </c>
      <c r="AP9" s="17">
        <v>0.37918428297893197</v>
      </c>
      <c r="AQ9" s="17">
        <v>0.40005856033321102</v>
      </c>
      <c r="AR9" s="17"/>
      <c r="AS9" s="17">
        <v>0.243331217475003</v>
      </c>
      <c r="AT9" s="17">
        <v>0.29556594185650098</v>
      </c>
      <c r="AU9" s="17">
        <v>0.35403456052563598</v>
      </c>
      <c r="AV9" s="17">
        <v>0.38537809207329299</v>
      </c>
      <c r="AW9" s="17">
        <v>0.48432749064406799</v>
      </c>
    </row>
    <row r="10" spans="2:49" x14ac:dyDescent="0.25">
      <c r="B10" s="18" t="s">
        <v>497</v>
      </c>
      <c r="C10" s="17">
        <v>0.34448390644399302</v>
      </c>
      <c r="D10" s="17">
        <v>0.31908580561990402</v>
      </c>
      <c r="E10" s="17">
        <v>0.37116796017574799</v>
      </c>
      <c r="F10" s="17"/>
      <c r="G10" s="17">
        <v>0.32307939283016301</v>
      </c>
      <c r="H10" s="17">
        <v>0.34494731521042699</v>
      </c>
      <c r="I10" s="17">
        <v>0.35008447830387102</v>
      </c>
      <c r="J10" s="17">
        <v>0.35714120588665199</v>
      </c>
      <c r="K10" s="17">
        <v>0.32457511232897601</v>
      </c>
      <c r="L10" s="17">
        <v>0.35704630020773598</v>
      </c>
      <c r="M10" s="17"/>
      <c r="N10" s="17">
        <v>0.35494322346091101</v>
      </c>
      <c r="O10" s="17">
        <v>0.35225903994421398</v>
      </c>
      <c r="P10" s="17">
        <v>0.34476837713980102</v>
      </c>
      <c r="Q10" s="17">
        <v>0.32719706889199401</v>
      </c>
      <c r="R10" s="17"/>
      <c r="S10" s="17">
        <v>0.318598044044689</v>
      </c>
      <c r="T10" s="17">
        <v>0.35277674003868398</v>
      </c>
      <c r="U10" s="17">
        <v>0.30474592043076998</v>
      </c>
      <c r="V10" s="17">
        <v>0.34137324760451998</v>
      </c>
      <c r="W10" s="17">
        <v>0.33941368719027398</v>
      </c>
      <c r="X10" s="17">
        <v>0.402801158902723</v>
      </c>
      <c r="Y10" s="17">
        <v>0.35320818381491298</v>
      </c>
      <c r="Z10" s="17">
        <v>0.35312336207414802</v>
      </c>
      <c r="AA10" s="17">
        <v>0.33253999225338599</v>
      </c>
      <c r="AB10" s="17">
        <v>0.33064420260015598</v>
      </c>
      <c r="AC10" s="17">
        <v>0.39707058652916599</v>
      </c>
      <c r="AD10" s="17"/>
      <c r="AE10" s="17">
        <v>0.34116625332446199</v>
      </c>
      <c r="AF10" s="17">
        <v>0.369714317479097</v>
      </c>
      <c r="AG10" s="17">
        <v>0.30233388893035101</v>
      </c>
      <c r="AH10" s="17"/>
      <c r="AI10" s="17">
        <v>0.36324036990798603</v>
      </c>
      <c r="AJ10" s="17">
        <v>0.35991395340920102</v>
      </c>
      <c r="AK10" s="17">
        <v>0.32381497168247703</v>
      </c>
      <c r="AL10" s="17">
        <v>0.16443799097747999</v>
      </c>
      <c r="AM10" s="17">
        <v>0.32814977906522003</v>
      </c>
      <c r="AN10" s="17"/>
      <c r="AO10" s="17">
        <v>0.39331431134786898</v>
      </c>
      <c r="AP10" s="17">
        <v>0.35971675823458898</v>
      </c>
      <c r="AQ10" s="17">
        <v>0.34592424206580402</v>
      </c>
      <c r="AR10" s="17"/>
      <c r="AS10" s="17">
        <v>0.331897799280714</v>
      </c>
      <c r="AT10" s="17">
        <v>0.32905083421981601</v>
      </c>
      <c r="AU10" s="17">
        <v>0.36350894531563499</v>
      </c>
      <c r="AV10" s="17">
        <v>0.34080134426797998</v>
      </c>
      <c r="AW10" s="17">
        <v>0.28103857746044703</v>
      </c>
    </row>
    <row r="11" spans="2:49" x14ac:dyDescent="0.25">
      <c r="B11" s="18" t="s">
        <v>498</v>
      </c>
      <c r="C11" s="17">
        <v>0.17739586250463099</v>
      </c>
      <c r="D11" s="17">
        <v>0.18481781745386799</v>
      </c>
      <c r="E11" s="17">
        <v>0.171645621019791</v>
      </c>
      <c r="F11" s="17"/>
      <c r="G11" s="17">
        <v>0.18072037594257401</v>
      </c>
      <c r="H11" s="17">
        <v>0.16085663223518601</v>
      </c>
      <c r="I11" s="17">
        <v>0.17768344079465001</v>
      </c>
      <c r="J11" s="17">
        <v>0.14853494281475699</v>
      </c>
      <c r="K11" s="17">
        <v>0.18637551704750199</v>
      </c>
      <c r="L11" s="17">
        <v>0.20579819323443899</v>
      </c>
      <c r="M11" s="17"/>
      <c r="N11" s="17">
        <v>0.15749441365842601</v>
      </c>
      <c r="O11" s="17">
        <v>0.17164822855731099</v>
      </c>
      <c r="P11" s="17">
        <v>0.196240433085624</v>
      </c>
      <c r="Q11" s="17">
        <v>0.190119651848978</v>
      </c>
      <c r="R11" s="17"/>
      <c r="S11" s="17">
        <v>0.16050581706534101</v>
      </c>
      <c r="T11" s="17">
        <v>0.19056333213050899</v>
      </c>
      <c r="U11" s="17">
        <v>0.191523647264117</v>
      </c>
      <c r="V11" s="17">
        <v>0.16927061754211101</v>
      </c>
      <c r="W11" s="17">
        <v>0.16327613292951099</v>
      </c>
      <c r="X11" s="17">
        <v>0.18765117987837801</v>
      </c>
      <c r="Y11" s="17">
        <v>0.15826401656403399</v>
      </c>
      <c r="Z11" s="17">
        <v>0.17203337944566299</v>
      </c>
      <c r="AA11" s="17">
        <v>0.21402567224020699</v>
      </c>
      <c r="AB11" s="17">
        <v>0.172330233387189</v>
      </c>
      <c r="AC11" s="17">
        <v>0.14722895222402399</v>
      </c>
      <c r="AD11" s="17"/>
      <c r="AE11" s="17">
        <v>0.22496989654807101</v>
      </c>
      <c r="AF11" s="17">
        <v>0.133273956246481</v>
      </c>
      <c r="AG11" s="17">
        <v>0.203293405806108</v>
      </c>
      <c r="AH11" s="17"/>
      <c r="AI11" s="17">
        <v>0.22510554053262399</v>
      </c>
      <c r="AJ11" s="17">
        <v>0.14660783813575301</v>
      </c>
      <c r="AK11" s="17">
        <v>0.14603737343359</v>
      </c>
      <c r="AL11" s="17">
        <v>0.24871380128253501</v>
      </c>
      <c r="AM11" s="17">
        <v>0.20553052995887999</v>
      </c>
      <c r="AN11" s="17"/>
      <c r="AO11" s="17">
        <v>0.21812240255822801</v>
      </c>
      <c r="AP11" s="17">
        <v>0.14653771009664199</v>
      </c>
      <c r="AQ11" s="17">
        <v>0.151716925802071</v>
      </c>
      <c r="AR11" s="17"/>
      <c r="AS11" s="17">
        <v>0.19084958933903901</v>
      </c>
      <c r="AT11" s="17">
        <v>0.19190652614873999</v>
      </c>
      <c r="AU11" s="17">
        <v>0.15212691122518601</v>
      </c>
      <c r="AV11" s="17">
        <v>0.13453045601163599</v>
      </c>
      <c r="AW11" s="17">
        <v>0.111074751047473</v>
      </c>
    </row>
    <row r="12" spans="2:49" x14ac:dyDescent="0.25">
      <c r="B12" s="18" t="s">
        <v>499</v>
      </c>
      <c r="C12" s="17">
        <v>9.81150566187102E-2</v>
      </c>
      <c r="D12" s="17">
        <v>0.13096484915700801</v>
      </c>
      <c r="E12" s="17">
        <v>6.5878546198665802E-2</v>
      </c>
      <c r="F12" s="17"/>
      <c r="G12" s="17">
        <v>6.0379179814015797E-2</v>
      </c>
      <c r="H12" s="17">
        <v>7.4250189238737899E-2</v>
      </c>
      <c r="I12" s="17">
        <v>9.9279440536686095E-2</v>
      </c>
      <c r="J12" s="17">
        <v>0.10034870374398</v>
      </c>
      <c r="K12" s="17">
        <v>0.13082627088457299</v>
      </c>
      <c r="L12" s="17">
        <v>0.118262011609052</v>
      </c>
      <c r="M12" s="17"/>
      <c r="N12" s="17">
        <v>8.2333090793371699E-2</v>
      </c>
      <c r="O12" s="17">
        <v>9.2530491989898503E-2</v>
      </c>
      <c r="P12" s="17">
        <v>0.108907276315291</v>
      </c>
      <c r="Q12" s="17">
        <v>0.109750498604357</v>
      </c>
      <c r="R12" s="17"/>
      <c r="S12" s="17">
        <v>9.0428321017043095E-2</v>
      </c>
      <c r="T12" s="17">
        <v>6.6794146455563697E-2</v>
      </c>
      <c r="U12" s="17">
        <v>8.3417957465046794E-2</v>
      </c>
      <c r="V12" s="17">
        <v>0.102957055740219</v>
      </c>
      <c r="W12" s="17">
        <v>9.5372569263235396E-2</v>
      </c>
      <c r="X12" s="17">
        <v>0.103251689618941</v>
      </c>
      <c r="Y12" s="17">
        <v>0.130428503637605</v>
      </c>
      <c r="Z12" s="17">
        <v>0.13017750423984301</v>
      </c>
      <c r="AA12" s="17">
        <v>9.6518627584032804E-2</v>
      </c>
      <c r="AB12" s="17">
        <v>0.10771610362782399</v>
      </c>
      <c r="AC12" s="17">
        <v>0.119293510802107</v>
      </c>
      <c r="AD12" s="17"/>
      <c r="AE12" s="17">
        <v>0.163691883962086</v>
      </c>
      <c r="AF12" s="17">
        <v>5.6107663174766502E-2</v>
      </c>
      <c r="AG12" s="17">
        <v>8.8875151709507494E-2</v>
      </c>
      <c r="AH12" s="17"/>
      <c r="AI12" s="17">
        <v>0.142946856442736</v>
      </c>
      <c r="AJ12" s="17">
        <v>5.5694936891710303E-2</v>
      </c>
      <c r="AK12" s="17">
        <v>3.8571717842721398E-2</v>
      </c>
      <c r="AL12" s="17">
        <v>0.388848730155744</v>
      </c>
      <c r="AM12" s="17">
        <v>8.7115780403206305E-2</v>
      </c>
      <c r="AN12" s="17"/>
      <c r="AO12" s="17">
        <v>0.127205416115582</v>
      </c>
      <c r="AP12" s="17">
        <v>5.1261637523364198E-2</v>
      </c>
      <c r="AQ12" s="17">
        <v>6.0896760461422998E-2</v>
      </c>
      <c r="AR12" s="17"/>
      <c r="AS12" s="17">
        <v>0.122232252010024</v>
      </c>
      <c r="AT12" s="17">
        <v>0.10348166215148601</v>
      </c>
      <c r="AU12" s="17">
        <v>6.82938913417864E-2</v>
      </c>
      <c r="AV12" s="17">
        <v>7.6726929428188206E-2</v>
      </c>
      <c r="AW12" s="17">
        <v>5.6813603708589497E-2</v>
      </c>
    </row>
    <row r="13" spans="2:49" x14ac:dyDescent="0.25">
      <c r="B13" s="18" t="s">
        <v>104</v>
      </c>
      <c r="C13" s="21">
        <v>8.2510067147561594E-2</v>
      </c>
      <c r="D13" s="21">
        <v>6.0948538467918201E-2</v>
      </c>
      <c r="E13" s="21">
        <v>0.103198291896326</v>
      </c>
      <c r="F13" s="21"/>
      <c r="G13" s="21">
        <v>0.108643865173753</v>
      </c>
      <c r="H13" s="21">
        <v>9.6900773497748199E-2</v>
      </c>
      <c r="I13" s="21">
        <v>8.7772218934100296E-2</v>
      </c>
      <c r="J13" s="21">
        <v>9.9736640911042604E-2</v>
      </c>
      <c r="K13" s="21">
        <v>7.4362932563821899E-2</v>
      </c>
      <c r="L13" s="21">
        <v>4.0358238917302197E-2</v>
      </c>
      <c r="M13" s="21"/>
      <c r="N13" s="21">
        <v>4.7186156933138997E-2</v>
      </c>
      <c r="O13" s="21">
        <v>7.5685239586605904E-2</v>
      </c>
      <c r="P13" s="21">
        <v>8.9991731415045503E-2</v>
      </c>
      <c r="Q13" s="21">
        <v>0.118794202610812</v>
      </c>
      <c r="R13" s="21"/>
      <c r="S13" s="21">
        <v>7.4537541326616802E-2</v>
      </c>
      <c r="T13" s="21">
        <v>8.0194636767035102E-2</v>
      </c>
      <c r="U13" s="21">
        <v>0.118535009118362</v>
      </c>
      <c r="V13" s="21">
        <v>7.5267262781832503E-2</v>
      </c>
      <c r="W13" s="21">
        <v>8.2735145687592798E-2</v>
      </c>
      <c r="X13" s="21">
        <v>8.20089877361877E-2</v>
      </c>
      <c r="Y13" s="21">
        <v>7.30338507014449E-2</v>
      </c>
      <c r="Z13" s="21">
        <v>9.5033720467749105E-2</v>
      </c>
      <c r="AA13" s="21">
        <v>8.7564654473404696E-2</v>
      </c>
      <c r="AB13" s="21">
        <v>6.8299527434084906E-2</v>
      </c>
      <c r="AC13" s="21">
        <v>8.6410475721969707E-2</v>
      </c>
      <c r="AD13" s="21"/>
      <c r="AE13" s="21">
        <v>6.44033301791435E-2</v>
      </c>
      <c r="AF13" s="21">
        <v>4.9877073009938003E-2</v>
      </c>
      <c r="AG13" s="21">
        <v>0.16817949640184299</v>
      </c>
      <c r="AH13" s="21"/>
      <c r="AI13" s="21">
        <v>4.55266845265581E-2</v>
      </c>
      <c r="AJ13" s="21">
        <v>6.0422909772852203E-2</v>
      </c>
      <c r="AK13" s="21">
        <v>6.1932155055926801E-2</v>
      </c>
      <c r="AL13" s="21">
        <v>4.8304778619750403E-2</v>
      </c>
      <c r="AM13" s="21">
        <v>0.16283576896885299</v>
      </c>
      <c r="AN13" s="21"/>
      <c r="AO13" s="21">
        <v>4.4908797457892398E-2</v>
      </c>
      <c r="AP13" s="21">
        <v>6.3299611166472494E-2</v>
      </c>
      <c r="AQ13" s="21">
        <v>4.14035113374909E-2</v>
      </c>
      <c r="AR13" s="21"/>
      <c r="AS13" s="21">
        <v>0.111689141895221</v>
      </c>
      <c r="AT13" s="21">
        <v>7.9995035623457098E-2</v>
      </c>
      <c r="AU13" s="21">
        <v>6.2035691591756599E-2</v>
      </c>
      <c r="AV13" s="21">
        <v>6.2563178218902393E-2</v>
      </c>
      <c r="AW13" s="21">
        <v>6.6745577139421794E-2</v>
      </c>
    </row>
    <row r="14" spans="2:49" x14ac:dyDescent="0.25">
      <c r="B14" s="18" t="s">
        <v>500</v>
      </c>
      <c r="C14" s="21">
        <v>0.64197901372909705</v>
      </c>
      <c r="D14" s="21">
        <v>0.62326879492120602</v>
      </c>
      <c r="E14" s="21">
        <v>0.65927754088521795</v>
      </c>
      <c r="F14" s="21"/>
      <c r="G14" s="21">
        <v>0.65025657906965795</v>
      </c>
      <c r="H14" s="21">
        <v>0.66799240502832702</v>
      </c>
      <c r="I14" s="21">
        <v>0.63526489973456401</v>
      </c>
      <c r="J14" s="21">
        <v>0.65137971253021998</v>
      </c>
      <c r="K14" s="21">
        <v>0.60843527950410303</v>
      </c>
      <c r="L14" s="21">
        <v>0.63558155623920698</v>
      </c>
      <c r="M14" s="21"/>
      <c r="N14" s="21">
        <v>0.712986338615063</v>
      </c>
      <c r="O14" s="21">
        <v>0.66013603986618397</v>
      </c>
      <c r="P14" s="21">
        <v>0.60486055918403903</v>
      </c>
      <c r="Q14" s="21">
        <v>0.58133564693585305</v>
      </c>
      <c r="R14" s="21"/>
      <c r="S14" s="21">
        <v>0.67452832059099899</v>
      </c>
      <c r="T14" s="21">
        <v>0.66244788464689197</v>
      </c>
      <c r="U14" s="21">
        <v>0.60652338615247403</v>
      </c>
      <c r="V14" s="21">
        <v>0.65250506393583796</v>
      </c>
      <c r="W14" s="21">
        <v>0.65861615211966096</v>
      </c>
      <c r="X14" s="21">
        <v>0.62708814276649405</v>
      </c>
      <c r="Y14" s="21">
        <v>0.63827362909691598</v>
      </c>
      <c r="Z14" s="21">
        <v>0.60275539584674398</v>
      </c>
      <c r="AA14" s="21">
        <v>0.60189104570235497</v>
      </c>
      <c r="AB14" s="21">
        <v>0.65165413555090201</v>
      </c>
      <c r="AC14" s="21">
        <v>0.64706706125189895</v>
      </c>
      <c r="AD14" s="21"/>
      <c r="AE14" s="21">
        <v>0.546934889310699</v>
      </c>
      <c r="AF14" s="21">
        <v>0.76074130756881497</v>
      </c>
      <c r="AG14" s="21">
        <v>0.53965194608254197</v>
      </c>
      <c r="AH14" s="21"/>
      <c r="AI14" s="21">
        <v>0.58642091849808198</v>
      </c>
      <c r="AJ14" s="21">
        <v>0.737274315199685</v>
      </c>
      <c r="AK14" s="21">
        <v>0.75345875366776205</v>
      </c>
      <c r="AL14" s="21">
        <v>0.31413268994197102</v>
      </c>
      <c r="AM14" s="21">
        <v>0.54451792066906102</v>
      </c>
      <c r="AN14" s="21"/>
      <c r="AO14" s="21">
        <v>0.60976338386829698</v>
      </c>
      <c r="AP14" s="21">
        <v>0.73890104121352096</v>
      </c>
      <c r="AQ14" s="21">
        <v>0.74598280239901504</v>
      </c>
      <c r="AR14" s="21"/>
      <c r="AS14" s="21">
        <v>0.57522901675571703</v>
      </c>
      <c r="AT14" s="21">
        <v>0.62461677607631705</v>
      </c>
      <c r="AU14" s="21">
        <v>0.71754350584127002</v>
      </c>
      <c r="AV14" s="21">
        <v>0.72617943634127302</v>
      </c>
      <c r="AW14" s="21">
        <v>0.76536606810451602</v>
      </c>
    </row>
    <row r="15" spans="2:49" x14ac:dyDescent="0.25">
      <c r="B15" s="18" t="s">
        <v>179</v>
      </c>
      <c r="C15" s="22">
        <v>-0.55946894658153501</v>
      </c>
      <c r="D15" s="22">
        <v>-0.56232025645328698</v>
      </c>
      <c r="E15" s="22">
        <v>-0.55607924898889205</v>
      </c>
      <c r="F15" s="22"/>
      <c r="G15" s="22">
        <v>-0.54161271389590504</v>
      </c>
      <c r="H15" s="22">
        <v>-0.57109163153057896</v>
      </c>
      <c r="I15" s="22">
        <v>-0.54749268080046398</v>
      </c>
      <c r="J15" s="22">
        <v>-0.55164307161917803</v>
      </c>
      <c r="K15" s="22">
        <v>-0.53407234694028105</v>
      </c>
      <c r="L15" s="22">
        <v>-0.59522331732190503</v>
      </c>
      <c r="M15" s="22"/>
      <c r="N15" s="22">
        <v>-0.66580018168192401</v>
      </c>
      <c r="O15" s="22">
        <v>-0.58445080027957796</v>
      </c>
      <c r="P15" s="22">
        <v>-0.51486882776899401</v>
      </c>
      <c r="Q15" s="22">
        <v>-0.46254144432504102</v>
      </c>
      <c r="R15" s="22"/>
      <c r="S15" s="22">
        <v>-0.59999077926438205</v>
      </c>
      <c r="T15" s="22">
        <v>-0.58225324787985699</v>
      </c>
      <c r="U15" s="22">
        <v>-0.48798837703411202</v>
      </c>
      <c r="V15" s="22">
        <v>-0.57723780115400602</v>
      </c>
      <c r="W15" s="22">
        <v>-0.57588100643206797</v>
      </c>
      <c r="X15" s="22">
        <v>-0.54507915503030602</v>
      </c>
      <c r="Y15" s="22">
        <v>-0.56523977839547102</v>
      </c>
      <c r="Z15" s="22">
        <v>-0.50772167537899504</v>
      </c>
      <c r="AA15" s="22">
        <v>-0.51432639122895096</v>
      </c>
      <c r="AB15" s="22">
        <v>-0.58335460811681705</v>
      </c>
      <c r="AC15" s="22">
        <v>-0.56065658552992903</v>
      </c>
      <c r="AD15" s="22"/>
      <c r="AE15" s="22">
        <v>-0.48253155913155599</v>
      </c>
      <c r="AF15" s="22">
        <v>-0.71086423455887704</v>
      </c>
      <c r="AG15" s="22">
        <v>-0.37147244968069898</v>
      </c>
      <c r="AH15" s="22"/>
      <c r="AI15" s="22">
        <v>-0.54089423397152403</v>
      </c>
      <c r="AJ15" s="22">
        <v>-0.67685140542683297</v>
      </c>
      <c r="AK15" s="22">
        <v>-0.69152659861183496</v>
      </c>
      <c r="AL15" s="22">
        <v>-0.265827911322221</v>
      </c>
      <c r="AM15" s="22">
        <v>-0.38168215170020803</v>
      </c>
      <c r="AN15" s="22"/>
      <c r="AO15" s="22">
        <v>-0.56485458641040498</v>
      </c>
      <c r="AP15" s="22">
        <v>-0.67560143004704898</v>
      </c>
      <c r="AQ15" s="22">
        <v>-0.70457929106152395</v>
      </c>
      <c r="AR15" s="22"/>
      <c r="AS15" s="22">
        <v>-0.46353987486049603</v>
      </c>
      <c r="AT15" s="22">
        <v>-0.54462174045286005</v>
      </c>
      <c r="AU15" s="22">
        <v>-0.65550781424951399</v>
      </c>
      <c r="AV15" s="22">
        <v>-0.66361625812237102</v>
      </c>
      <c r="AW15" s="22">
        <v>-0.69862049096509404</v>
      </c>
    </row>
    <row r="16" spans="2:49" x14ac:dyDescent="0.25">
      <c r="B16" s="16"/>
    </row>
    <row r="17" spans="2:2" x14ac:dyDescent="0.25">
      <c r="B17" t="s">
        <v>77</v>
      </c>
    </row>
    <row r="18" spans="2:2" x14ac:dyDescent="0.25">
      <c r="B18" t="s">
        <v>78</v>
      </c>
    </row>
    <row r="20" spans="2:2" x14ac:dyDescent="0.25">
      <c r="B20"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W2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2577</v>
      </c>
      <c r="D7" s="10">
        <v>1256</v>
      </c>
      <c r="E7" s="10">
        <v>1308</v>
      </c>
      <c r="F7" s="10"/>
      <c r="G7" s="10">
        <v>381</v>
      </c>
      <c r="H7" s="10">
        <v>459</v>
      </c>
      <c r="I7" s="10">
        <v>436</v>
      </c>
      <c r="J7" s="10">
        <v>456</v>
      </c>
      <c r="K7" s="10">
        <v>349</v>
      </c>
      <c r="L7" s="10">
        <v>496</v>
      </c>
      <c r="M7" s="10"/>
      <c r="N7" s="10">
        <v>783</v>
      </c>
      <c r="O7" s="10">
        <v>723</v>
      </c>
      <c r="P7" s="10">
        <v>457</v>
      </c>
      <c r="Q7" s="10">
        <v>604</v>
      </c>
      <c r="R7" s="10"/>
      <c r="S7" s="10">
        <v>344</v>
      </c>
      <c r="T7" s="10">
        <v>369</v>
      </c>
      <c r="U7" s="10">
        <v>210</v>
      </c>
      <c r="V7" s="10">
        <v>237</v>
      </c>
      <c r="W7" s="10">
        <v>199</v>
      </c>
      <c r="X7" s="10">
        <v>216</v>
      </c>
      <c r="Y7" s="10">
        <v>224</v>
      </c>
      <c r="Z7" s="10">
        <v>114</v>
      </c>
      <c r="AA7" s="10">
        <v>298</v>
      </c>
      <c r="AB7" s="10">
        <v>226</v>
      </c>
      <c r="AC7" s="10">
        <v>140</v>
      </c>
      <c r="AD7" s="10"/>
      <c r="AE7" s="10">
        <v>773</v>
      </c>
      <c r="AF7" s="10">
        <v>1264</v>
      </c>
      <c r="AG7" s="10">
        <v>302</v>
      </c>
      <c r="AH7" s="10"/>
      <c r="AI7" s="10">
        <v>787</v>
      </c>
      <c r="AJ7" s="10">
        <v>868</v>
      </c>
      <c r="AK7" s="10">
        <v>216</v>
      </c>
      <c r="AL7" s="10">
        <v>19</v>
      </c>
      <c r="AM7" s="10">
        <v>297</v>
      </c>
      <c r="AN7" s="10"/>
      <c r="AO7" s="10">
        <v>494</v>
      </c>
      <c r="AP7" s="10">
        <v>1063</v>
      </c>
      <c r="AQ7" s="10">
        <v>240</v>
      </c>
      <c r="AR7" s="10"/>
      <c r="AS7" s="10">
        <v>575</v>
      </c>
      <c r="AT7" s="10">
        <v>613</v>
      </c>
      <c r="AU7" s="10">
        <v>692</v>
      </c>
      <c r="AV7" s="10">
        <v>292</v>
      </c>
      <c r="AW7" s="10">
        <v>49</v>
      </c>
    </row>
    <row r="8" spans="2:49" ht="30" customHeight="1" x14ac:dyDescent="0.25">
      <c r="B8" s="11" t="s">
        <v>20</v>
      </c>
      <c r="C8" s="11">
        <v>2574</v>
      </c>
      <c r="D8" s="11">
        <v>1229</v>
      </c>
      <c r="E8" s="11">
        <v>1332</v>
      </c>
      <c r="F8" s="11"/>
      <c r="G8" s="11">
        <v>367</v>
      </c>
      <c r="H8" s="11">
        <v>455</v>
      </c>
      <c r="I8" s="11">
        <v>434</v>
      </c>
      <c r="J8" s="11">
        <v>444</v>
      </c>
      <c r="K8" s="11">
        <v>342</v>
      </c>
      <c r="L8" s="11">
        <v>533</v>
      </c>
      <c r="M8" s="11"/>
      <c r="N8" s="11">
        <v>769</v>
      </c>
      <c r="O8" s="11">
        <v>685</v>
      </c>
      <c r="P8" s="11">
        <v>531</v>
      </c>
      <c r="Q8" s="11">
        <v>580</v>
      </c>
      <c r="R8" s="11"/>
      <c r="S8" s="11">
        <v>391</v>
      </c>
      <c r="T8" s="11">
        <v>356</v>
      </c>
      <c r="U8" s="11">
        <v>201</v>
      </c>
      <c r="V8" s="11">
        <v>243</v>
      </c>
      <c r="W8" s="11">
        <v>190</v>
      </c>
      <c r="X8" s="11">
        <v>233</v>
      </c>
      <c r="Y8" s="11">
        <v>211</v>
      </c>
      <c r="Z8" s="11">
        <v>99</v>
      </c>
      <c r="AA8" s="11">
        <v>274</v>
      </c>
      <c r="AB8" s="11">
        <v>242</v>
      </c>
      <c r="AC8" s="11">
        <v>134</v>
      </c>
      <c r="AD8" s="11"/>
      <c r="AE8" s="11">
        <v>784</v>
      </c>
      <c r="AF8" s="11">
        <v>1260</v>
      </c>
      <c r="AG8" s="11">
        <v>301</v>
      </c>
      <c r="AH8" s="11"/>
      <c r="AI8" s="11">
        <v>800</v>
      </c>
      <c r="AJ8" s="11">
        <v>859</v>
      </c>
      <c r="AK8" s="11">
        <v>216</v>
      </c>
      <c r="AL8" s="11">
        <v>19</v>
      </c>
      <c r="AM8" s="11">
        <v>293</v>
      </c>
      <c r="AN8" s="11"/>
      <c r="AO8" s="11">
        <v>502</v>
      </c>
      <c r="AP8" s="11">
        <v>1052</v>
      </c>
      <c r="AQ8" s="11">
        <v>240</v>
      </c>
      <c r="AR8" s="11"/>
      <c r="AS8" s="11">
        <v>578</v>
      </c>
      <c r="AT8" s="11">
        <v>615</v>
      </c>
      <c r="AU8" s="11">
        <v>686</v>
      </c>
      <c r="AV8" s="11">
        <v>286</v>
      </c>
      <c r="AW8" s="11">
        <v>47</v>
      </c>
    </row>
    <row r="9" spans="2:49" ht="45" x14ac:dyDescent="0.25">
      <c r="B9" s="18" t="s">
        <v>502</v>
      </c>
      <c r="C9" s="17">
        <v>0.51661028025990796</v>
      </c>
      <c r="D9" s="17">
        <v>0.48149775922153198</v>
      </c>
      <c r="E9" s="17">
        <v>0.547074668819576</v>
      </c>
      <c r="F9" s="17"/>
      <c r="G9" s="17">
        <v>0.44545486039601501</v>
      </c>
      <c r="H9" s="17">
        <v>0.414057806545785</v>
      </c>
      <c r="I9" s="17">
        <v>0.48593471111841302</v>
      </c>
      <c r="J9" s="17">
        <v>0.49757615918275599</v>
      </c>
      <c r="K9" s="17">
        <v>0.58024215530172496</v>
      </c>
      <c r="L9" s="17">
        <v>0.65331512090702704</v>
      </c>
      <c r="M9" s="17"/>
      <c r="N9" s="17">
        <v>0.56262871800125003</v>
      </c>
      <c r="O9" s="17">
        <v>0.50316381769430696</v>
      </c>
      <c r="P9" s="17">
        <v>0.497432848027343</v>
      </c>
      <c r="Q9" s="17">
        <v>0.49077548698621198</v>
      </c>
      <c r="R9" s="17"/>
      <c r="S9" s="17">
        <v>0.45616510745580702</v>
      </c>
      <c r="T9" s="17">
        <v>0.508659596504211</v>
      </c>
      <c r="U9" s="17">
        <v>0.54323319696856298</v>
      </c>
      <c r="V9" s="17">
        <v>0.59949927322541996</v>
      </c>
      <c r="W9" s="17">
        <v>0.50130180698649596</v>
      </c>
      <c r="X9" s="17">
        <v>0.47966940259862301</v>
      </c>
      <c r="Y9" s="17">
        <v>0.48424045318124898</v>
      </c>
      <c r="Z9" s="17">
        <v>0.46775856426151102</v>
      </c>
      <c r="AA9" s="17">
        <v>0.54033428175942999</v>
      </c>
      <c r="AB9" s="17">
        <v>0.57218560234934002</v>
      </c>
      <c r="AC9" s="17">
        <v>0.54818895240276999</v>
      </c>
      <c r="AD9" s="17"/>
      <c r="AE9" s="17">
        <v>0.50920216940135599</v>
      </c>
      <c r="AF9" s="17">
        <v>0.53463426123059599</v>
      </c>
      <c r="AG9" s="17">
        <v>0.486506216750073</v>
      </c>
      <c r="AH9" s="17"/>
      <c r="AI9" s="17">
        <v>0.50876230595905203</v>
      </c>
      <c r="AJ9" s="17">
        <v>0.524131234008965</v>
      </c>
      <c r="AK9" s="17">
        <v>0.51660656488624901</v>
      </c>
      <c r="AL9" s="17">
        <v>0.37511720699044798</v>
      </c>
      <c r="AM9" s="17">
        <v>0.51631236505392297</v>
      </c>
      <c r="AN9" s="17"/>
      <c r="AO9" s="17">
        <v>0.481592546619592</v>
      </c>
      <c r="AP9" s="17">
        <v>0.53376571487519098</v>
      </c>
      <c r="AQ9" s="17">
        <v>0.545751524668459</v>
      </c>
      <c r="AR9" s="17"/>
      <c r="AS9" s="17">
        <v>0.48597524772554901</v>
      </c>
      <c r="AT9" s="17">
        <v>0.49347684447777301</v>
      </c>
      <c r="AU9" s="17">
        <v>0.54120866234078702</v>
      </c>
      <c r="AV9" s="17">
        <v>0.52791188282831203</v>
      </c>
      <c r="AW9" s="17">
        <v>0.54118982328743703</v>
      </c>
    </row>
    <row r="10" spans="2:49" ht="60" x14ac:dyDescent="0.25">
      <c r="B10" s="18" t="s">
        <v>503</v>
      </c>
      <c r="C10" s="17">
        <v>0.50823986645756403</v>
      </c>
      <c r="D10" s="17">
        <v>0.47714204108396502</v>
      </c>
      <c r="E10" s="17">
        <v>0.53578196401610001</v>
      </c>
      <c r="F10" s="17"/>
      <c r="G10" s="17">
        <v>0.45991865857124398</v>
      </c>
      <c r="H10" s="17">
        <v>0.43812052712520999</v>
      </c>
      <c r="I10" s="17">
        <v>0.50139086183977399</v>
      </c>
      <c r="J10" s="17">
        <v>0.52410317019243902</v>
      </c>
      <c r="K10" s="17">
        <v>0.53876041331779201</v>
      </c>
      <c r="L10" s="17">
        <v>0.57425882877347501</v>
      </c>
      <c r="M10" s="17"/>
      <c r="N10" s="17">
        <v>0.50797303852843201</v>
      </c>
      <c r="O10" s="17">
        <v>0.54323139123557296</v>
      </c>
      <c r="P10" s="17">
        <v>0.468614782012926</v>
      </c>
      <c r="Q10" s="17">
        <v>0.50060320448372797</v>
      </c>
      <c r="R10" s="17"/>
      <c r="S10" s="17">
        <v>0.44982670805602698</v>
      </c>
      <c r="T10" s="17">
        <v>0.53137839428214695</v>
      </c>
      <c r="U10" s="17">
        <v>0.50380334208972699</v>
      </c>
      <c r="V10" s="17">
        <v>0.564436778593019</v>
      </c>
      <c r="W10" s="17">
        <v>0.51061305966124604</v>
      </c>
      <c r="X10" s="17">
        <v>0.48607007528782697</v>
      </c>
      <c r="Y10" s="17">
        <v>0.549023029935791</v>
      </c>
      <c r="Z10" s="17">
        <v>0.52309019151651603</v>
      </c>
      <c r="AA10" s="17">
        <v>0.49570403182250999</v>
      </c>
      <c r="AB10" s="17">
        <v>0.51645024840711795</v>
      </c>
      <c r="AC10" s="17">
        <v>0.49256757017203201</v>
      </c>
      <c r="AD10" s="17"/>
      <c r="AE10" s="17">
        <v>0.49460996018929398</v>
      </c>
      <c r="AF10" s="17">
        <v>0.52736216020293403</v>
      </c>
      <c r="AG10" s="17">
        <v>0.44023967709848399</v>
      </c>
      <c r="AH10" s="17"/>
      <c r="AI10" s="17">
        <v>0.50152711467108901</v>
      </c>
      <c r="AJ10" s="17">
        <v>0.51611919631008496</v>
      </c>
      <c r="AK10" s="17">
        <v>0.53117681929923499</v>
      </c>
      <c r="AL10" s="17">
        <v>0.43921367265647399</v>
      </c>
      <c r="AM10" s="17">
        <v>0.46766638909069602</v>
      </c>
      <c r="AN10" s="17"/>
      <c r="AO10" s="17">
        <v>0.46006354958809198</v>
      </c>
      <c r="AP10" s="17">
        <v>0.52031511554882903</v>
      </c>
      <c r="AQ10" s="17">
        <v>0.55201720489759298</v>
      </c>
      <c r="AR10" s="17"/>
      <c r="AS10" s="17">
        <v>0.51551121951926704</v>
      </c>
      <c r="AT10" s="17">
        <v>0.505001051779702</v>
      </c>
      <c r="AU10" s="17">
        <v>0.53987301214266603</v>
      </c>
      <c r="AV10" s="17">
        <v>0.50983708915132298</v>
      </c>
      <c r="AW10" s="17">
        <v>0.439140734881661</v>
      </c>
    </row>
    <row r="11" spans="2:49" ht="30" x14ac:dyDescent="0.25">
      <c r="B11" s="18" t="s">
        <v>504</v>
      </c>
      <c r="C11" s="17">
        <v>0.47754012389401601</v>
      </c>
      <c r="D11" s="17">
        <v>0.445957090419284</v>
      </c>
      <c r="E11" s="17">
        <v>0.50523371478050805</v>
      </c>
      <c r="F11" s="17"/>
      <c r="G11" s="17">
        <v>0.42529644341922501</v>
      </c>
      <c r="H11" s="17">
        <v>0.38010722815683501</v>
      </c>
      <c r="I11" s="17">
        <v>0.47886921460931198</v>
      </c>
      <c r="J11" s="17">
        <v>0.47144149604475399</v>
      </c>
      <c r="K11" s="17">
        <v>0.53136679444027601</v>
      </c>
      <c r="L11" s="17">
        <v>0.56626722762095505</v>
      </c>
      <c r="M11" s="17"/>
      <c r="N11" s="17">
        <v>0.47791208757147102</v>
      </c>
      <c r="O11" s="17">
        <v>0.48775068674152</v>
      </c>
      <c r="P11" s="17">
        <v>0.44822133197607</v>
      </c>
      <c r="Q11" s="17">
        <v>0.49204671677318301</v>
      </c>
      <c r="R11" s="17"/>
      <c r="S11" s="17">
        <v>0.455343171229668</v>
      </c>
      <c r="T11" s="17">
        <v>0.46653150606807497</v>
      </c>
      <c r="U11" s="17">
        <v>0.48591188997240198</v>
      </c>
      <c r="V11" s="17">
        <v>0.53290353130962598</v>
      </c>
      <c r="W11" s="17">
        <v>0.372752333473306</v>
      </c>
      <c r="X11" s="17">
        <v>0.44473537233402999</v>
      </c>
      <c r="Y11" s="17">
        <v>0.49651399633591697</v>
      </c>
      <c r="Z11" s="17">
        <v>0.47827117557917198</v>
      </c>
      <c r="AA11" s="17">
        <v>0.49494230641585701</v>
      </c>
      <c r="AB11" s="17">
        <v>0.51854569369182002</v>
      </c>
      <c r="AC11" s="17">
        <v>0.52440685944701904</v>
      </c>
      <c r="AD11" s="17"/>
      <c r="AE11" s="17">
        <v>0.471850947654052</v>
      </c>
      <c r="AF11" s="17">
        <v>0.46540800373719998</v>
      </c>
      <c r="AG11" s="17">
        <v>0.52164982801597604</v>
      </c>
      <c r="AH11" s="17"/>
      <c r="AI11" s="17">
        <v>0.45373168121903801</v>
      </c>
      <c r="AJ11" s="17">
        <v>0.47611990080842498</v>
      </c>
      <c r="AK11" s="17">
        <v>0.50958563723431105</v>
      </c>
      <c r="AL11" s="17">
        <v>0.26627371876531197</v>
      </c>
      <c r="AM11" s="17">
        <v>0.48884737415408402</v>
      </c>
      <c r="AN11" s="17"/>
      <c r="AO11" s="17">
        <v>0.42673498566558998</v>
      </c>
      <c r="AP11" s="17">
        <v>0.47261575802154399</v>
      </c>
      <c r="AQ11" s="17">
        <v>0.50218852332552499</v>
      </c>
      <c r="AR11" s="17"/>
      <c r="AS11" s="17">
        <v>0.47256392539856201</v>
      </c>
      <c r="AT11" s="17">
        <v>0.50015965423679698</v>
      </c>
      <c r="AU11" s="17">
        <v>0.46329614423440801</v>
      </c>
      <c r="AV11" s="17">
        <v>0.468843590522456</v>
      </c>
      <c r="AW11" s="17">
        <v>0.54500215182182798</v>
      </c>
    </row>
    <row r="12" spans="2:49" ht="45" x14ac:dyDescent="0.25">
      <c r="B12" s="18" t="s">
        <v>505</v>
      </c>
      <c r="C12" s="17">
        <v>0.41091936387781802</v>
      </c>
      <c r="D12" s="17">
        <v>0.37377346920459198</v>
      </c>
      <c r="E12" s="17">
        <v>0.44395862166154798</v>
      </c>
      <c r="F12" s="17"/>
      <c r="G12" s="17">
        <v>0.32063636306771998</v>
      </c>
      <c r="H12" s="17">
        <v>0.39378434332909501</v>
      </c>
      <c r="I12" s="17">
        <v>0.377388513856241</v>
      </c>
      <c r="J12" s="17">
        <v>0.40634747493219697</v>
      </c>
      <c r="K12" s="17">
        <v>0.44505881999163999</v>
      </c>
      <c r="L12" s="17">
        <v>0.49706669595681602</v>
      </c>
      <c r="M12" s="17"/>
      <c r="N12" s="17">
        <v>0.43331086383913697</v>
      </c>
      <c r="O12" s="17">
        <v>0.42667838505341799</v>
      </c>
      <c r="P12" s="17">
        <v>0.357850560458991</v>
      </c>
      <c r="Q12" s="17">
        <v>0.40574670758824199</v>
      </c>
      <c r="R12" s="17"/>
      <c r="S12" s="17">
        <v>0.37246569913984601</v>
      </c>
      <c r="T12" s="17">
        <v>0.39606823435928501</v>
      </c>
      <c r="U12" s="17">
        <v>0.50354881675791296</v>
      </c>
      <c r="V12" s="17">
        <v>0.47152243163778901</v>
      </c>
      <c r="W12" s="17">
        <v>0.370021130178808</v>
      </c>
      <c r="X12" s="17">
        <v>0.33200515858691099</v>
      </c>
      <c r="Y12" s="17">
        <v>0.45794189139695002</v>
      </c>
      <c r="Z12" s="17">
        <v>0.421050807343265</v>
      </c>
      <c r="AA12" s="17">
        <v>0.38342500927898199</v>
      </c>
      <c r="AB12" s="17">
        <v>0.41212137986713099</v>
      </c>
      <c r="AC12" s="17">
        <v>0.481727253065448</v>
      </c>
      <c r="AD12" s="17"/>
      <c r="AE12" s="17">
        <v>0.39986659747936598</v>
      </c>
      <c r="AF12" s="17">
        <v>0.42836853541794201</v>
      </c>
      <c r="AG12" s="17">
        <v>0.396316380718994</v>
      </c>
      <c r="AH12" s="17"/>
      <c r="AI12" s="17">
        <v>0.38365201732181797</v>
      </c>
      <c r="AJ12" s="17">
        <v>0.419312833823973</v>
      </c>
      <c r="AK12" s="17">
        <v>0.48533767580894999</v>
      </c>
      <c r="AL12" s="17">
        <v>0.27257095778080098</v>
      </c>
      <c r="AM12" s="17">
        <v>0.40123794729681</v>
      </c>
      <c r="AN12" s="17"/>
      <c r="AO12" s="17">
        <v>0.36181214761198199</v>
      </c>
      <c r="AP12" s="17">
        <v>0.392774753324235</v>
      </c>
      <c r="AQ12" s="17">
        <v>0.47433161067483298</v>
      </c>
      <c r="AR12" s="17"/>
      <c r="AS12" s="17">
        <v>0.39173565569551599</v>
      </c>
      <c r="AT12" s="17">
        <v>0.40036107658608999</v>
      </c>
      <c r="AU12" s="17">
        <v>0.43837059042495602</v>
      </c>
      <c r="AV12" s="17">
        <v>0.43042705779211898</v>
      </c>
      <c r="AW12" s="17">
        <v>0.41983656823861198</v>
      </c>
    </row>
    <row r="13" spans="2:49" ht="75" x14ac:dyDescent="0.25">
      <c r="B13" s="18" t="s">
        <v>506</v>
      </c>
      <c r="C13" s="17">
        <v>0.38932509493890399</v>
      </c>
      <c r="D13" s="17">
        <v>0.40156943163698799</v>
      </c>
      <c r="E13" s="17">
        <v>0.37803144736650701</v>
      </c>
      <c r="F13" s="17"/>
      <c r="G13" s="17">
        <v>0.317367627064362</v>
      </c>
      <c r="H13" s="17">
        <v>0.33154014223908701</v>
      </c>
      <c r="I13" s="17">
        <v>0.34012897924917401</v>
      </c>
      <c r="J13" s="17">
        <v>0.34667762090147702</v>
      </c>
      <c r="K13" s="17">
        <v>0.46104488410276701</v>
      </c>
      <c r="L13" s="17">
        <v>0.51790266187098299</v>
      </c>
      <c r="M13" s="17"/>
      <c r="N13" s="17">
        <v>0.45165579495651798</v>
      </c>
      <c r="O13" s="17">
        <v>0.39947116297549001</v>
      </c>
      <c r="P13" s="17">
        <v>0.328299523710393</v>
      </c>
      <c r="Q13" s="17">
        <v>0.34920512317635</v>
      </c>
      <c r="R13" s="17"/>
      <c r="S13" s="17">
        <v>0.38961098512599401</v>
      </c>
      <c r="T13" s="17">
        <v>0.40541808870160601</v>
      </c>
      <c r="U13" s="17">
        <v>0.39125425367556899</v>
      </c>
      <c r="V13" s="17">
        <v>0.42608683015162102</v>
      </c>
      <c r="W13" s="17">
        <v>0.35596109851999003</v>
      </c>
      <c r="X13" s="17">
        <v>0.32277432777874898</v>
      </c>
      <c r="Y13" s="17">
        <v>0.37725559067957398</v>
      </c>
      <c r="Z13" s="17">
        <v>0.38270942326785401</v>
      </c>
      <c r="AA13" s="17">
        <v>0.39410877046380999</v>
      </c>
      <c r="AB13" s="17">
        <v>0.429163516241099</v>
      </c>
      <c r="AC13" s="17">
        <v>0.38162833602678897</v>
      </c>
      <c r="AD13" s="17"/>
      <c r="AE13" s="17">
        <v>0.36933140175950402</v>
      </c>
      <c r="AF13" s="17">
        <v>0.41331301695318301</v>
      </c>
      <c r="AG13" s="17">
        <v>0.370585497524345</v>
      </c>
      <c r="AH13" s="17"/>
      <c r="AI13" s="17">
        <v>0.37368830963302002</v>
      </c>
      <c r="AJ13" s="17">
        <v>0.38009788497775199</v>
      </c>
      <c r="AK13" s="17">
        <v>0.492803381464062</v>
      </c>
      <c r="AL13" s="17">
        <v>0.18774471063067399</v>
      </c>
      <c r="AM13" s="17">
        <v>0.34188146238372102</v>
      </c>
      <c r="AN13" s="17"/>
      <c r="AO13" s="17">
        <v>0.35368821182739302</v>
      </c>
      <c r="AP13" s="17">
        <v>0.39668319178022798</v>
      </c>
      <c r="AQ13" s="17">
        <v>0.42013061908856297</v>
      </c>
      <c r="AR13" s="17"/>
      <c r="AS13" s="17">
        <v>0.32691493610689698</v>
      </c>
      <c r="AT13" s="17">
        <v>0.358820152207809</v>
      </c>
      <c r="AU13" s="17">
        <v>0.43260690747833103</v>
      </c>
      <c r="AV13" s="17">
        <v>0.45273722123959498</v>
      </c>
      <c r="AW13" s="17">
        <v>0.43568281975010098</v>
      </c>
    </row>
    <row r="14" spans="2:49" ht="105" x14ac:dyDescent="0.25">
      <c r="B14" s="18" t="s">
        <v>507</v>
      </c>
      <c r="C14" s="17">
        <v>0.36247149526858402</v>
      </c>
      <c r="D14" s="17">
        <v>0.350615392661555</v>
      </c>
      <c r="E14" s="17">
        <v>0.37312745724100699</v>
      </c>
      <c r="F14" s="17"/>
      <c r="G14" s="17">
        <v>0.30071207189853599</v>
      </c>
      <c r="H14" s="17">
        <v>0.291634052851098</v>
      </c>
      <c r="I14" s="17">
        <v>0.331586295340901</v>
      </c>
      <c r="J14" s="17">
        <v>0.36615918140735498</v>
      </c>
      <c r="K14" s="17">
        <v>0.399686235298361</v>
      </c>
      <c r="L14" s="17">
        <v>0.46380349210093103</v>
      </c>
      <c r="M14" s="17"/>
      <c r="N14" s="17">
        <v>0.41712534462560102</v>
      </c>
      <c r="O14" s="17">
        <v>0.37672815177147401</v>
      </c>
      <c r="P14" s="17">
        <v>0.30087718012866299</v>
      </c>
      <c r="Q14" s="17">
        <v>0.33118331434526999</v>
      </c>
      <c r="R14" s="17"/>
      <c r="S14" s="17">
        <v>0.35513982339156103</v>
      </c>
      <c r="T14" s="17">
        <v>0.40222683920369401</v>
      </c>
      <c r="U14" s="17">
        <v>0.360244657043298</v>
      </c>
      <c r="V14" s="17">
        <v>0.37141673109547702</v>
      </c>
      <c r="W14" s="17">
        <v>0.32013216022472402</v>
      </c>
      <c r="X14" s="17">
        <v>0.34253054550811401</v>
      </c>
      <c r="Y14" s="17">
        <v>0.38623305267817198</v>
      </c>
      <c r="Z14" s="17">
        <v>0.30424886982042199</v>
      </c>
      <c r="AA14" s="17">
        <v>0.33916466559113601</v>
      </c>
      <c r="AB14" s="17">
        <v>0.414719405030822</v>
      </c>
      <c r="AC14" s="17">
        <v>0.31913561959030501</v>
      </c>
      <c r="AD14" s="17"/>
      <c r="AE14" s="17">
        <v>0.33569695902229602</v>
      </c>
      <c r="AF14" s="17">
        <v>0.40822132512737602</v>
      </c>
      <c r="AG14" s="17">
        <v>0.28672537132154802</v>
      </c>
      <c r="AH14" s="17"/>
      <c r="AI14" s="17">
        <v>0.32830111324431199</v>
      </c>
      <c r="AJ14" s="17">
        <v>0.39923080744037698</v>
      </c>
      <c r="AK14" s="17">
        <v>0.47308561527345599</v>
      </c>
      <c r="AL14" s="17">
        <v>0.294012625855611</v>
      </c>
      <c r="AM14" s="17">
        <v>0.26469287777126599</v>
      </c>
      <c r="AN14" s="17"/>
      <c r="AO14" s="17">
        <v>0.29141100569008199</v>
      </c>
      <c r="AP14" s="17">
        <v>0.37910435933143499</v>
      </c>
      <c r="AQ14" s="17">
        <v>0.46086570294986801</v>
      </c>
      <c r="AR14" s="17"/>
      <c r="AS14" s="17">
        <v>0.33292567730981398</v>
      </c>
      <c r="AT14" s="17">
        <v>0.31951163623409401</v>
      </c>
      <c r="AU14" s="17">
        <v>0.39706888350776598</v>
      </c>
      <c r="AV14" s="17">
        <v>0.40477339607037299</v>
      </c>
      <c r="AW14" s="17">
        <v>0.442761897734604</v>
      </c>
    </row>
    <row r="15" spans="2:49" ht="30" x14ac:dyDescent="0.25">
      <c r="B15" s="18" t="s">
        <v>508</v>
      </c>
      <c r="C15" s="17">
        <v>0.32641552670837298</v>
      </c>
      <c r="D15" s="17">
        <v>0.35852596917803398</v>
      </c>
      <c r="E15" s="17">
        <v>0.29686486116385902</v>
      </c>
      <c r="F15" s="17"/>
      <c r="G15" s="17">
        <v>0.22798695701914801</v>
      </c>
      <c r="H15" s="17">
        <v>0.29954783620410402</v>
      </c>
      <c r="I15" s="17">
        <v>0.29533468243668998</v>
      </c>
      <c r="J15" s="17">
        <v>0.32767510353847701</v>
      </c>
      <c r="K15" s="17">
        <v>0.36397317667774998</v>
      </c>
      <c r="L15" s="17">
        <v>0.41745047939677998</v>
      </c>
      <c r="M15" s="17"/>
      <c r="N15" s="17">
        <v>0.382698723426659</v>
      </c>
      <c r="O15" s="17">
        <v>0.327600071206334</v>
      </c>
      <c r="P15" s="17">
        <v>0.29648385352020401</v>
      </c>
      <c r="Q15" s="17">
        <v>0.27712988149638601</v>
      </c>
      <c r="R15" s="17"/>
      <c r="S15" s="17">
        <v>0.312833305354072</v>
      </c>
      <c r="T15" s="17">
        <v>0.35927312243454901</v>
      </c>
      <c r="U15" s="17">
        <v>0.33801066665537299</v>
      </c>
      <c r="V15" s="17">
        <v>0.31396768349642301</v>
      </c>
      <c r="W15" s="17">
        <v>0.23708167531284099</v>
      </c>
      <c r="X15" s="17">
        <v>0.32520019478038098</v>
      </c>
      <c r="Y15" s="17">
        <v>0.34989179323581798</v>
      </c>
      <c r="Z15" s="17">
        <v>0.33766845957814901</v>
      </c>
      <c r="AA15" s="17">
        <v>0.32206263659525503</v>
      </c>
      <c r="AB15" s="17">
        <v>0.36411616999826901</v>
      </c>
      <c r="AC15" s="17">
        <v>0.30828546269096402</v>
      </c>
      <c r="AD15" s="17"/>
      <c r="AE15" s="17">
        <v>0.32697121216207198</v>
      </c>
      <c r="AF15" s="17">
        <v>0.34268846410721998</v>
      </c>
      <c r="AG15" s="17">
        <v>0.32474038891199197</v>
      </c>
      <c r="AH15" s="17"/>
      <c r="AI15" s="17">
        <v>0.35353312761010403</v>
      </c>
      <c r="AJ15" s="17">
        <v>0.30408725610287402</v>
      </c>
      <c r="AK15" s="17">
        <v>0.40917446410880098</v>
      </c>
      <c r="AL15" s="17">
        <v>0.23101951269961599</v>
      </c>
      <c r="AM15" s="17">
        <v>0.296191221867036</v>
      </c>
      <c r="AN15" s="17"/>
      <c r="AO15" s="17">
        <v>0.34756822684143401</v>
      </c>
      <c r="AP15" s="17">
        <v>0.31090494266730501</v>
      </c>
      <c r="AQ15" s="17">
        <v>0.38334863273929398</v>
      </c>
      <c r="AR15" s="17"/>
      <c r="AS15" s="17">
        <v>0.29925843859420598</v>
      </c>
      <c r="AT15" s="17">
        <v>0.30898702207062501</v>
      </c>
      <c r="AU15" s="17">
        <v>0.34878920971264299</v>
      </c>
      <c r="AV15" s="17">
        <v>0.36566392818869797</v>
      </c>
      <c r="AW15" s="17">
        <v>0.39398363880168602</v>
      </c>
    </row>
    <row r="16" spans="2:49" ht="60" x14ac:dyDescent="0.25">
      <c r="B16" s="18" t="s">
        <v>509</v>
      </c>
      <c r="C16" s="17">
        <v>0.29877801316991398</v>
      </c>
      <c r="D16" s="17">
        <v>0.31207816194562599</v>
      </c>
      <c r="E16" s="17">
        <v>0.287014015903859</v>
      </c>
      <c r="F16" s="17"/>
      <c r="G16" s="17">
        <v>0.265762847455836</v>
      </c>
      <c r="H16" s="17">
        <v>0.27773055115398299</v>
      </c>
      <c r="I16" s="17">
        <v>0.29453547694948601</v>
      </c>
      <c r="J16" s="17">
        <v>0.30984974470789101</v>
      </c>
      <c r="K16" s="17">
        <v>0.32477448810702902</v>
      </c>
      <c r="L16" s="17">
        <v>0.3170840357011</v>
      </c>
      <c r="M16" s="17"/>
      <c r="N16" s="17">
        <v>0.33884208021252399</v>
      </c>
      <c r="O16" s="17">
        <v>0.29405974770793503</v>
      </c>
      <c r="P16" s="17">
        <v>0.27155761661951799</v>
      </c>
      <c r="Q16" s="17">
        <v>0.27817416936359501</v>
      </c>
      <c r="R16" s="17"/>
      <c r="S16" s="17">
        <v>0.33165545992309398</v>
      </c>
      <c r="T16" s="17">
        <v>0.29157153696432597</v>
      </c>
      <c r="U16" s="17">
        <v>0.30327382403175901</v>
      </c>
      <c r="V16" s="17">
        <v>0.28713381502176799</v>
      </c>
      <c r="W16" s="17">
        <v>0.28253930480593398</v>
      </c>
      <c r="X16" s="17">
        <v>0.25539883332692398</v>
      </c>
      <c r="Y16" s="17">
        <v>0.29998880212978801</v>
      </c>
      <c r="Z16" s="17">
        <v>0.35527456953245801</v>
      </c>
      <c r="AA16" s="17">
        <v>0.30297085403407997</v>
      </c>
      <c r="AB16" s="17">
        <v>0.30467912790441298</v>
      </c>
      <c r="AC16" s="17">
        <v>0.27193401354929903</v>
      </c>
      <c r="AD16" s="17"/>
      <c r="AE16" s="17">
        <v>0.248921146077931</v>
      </c>
      <c r="AF16" s="17">
        <v>0.33413444929077901</v>
      </c>
      <c r="AG16" s="17">
        <v>0.288008708527832</v>
      </c>
      <c r="AH16" s="17"/>
      <c r="AI16" s="17">
        <v>0.27396498867216401</v>
      </c>
      <c r="AJ16" s="17">
        <v>0.322608636407965</v>
      </c>
      <c r="AK16" s="17">
        <v>0.35011596927975502</v>
      </c>
      <c r="AL16" s="17">
        <v>0.290653734697016</v>
      </c>
      <c r="AM16" s="17">
        <v>0.24848219934620699</v>
      </c>
      <c r="AN16" s="17"/>
      <c r="AO16" s="17">
        <v>0.28127654656650802</v>
      </c>
      <c r="AP16" s="17">
        <v>0.32115175437044202</v>
      </c>
      <c r="AQ16" s="17">
        <v>0.29516284381154201</v>
      </c>
      <c r="AR16" s="17"/>
      <c r="AS16" s="17">
        <v>0.230507223839755</v>
      </c>
      <c r="AT16" s="17">
        <v>0.31474321931045401</v>
      </c>
      <c r="AU16" s="17">
        <v>0.31521443102090202</v>
      </c>
      <c r="AV16" s="17">
        <v>0.394336925779049</v>
      </c>
      <c r="AW16" s="17">
        <v>0.29893167010789301</v>
      </c>
    </row>
    <row r="17" spans="2:49" ht="45" x14ac:dyDescent="0.25">
      <c r="B17" s="18" t="s">
        <v>510</v>
      </c>
      <c r="C17" s="17">
        <v>0.2364427696667</v>
      </c>
      <c r="D17" s="17">
        <v>0.25023721473983102</v>
      </c>
      <c r="E17" s="17">
        <v>0.224477972843906</v>
      </c>
      <c r="F17" s="17"/>
      <c r="G17" s="17">
        <v>0.23139228246066401</v>
      </c>
      <c r="H17" s="17">
        <v>0.23253602728293299</v>
      </c>
      <c r="I17" s="17">
        <v>0.21826899553071999</v>
      </c>
      <c r="J17" s="17">
        <v>0.23289134008846801</v>
      </c>
      <c r="K17" s="17">
        <v>0.228159666213375</v>
      </c>
      <c r="L17" s="17">
        <v>0.26634862227167</v>
      </c>
      <c r="M17" s="17"/>
      <c r="N17" s="17">
        <v>0.27048835984306902</v>
      </c>
      <c r="O17" s="17">
        <v>0.21745878036211899</v>
      </c>
      <c r="P17" s="17">
        <v>0.23060249503614699</v>
      </c>
      <c r="Q17" s="17">
        <v>0.218076567959479</v>
      </c>
      <c r="R17" s="17"/>
      <c r="S17" s="17">
        <v>0.25863618338544397</v>
      </c>
      <c r="T17" s="17">
        <v>0.223350327363708</v>
      </c>
      <c r="U17" s="17">
        <v>0.181191729731002</v>
      </c>
      <c r="V17" s="17">
        <v>0.240702602135936</v>
      </c>
      <c r="W17" s="17">
        <v>0.213353745958931</v>
      </c>
      <c r="X17" s="17">
        <v>0.26424732527503603</v>
      </c>
      <c r="Y17" s="17">
        <v>0.248113852428199</v>
      </c>
      <c r="Z17" s="17">
        <v>0.21194170514635699</v>
      </c>
      <c r="AA17" s="17">
        <v>0.236125058590028</v>
      </c>
      <c r="AB17" s="17">
        <v>0.22739592571252301</v>
      </c>
      <c r="AC17" s="17">
        <v>0.28279175605516799</v>
      </c>
      <c r="AD17" s="17"/>
      <c r="AE17" s="17">
        <v>0.21905557801819101</v>
      </c>
      <c r="AF17" s="17">
        <v>0.24582397467122799</v>
      </c>
      <c r="AG17" s="17">
        <v>0.219913574886549</v>
      </c>
      <c r="AH17" s="17"/>
      <c r="AI17" s="17">
        <v>0.22938005044708601</v>
      </c>
      <c r="AJ17" s="17">
        <v>0.247634281879309</v>
      </c>
      <c r="AK17" s="17">
        <v>0.247638667569855</v>
      </c>
      <c r="AL17" s="17">
        <v>0.100288534753345</v>
      </c>
      <c r="AM17" s="17">
        <v>0.22142568425329601</v>
      </c>
      <c r="AN17" s="17"/>
      <c r="AO17" s="17">
        <v>0.238040060071736</v>
      </c>
      <c r="AP17" s="17">
        <v>0.25106597937427499</v>
      </c>
      <c r="AQ17" s="17">
        <v>0.22561795262362899</v>
      </c>
      <c r="AR17" s="17"/>
      <c r="AS17" s="17">
        <v>0.21543431764696999</v>
      </c>
      <c r="AT17" s="17">
        <v>0.201347166236551</v>
      </c>
      <c r="AU17" s="17">
        <v>0.26215537658632798</v>
      </c>
      <c r="AV17" s="17">
        <v>0.29060025902011899</v>
      </c>
      <c r="AW17" s="17">
        <v>0.35344484868846399</v>
      </c>
    </row>
    <row r="18" spans="2:49" ht="30" x14ac:dyDescent="0.25">
      <c r="B18" s="18" t="s">
        <v>511</v>
      </c>
      <c r="C18" s="17">
        <v>0.219687460023679</v>
      </c>
      <c r="D18" s="17">
        <v>0.202736860764098</v>
      </c>
      <c r="E18" s="17">
        <v>0.23306312531510801</v>
      </c>
      <c r="F18" s="17"/>
      <c r="G18" s="17">
        <v>0.20446256987657599</v>
      </c>
      <c r="H18" s="17">
        <v>0.20505070664732999</v>
      </c>
      <c r="I18" s="17">
        <v>0.21162356512830499</v>
      </c>
      <c r="J18" s="17">
        <v>0.20851532192321601</v>
      </c>
      <c r="K18" s="17">
        <v>0.23344462279595199</v>
      </c>
      <c r="L18" s="17">
        <v>0.24974099181210699</v>
      </c>
      <c r="M18" s="17"/>
      <c r="N18" s="17">
        <v>0.22549783703555201</v>
      </c>
      <c r="O18" s="17">
        <v>0.22239156731444901</v>
      </c>
      <c r="P18" s="17">
        <v>0.21141524496808101</v>
      </c>
      <c r="Q18" s="17">
        <v>0.216811331691531</v>
      </c>
      <c r="R18" s="17"/>
      <c r="S18" s="17">
        <v>0.24486696026981999</v>
      </c>
      <c r="T18" s="17">
        <v>0.226658818106271</v>
      </c>
      <c r="U18" s="17">
        <v>0.18385876091196601</v>
      </c>
      <c r="V18" s="17">
        <v>0.24416932515581699</v>
      </c>
      <c r="W18" s="17">
        <v>0.18420533092042701</v>
      </c>
      <c r="X18" s="17">
        <v>0.188307944653403</v>
      </c>
      <c r="Y18" s="17">
        <v>0.18797598351685199</v>
      </c>
      <c r="Z18" s="17">
        <v>0.22120193065614899</v>
      </c>
      <c r="AA18" s="17">
        <v>0.20816652817213799</v>
      </c>
      <c r="AB18" s="17">
        <v>0.24792611260906999</v>
      </c>
      <c r="AC18" s="17">
        <v>0.263511117267337</v>
      </c>
      <c r="AD18" s="17"/>
      <c r="AE18" s="17">
        <v>0.18745595724799499</v>
      </c>
      <c r="AF18" s="17">
        <v>0.24139697898352</v>
      </c>
      <c r="AG18" s="17">
        <v>0.22129673757243001</v>
      </c>
      <c r="AH18" s="17"/>
      <c r="AI18" s="17">
        <v>0.18848971707892401</v>
      </c>
      <c r="AJ18" s="17">
        <v>0.244787236667032</v>
      </c>
      <c r="AK18" s="17">
        <v>0.219846451188694</v>
      </c>
      <c r="AL18" s="17">
        <v>0.22250905909695501</v>
      </c>
      <c r="AM18" s="17">
        <v>0.23191973499315899</v>
      </c>
      <c r="AN18" s="17"/>
      <c r="AO18" s="17">
        <v>0.20605592441817899</v>
      </c>
      <c r="AP18" s="17">
        <v>0.23886233476978899</v>
      </c>
      <c r="AQ18" s="17">
        <v>0.20473307651697001</v>
      </c>
      <c r="AR18" s="17"/>
      <c r="AS18" s="17">
        <v>0.21413513345111501</v>
      </c>
      <c r="AT18" s="17">
        <v>0.21830343375521399</v>
      </c>
      <c r="AU18" s="17">
        <v>0.22304531895301399</v>
      </c>
      <c r="AV18" s="17">
        <v>0.232562918424078</v>
      </c>
      <c r="AW18" s="17">
        <v>0.22992066362994501</v>
      </c>
    </row>
    <row r="19" spans="2:49" ht="30" x14ac:dyDescent="0.25">
      <c r="B19" s="18" t="s">
        <v>512</v>
      </c>
      <c r="C19" s="17">
        <v>0.12398030245964201</v>
      </c>
      <c r="D19" s="17">
        <v>0.12259194458226</v>
      </c>
      <c r="E19" s="17">
        <v>0.126456943053458</v>
      </c>
      <c r="F19" s="17"/>
      <c r="G19" s="17">
        <v>0.147249623522241</v>
      </c>
      <c r="H19" s="17">
        <v>0.14729924006374001</v>
      </c>
      <c r="I19" s="17">
        <v>0.13484565980061899</v>
      </c>
      <c r="J19" s="17">
        <v>0.136234790695931</v>
      </c>
      <c r="K19" s="17">
        <v>0.103289099721896</v>
      </c>
      <c r="L19" s="17">
        <v>8.22264402487419E-2</v>
      </c>
      <c r="M19" s="17"/>
      <c r="N19" s="17">
        <v>9.3853550387426599E-2</v>
      </c>
      <c r="O19" s="17">
        <v>0.12617808144100601</v>
      </c>
      <c r="P19" s="17">
        <v>0.12888252554087401</v>
      </c>
      <c r="Q19" s="17">
        <v>0.15716095619627801</v>
      </c>
      <c r="R19" s="17"/>
      <c r="S19" s="17">
        <v>0.148735469157218</v>
      </c>
      <c r="T19" s="17">
        <v>0.118982981966999</v>
      </c>
      <c r="U19" s="17">
        <v>9.1392656245299395E-2</v>
      </c>
      <c r="V19" s="17">
        <v>0.114217965878223</v>
      </c>
      <c r="W19" s="17">
        <v>0.15613084815676601</v>
      </c>
      <c r="X19" s="17">
        <v>0.11634473797358801</v>
      </c>
      <c r="Y19" s="17">
        <v>0.13239196657312599</v>
      </c>
      <c r="Z19" s="17">
        <v>0.13189854726952299</v>
      </c>
      <c r="AA19" s="17">
        <v>9.6641953363515998E-2</v>
      </c>
      <c r="AB19" s="17">
        <v>0.116452320884763</v>
      </c>
      <c r="AC19" s="17">
        <v>0.149589700552167</v>
      </c>
      <c r="AD19" s="17"/>
      <c r="AE19" s="17">
        <v>0.12229508243036501</v>
      </c>
      <c r="AF19" s="17">
        <v>0.11880641719418999</v>
      </c>
      <c r="AG19" s="17">
        <v>0.15324021983267</v>
      </c>
      <c r="AH19" s="17"/>
      <c r="AI19" s="17">
        <v>0.12335065841521101</v>
      </c>
      <c r="AJ19" s="17">
        <v>0.126066025747675</v>
      </c>
      <c r="AK19" s="17">
        <v>0.106295788013688</v>
      </c>
      <c r="AL19" s="17">
        <v>0.16653372990457299</v>
      </c>
      <c r="AM19" s="17">
        <v>0.16195539768758799</v>
      </c>
      <c r="AN19" s="17"/>
      <c r="AO19" s="17">
        <v>0.13892441886589199</v>
      </c>
      <c r="AP19" s="17">
        <v>0.12959589713969</v>
      </c>
      <c r="AQ19" s="17">
        <v>0.103814746071604</v>
      </c>
      <c r="AR19" s="17"/>
      <c r="AS19" s="17">
        <v>0.13238430923608899</v>
      </c>
      <c r="AT19" s="17">
        <v>0.120668546007221</v>
      </c>
      <c r="AU19" s="17">
        <v>0.115557642475776</v>
      </c>
      <c r="AV19" s="17">
        <v>0.13940388900702799</v>
      </c>
      <c r="AW19" s="17">
        <v>0.15255729060023199</v>
      </c>
    </row>
    <row r="20" spans="2:49" ht="30" x14ac:dyDescent="0.25">
      <c r="B20" s="18" t="s">
        <v>513</v>
      </c>
      <c r="C20" s="17">
        <v>0.118661254540394</v>
      </c>
      <c r="D20" s="17">
        <v>0.12991399203388401</v>
      </c>
      <c r="E20" s="17">
        <v>0.10869625576629199</v>
      </c>
      <c r="F20" s="17"/>
      <c r="G20" s="17">
        <v>0.14440273619914601</v>
      </c>
      <c r="H20" s="17">
        <v>7.5371268364234495E-2</v>
      </c>
      <c r="I20" s="17">
        <v>0.11770850538428</v>
      </c>
      <c r="J20" s="17">
        <v>0.12717643205446499</v>
      </c>
      <c r="K20" s="17">
        <v>0.13527337228558201</v>
      </c>
      <c r="L20" s="17">
        <v>0.120896791145942</v>
      </c>
      <c r="M20" s="17"/>
      <c r="N20" s="17">
        <v>0.123069878600588</v>
      </c>
      <c r="O20" s="17">
        <v>0.110531955879221</v>
      </c>
      <c r="P20" s="17">
        <v>0.12128329031535801</v>
      </c>
      <c r="Q20" s="17">
        <v>0.12023456359887599</v>
      </c>
      <c r="R20" s="17"/>
      <c r="S20" s="17">
        <v>0.13926586839677299</v>
      </c>
      <c r="T20" s="17">
        <v>0.117318668723935</v>
      </c>
      <c r="U20" s="17">
        <v>9.5862690522295804E-2</v>
      </c>
      <c r="V20" s="17">
        <v>0.112273068523926</v>
      </c>
      <c r="W20" s="17">
        <v>0.112490848410627</v>
      </c>
      <c r="X20" s="17">
        <v>9.6185573012934206E-2</v>
      </c>
      <c r="Y20" s="17">
        <v>0.136105287496603</v>
      </c>
      <c r="Z20" s="17">
        <v>0.12598248624553601</v>
      </c>
      <c r="AA20" s="17">
        <v>0.115098609993844</v>
      </c>
      <c r="AB20" s="17">
        <v>0.115021752589914</v>
      </c>
      <c r="AC20" s="17">
        <v>0.136730369711767</v>
      </c>
      <c r="AD20" s="17"/>
      <c r="AE20" s="17">
        <v>0.117646158714952</v>
      </c>
      <c r="AF20" s="17">
        <v>0.115081757882321</v>
      </c>
      <c r="AG20" s="17">
        <v>0.120811142268113</v>
      </c>
      <c r="AH20" s="17"/>
      <c r="AI20" s="17">
        <v>0.117531778644915</v>
      </c>
      <c r="AJ20" s="17">
        <v>0.13063118961209599</v>
      </c>
      <c r="AK20" s="17">
        <v>0.11291406107827801</v>
      </c>
      <c r="AL20" s="17">
        <v>0.23403007442988999</v>
      </c>
      <c r="AM20" s="17">
        <v>0.100545229769939</v>
      </c>
      <c r="AN20" s="17"/>
      <c r="AO20" s="17">
        <v>0.123103820799717</v>
      </c>
      <c r="AP20" s="17">
        <v>0.13316826354394701</v>
      </c>
      <c r="AQ20" s="17">
        <v>9.4021152426420396E-2</v>
      </c>
      <c r="AR20" s="17"/>
      <c r="AS20" s="17">
        <v>0.123728971503206</v>
      </c>
      <c r="AT20" s="17">
        <v>0.10079779118995599</v>
      </c>
      <c r="AU20" s="17">
        <v>0.11663259533721999</v>
      </c>
      <c r="AV20" s="17">
        <v>0.13655000703914899</v>
      </c>
      <c r="AW20" s="17">
        <v>0.17641777325637401</v>
      </c>
    </row>
    <row r="21" spans="2:49" ht="30" x14ac:dyDescent="0.25">
      <c r="B21" s="18" t="s">
        <v>514</v>
      </c>
      <c r="C21" s="17">
        <v>7.31461380326664E-3</v>
      </c>
      <c r="D21" s="17">
        <v>7.1511088684064802E-3</v>
      </c>
      <c r="E21" s="17">
        <v>7.5360029016305003E-3</v>
      </c>
      <c r="F21" s="17"/>
      <c r="G21" s="17">
        <v>7.2366523401799802E-3</v>
      </c>
      <c r="H21" s="17">
        <v>3.4901894671205101E-3</v>
      </c>
      <c r="I21" s="17">
        <v>9.1171100772684307E-3</v>
      </c>
      <c r="J21" s="17">
        <v>9.6326500781806403E-3</v>
      </c>
      <c r="K21" s="17">
        <v>8.3940431987699106E-3</v>
      </c>
      <c r="L21" s="17">
        <v>6.5431920697640996E-3</v>
      </c>
      <c r="M21" s="17"/>
      <c r="N21" s="17">
        <v>1.01242780724718E-2</v>
      </c>
      <c r="O21" s="17">
        <v>4.2487757199564701E-3</v>
      </c>
      <c r="P21" s="17">
        <v>2.3371807350061301E-3</v>
      </c>
      <c r="Q21" s="17">
        <v>1.19032296204706E-2</v>
      </c>
      <c r="R21" s="17"/>
      <c r="S21" s="17">
        <v>6.4841506524150197E-3</v>
      </c>
      <c r="T21" s="17">
        <v>7.3279492507269603E-3</v>
      </c>
      <c r="U21" s="17">
        <v>1.3518738194818899E-2</v>
      </c>
      <c r="V21" s="17">
        <v>8.4425660150886095E-3</v>
      </c>
      <c r="W21" s="17">
        <v>8.9956314671870499E-3</v>
      </c>
      <c r="X21" s="17">
        <v>1.7327864827729099E-2</v>
      </c>
      <c r="Y21" s="17">
        <v>0</v>
      </c>
      <c r="Z21" s="17">
        <v>1.08173941390878E-2</v>
      </c>
      <c r="AA21" s="17">
        <v>3.12678409033566E-3</v>
      </c>
      <c r="AB21" s="17">
        <v>5.1202600137322104E-3</v>
      </c>
      <c r="AC21" s="17">
        <v>0</v>
      </c>
      <c r="AD21" s="17"/>
      <c r="AE21" s="17">
        <v>7.3747275758631299E-3</v>
      </c>
      <c r="AF21" s="17">
        <v>6.9817232485563704E-3</v>
      </c>
      <c r="AG21" s="17">
        <v>1.4111485875300801E-2</v>
      </c>
      <c r="AH21" s="17"/>
      <c r="AI21" s="17">
        <v>7.8175329004055508E-3</v>
      </c>
      <c r="AJ21" s="17">
        <v>9.6813804329265903E-3</v>
      </c>
      <c r="AK21" s="17">
        <v>0</v>
      </c>
      <c r="AL21" s="17">
        <v>0</v>
      </c>
      <c r="AM21" s="17">
        <v>1.03068430771198E-2</v>
      </c>
      <c r="AN21" s="17"/>
      <c r="AO21" s="17">
        <v>5.5487474538251603E-3</v>
      </c>
      <c r="AP21" s="17">
        <v>8.9075086787831492E-3</v>
      </c>
      <c r="AQ21" s="17">
        <v>4.48231442173554E-3</v>
      </c>
      <c r="AR21" s="17"/>
      <c r="AS21" s="17">
        <v>9.9401258270029706E-3</v>
      </c>
      <c r="AT21" s="17">
        <v>4.7421528763025101E-3</v>
      </c>
      <c r="AU21" s="17">
        <v>8.9255361311221092E-3</v>
      </c>
      <c r="AV21" s="17">
        <v>0</v>
      </c>
      <c r="AW21" s="17">
        <v>1.43198928845005E-2</v>
      </c>
    </row>
    <row r="22" spans="2:49" x14ac:dyDescent="0.25">
      <c r="B22" s="18" t="s">
        <v>74</v>
      </c>
      <c r="C22" s="19">
        <v>4.3702982480416999E-2</v>
      </c>
      <c r="D22" s="19">
        <v>3.4392448875563399E-2</v>
      </c>
      <c r="E22" s="19">
        <v>5.2026813749170397E-2</v>
      </c>
      <c r="F22" s="19"/>
      <c r="G22" s="19">
        <v>3.5577702730056199E-2</v>
      </c>
      <c r="H22" s="19">
        <v>6.5641846396353704E-2</v>
      </c>
      <c r="I22" s="19">
        <v>3.8469751930340697E-2</v>
      </c>
      <c r="J22" s="19">
        <v>3.2946242633403199E-2</v>
      </c>
      <c r="K22" s="19">
        <v>4.25043974607935E-2</v>
      </c>
      <c r="L22" s="19">
        <v>4.4560865160823998E-2</v>
      </c>
      <c r="M22" s="19"/>
      <c r="N22" s="19">
        <v>2.3915373940649898E-2</v>
      </c>
      <c r="O22" s="19">
        <v>3.8124029717457299E-2</v>
      </c>
      <c r="P22" s="19">
        <v>5.9264017117973702E-2</v>
      </c>
      <c r="Q22" s="19">
        <v>6.1207989768761899E-2</v>
      </c>
      <c r="R22" s="19"/>
      <c r="S22" s="19">
        <v>2.6330068226535799E-2</v>
      </c>
      <c r="T22" s="19">
        <v>6.0223546048015601E-2</v>
      </c>
      <c r="U22" s="19">
        <v>5.5275421567500503E-2</v>
      </c>
      <c r="V22" s="19">
        <v>3.5181685387402101E-2</v>
      </c>
      <c r="W22" s="19">
        <v>4.4963895802267603E-2</v>
      </c>
      <c r="X22" s="19">
        <v>6.7943187488022694E-2</v>
      </c>
      <c r="Y22" s="19">
        <v>4.0533211142883697E-2</v>
      </c>
      <c r="Z22" s="19">
        <v>8.2249021762574898E-2</v>
      </c>
      <c r="AA22" s="19">
        <v>4.0892359344184899E-2</v>
      </c>
      <c r="AB22" s="19">
        <v>2.5235181332698201E-2</v>
      </c>
      <c r="AC22" s="19">
        <v>2.0117155830675901E-2</v>
      </c>
      <c r="AD22" s="19"/>
      <c r="AE22" s="19">
        <v>4.3331542434888598E-2</v>
      </c>
      <c r="AF22" s="19">
        <v>3.9313111635495702E-2</v>
      </c>
      <c r="AG22" s="19">
        <v>5.2871143252761002E-2</v>
      </c>
      <c r="AH22" s="19"/>
      <c r="AI22" s="19">
        <v>4.2078024097596603E-2</v>
      </c>
      <c r="AJ22" s="19">
        <v>4.00439682396787E-2</v>
      </c>
      <c r="AK22" s="19">
        <v>1.8805100569476801E-2</v>
      </c>
      <c r="AL22" s="19">
        <v>4.9441227703366099E-2</v>
      </c>
      <c r="AM22" s="19">
        <v>6.6162314282274703E-2</v>
      </c>
      <c r="AN22" s="19"/>
      <c r="AO22" s="19">
        <v>3.4194920127218399E-2</v>
      </c>
      <c r="AP22" s="19">
        <v>3.6093240032932003E-2</v>
      </c>
      <c r="AQ22" s="19">
        <v>2.8599098118037899E-2</v>
      </c>
      <c r="AR22" s="19"/>
      <c r="AS22" s="19">
        <v>5.4648951426811102E-2</v>
      </c>
      <c r="AT22" s="19">
        <v>5.68775616371563E-2</v>
      </c>
      <c r="AU22" s="19">
        <v>3.2175809699327998E-2</v>
      </c>
      <c r="AV22" s="19">
        <v>2.37133526403067E-2</v>
      </c>
      <c r="AW22" s="19">
        <v>0</v>
      </c>
    </row>
    <row r="23" spans="2:49" x14ac:dyDescent="0.25">
      <c r="B23" s="16" t="s">
        <v>516</v>
      </c>
    </row>
    <row r="24" spans="2:49" x14ac:dyDescent="0.25">
      <c r="B24" t="s">
        <v>77</v>
      </c>
    </row>
    <row r="25" spans="2:49" x14ac:dyDescent="0.25">
      <c r="B25" t="s">
        <v>78</v>
      </c>
    </row>
    <row r="27" spans="2:49" x14ac:dyDescent="0.25">
      <c r="B2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517</v>
      </c>
      <c r="C9" s="17">
        <v>0.27982453129963802</v>
      </c>
      <c r="D9" s="17">
        <v>0.29046483542885099</v>
      </c>
      <c r="E9" s="17">
        <v>0.2669981979071</v>
      </c>
      <c r="F9" s="17"/>
      <c r="G9" s="17">
        <v>0.330447697096937</v>
      </c>
      <c r="H9" s="17">
        <v>0.32194997827881899</v>
      </c>
      <c r="I9" s="17">
        <v>0.275557183060405</v>
      </c>
      <c r="J9" s="17">
        <v>0.29598368562197203</v>
      </c>
      <c r="K9" s="17">
        <v>0.25522286543943301</v>
      </c>
      <c r="L9" s="17">
        <v>0.21828127178981699</v>
      </c>
      <c r="M9" s="17"/>
      <c r="N9" s="17">
        <v>0.322194516503086</v>
      </c>
      <c r="O9" s="17">
        <v>0.28187485055609901</v>
      </c>
      <c r="P9" s="17">
        <v>0.24293803531209801</v>
      </c>
      <c r="Q9" s="17">
        <v>0.264220374348692</v>
      </c>
      <c r="R9" s="17"/>
      <c r="S9" s="17">
        <v>0.32474732447506399</v>
      </c>
      <c r="T9" s="17">
        <v>0.26125842592554199</v>
      </c>
      <c r="U9" s="17">
        <v>0.31613739555034298</v>
      </c>
      <c r="V9" s="17">
        <v>0.28310948448888801</v>
      </c>
      <c r="W9" s="17">
        <v>0.29601547204301099</v>
      </c>
      <c r="X9" s="17">
        <v>0.23296422534321501</v>
      </c>
      <c r="Y9" s="17">
        <v>0.28118624145183102</v>
      </c>
      <c r="Z9" s="17">
        <v>0.25687706763048901</v>
      </c>
      <c r="AA9" s="17">
        <v>0.237263714737485</v>
      </c>
      <c r="AB9" s="17">
        <v>0.29980946553827997</v>
      </c>
      <c r="AC9" s="17">
        <v>0.27372935363565098</v>
      </c>
      <c r="AD9" s="17"/>
      <c r="AE9" s="17">
        <v>0.19502374941917699</v>
      </c>
      <c r="AF9" s="17">
        <v>0.349054049526551</v>
      </c>
      <c r="AG9" s="17">
        <v>0.24788716196515301</v>
      </c>
      <c r="AH9" s="17"/>
      <c r="AI9" s="17">
        <v>0.18305790578621001</v>
      </c>
      <c r="AJ9" s="17">
        <v>0.36765470557399499</v>
      </c>
      <c r="AK9" s="17">
        <v>0.32929318823012599</v>
      </c>
      <c r="AL9" s="17">
        <v>9.3525270107727598E-2</v>
      </c>
      <c r="AM9" s="17">
        <v>0.249515814169366</v>
      </c>
      <c r="AN9" s="17"/>
      <c r="AO9" s="17">
        <v>0.16983201391726199</v>
      </c>
      <c r="AP9" s="17">
        <v>0.36636395695079899</v>
      </c>
      <c r="AQ9" s="17">
        <v>0.31675097556180298</v>
      </c>
      <c r="AR9" s="17"/>
      <c r="AS9" s="17">
        <v>0.23293270640020899</v>
      </c>
      <c r="AT9" s="17">
        <v>0.28215720190168597</v>
      </c>
      <c r="AU9" s="17">
        <v>0.325859832181008</v>
      </c>
      <c r="AV9" s="17">
        <v>0.33901212326957703</v>
      </c>
      <c r="AW9" s="17">
        <v>0.38919619694525498</v>
      </c>
    </row>
    <row r="10" spans="2:49" ht="30" x14ac:dyDescent="0.25">
      <c r="B10" s="18" t="s">
        <v>518</v>
      </c>
      <c r="C10" s="17">
        <v>0.33461832011339199</v>
      </c>
      <c r="D10" s="17">
        <v>0.31458533251995302</v>
      </c>
      <c r="E10" s="17">
        <v>0.35585207690316401</v>
      </c>
      <c r="F10" s="17"/>
      <c r="G10" s="17">
        <v>0.38308225468464602</v>
      </c>
      <c r="H10" s="17">
        <v>0.340390653798196</v>
      </c>
      <c r="I10" s="17">
        <v>0.33497405513849299</v>
      </c>
      <c r="J10" s="17">
        <v>0.313408084799989</v>
      </c>
      <c r="K10" s="17">
        <v>0.28702708714616898</v>
      </c>
      <c r="L10" s="17">
        <v>0.34610790710771699</v>
      </c>
      <c r="M10" s="17"/>
      <c r="N10" s="17">
        <v>0.38013965410446499</v>
      </c>
      <c r="O10" s="17">
        <v>0.34636210025345998</v>
      </c>
      <c r="P10" s="17">
        <v>0.32063676136627201</v>
      </c>
      <c r="Q10" s="17">
        <v>0.28762303410479101</v>
      </c>
      <c r="R10" s="17"/>
      <c r="S10" s="17">
        <v>0.34041453218988599</v>
      </c>
      <c r="T10" s="17">
        <v>0.36974230270511799</v>
      </c>
      <c r="U10" s="17">
        <v>0.27032492968156502</v>
      </c>
      <c r="V10" s="17">
        <v>0.34121021750889602</v>
      </c>
      <c r="W10" s="17">
        <v>0.33778889621415098</v>
      </c>
      <c r="X10" s="17">
        <v>0.33238399648566203</v>
      </c>
      <c r="Y10" s="17">
        <v>0.34923504971955399</v>
      </c>
      <c r="Z10" s="17">
        <v>0.28693553518256998</v>
      </c>
      <c r="AA10" s="17">
        <v>0.35534923240953498</v>
      </c>
      <c r="AB10" s="17">
        <v>0.32873572391495698</v>
      </c>
      <c r="AC10" s="17">
        <v>0.29747427614328598</v>
      </c>
      <c r="AD10" s="17"/>
      <c r="AE10" s="17">
        <v>0.29841296640821802</v>
      </c>
      <c r="AF10" s="17">
        <v>0.38526792171504698</v>
      </c>
      <c r="AG10" s="17">
        <v>0.28180386258712897</v>
      </c>
      <c r="AH10" s="17"/>
      <c r="AI10" s="17">
        <v>0.35898306830326399</v>
      </c>
      <c r="AJ10" s="17">
        <v>0.33920348912224202</v>
      </c>
      <c r="AK10" s="17">
        <v>0.40906459560346498</v>
      </c>
      <c r="AL10" s="17">
        <v>0.28009848582179397</v>
      </c>
      <c r="AM10" s="17">
        <v>0.28273866358268601</v>
      </c>
      <c r="AN10" s="17"/>
      <c r="AO10" s="17">
        <v>0.40152735992881899</v>
      </c>
      <c r="AP10" s="17">
        <v>0.35329252696420599</v>
      </c>
      <c r="AQ10" s="17">
        <v>0.406877616435387</v>
      </c>
      <c r="AR10" s="17"/>
      <c r="AS10" s="17">
        <v>0.31165650633058001</v>
      </c>
      <c r="AT10" s="17">
        <v>0.32900054046189098</v>
      </c>
      <c r="AU10" s="17">
        <v>0.35432871220324202</v>
      </c>
      <c r="AV10" s="17">
        <v>0.38017983134855698</v>
      </c>
      <c r="AW10" s="17">
        <v>0.35641517881839102</v>
      </c>
    </row>
    <row r="11" spans="2:49" ht="30" x14ac:dyDescent="0.25">
      <c r="B11" s="18" t="s">
        <v>519</v>
      </c>
      <c r="C11" s="17">
        <v>0.15827199423536201</v>
      </c>
      <c r="D11" s="17">
        <v>0.180142572405664</v>
      </c>
      <c r="E11" s="17">
        <v>0.13728958572727501</v>
      </c>
      <c r="F11" s="17"/>
      <c r="G11" s="17">
        <v>0.142452738777917</v>
      </c>
      <c r="H11" s="17">
        <v>0.12837225662245</v>
      </c>
      <c r="I11" s="17">
        <v>0.13921748648271801</v>
      </c>
      <c r="J11" s="17">
        <v>0.13247715571059199</v>
      </c>
      <c r="K11" s="17">
        <v>0.183385679142027</v>
      </c>
      <c r="L11" s="17">
        <v>0.212899043633868</v>
      </c>
      <c r="M11" s="17"/>
      <c r="N11" s="17">
        <v>0.14657642414311001</v>
      </c>
      <c r="O11" s="17">
        <v>0.16346603365033499</v>
      </c>
      <c r="P11" s="17">
        <v>0.182106415859733</v>
      </c>
      <c r="Q11" s="17">
        <v>0.143860450341213</v>
      </c>
      <c r="R11" s="17"/>
      <c r="S11" s="17">
        <v>0.12645125337205701</v>
      </c>
      <c r="T11" s="17">
        <v>0.15121482592896501</v>
      </c>
      <c r="U11" s="17">
        <v>0.156533975743961</v>
      </c>
      <c r="V11" s="17">
        <v>0.144614338447656</v>
      </c>
      <c r="W11" s="17">
        <v>0.16432681081539399</v>
      </c>
      <c r="X11" s="17">
        <v>0.18545780478889201</v>
      </c>
      <c r="Y11" s="17">
        <v>0.142065255807693</v>
      </c>
      <c r="Z11" s="17">
        <v>0.198488777213297</v>
      </c>
      <c r="AA11" s="17">
        <v>0.18605456242860299</v>
      </c>
      <c r="AB11" s="17">
        <v>0.164089423653204</v>
      </c>
      <c r="AC11" s="17">
        <v>0.157932936075911</v>
      </c>
      <c r="AD11" s="17"/>
      <c r="AE11" s="17">
        <v>0.21572292558097</v>
      </c>
      <c r="AF11" s="17">
        <v>0.12581919375496001</v>
      </c>
      <c r="AG11" s="17">
        <v>0.13052581564929799</v>
      </c>
      <c r="AH11" s="17"/>
      <c r="AI11" s="17">
        <v>0.21320276276137501</v>
      </c>
      <c r="AJ11" s="17">
        <v>0.14431993607903401</v>
      </c>
      <c r="AK11" s="17">
        <v>0.132617612401422</v>
      </c>
      <c r="AL11" s="17">
        <v>0.15191985165895899</v>
      </c>
      <c r="AM11" s="17">
        <v>0.12489238521908901</v>
      </c>
      <c r="AN11" s="17"/>
      <c r="AO11" s="17">
        <v>0.217248125445755</v>
      </c>
      <c r="AP11" s="17">
        <v>0.13521763651270599</v>
      </c>
      <c r="AQ11" s="17">
        <v>0.15423958192530199</v>
      </c>
      <c r="AR11" s="17"/>
      <c r="AS11" s="17">
        <v>0.15706733018364499</v>
      </c>
      <c r="AT11" s="17">
        <v>0.16764982582576099</v>
      </c>
      <c r="AU11" s="17">
        <v>0.14713769951091801</v>
      </c>
      <c r="AV11" s="17">
        <v>0.12436860569411599</v>
      </c>
      <c r="AW11" s="17">
        <v>0.14534608598005699</v>
      </c>
    </row>
    <row r="12" spans="2:49" ht="30" x14ac:dyDescent="0.25">
      <c r="B12" s="18" t="s">
        <v>520</v>
      </c>
      <c r="C12" s="17">
        <v>9.4149502023033099E-2</v>
      </c>
      <c r="D12" s="17">
        <v>0.120084024096637</v>
      </c>
      <c r="E12" s="17">
        <v>6.9167163931254799E-2</v>
      </c>
      <c r="F12" s="17"/>
      <c r="G12" s="17">
        <v>4.4824820188256703E-2</v>
      </c>
      <c r="H12" s="17">
        <v>6.1332851956679597E-2</v>
      </c>
      <c r="I12" s="17">
        <v>9.9799709025330502E-2</v>
      </c>
      <c r="J12" s="17">
        <v>0.107082245527203</v>
      </c>
      <c r="K12" s="17">
        <v>0.136438895729489</v>
      </c>
      <c r="L12" s="17">
        <v>0.110612822801314</v>
      </c>
      <c r="M12" s="17"/>
      <c r="N12" s="17">
        <v>6.9231761244351694E-2</v>
      </c>
      <c r="O12" s="17">
        <v>9.2711928564155305E-2</v>
      </c>
      <c r="P12" s="17">
        <v>0.10825394912632499</v>
      </c>
      <c r="Q12" s="17">
        <v>0.110251784237988</v>
      </c>
      <c r="R12" s="17"/>
      <c r="S12" s="17">
        <v>8.5298927458141799E-2</v>
      </c>
      <c r="T12" s="17">
        <v>6.4226482785403702E-2</v>
      </c>
      <c r="U12" s="17">
        <v>9.1997800932128102E-2</v>
      </c>
      <c r="V12" s="17">
        <v>0.110898278770118</v>
      </c>
      <c r="W12" s="17">
        <v>8.4702737020336705E-2</v>
      </c>
      <c r="X12" s="17">
        <v>9.8832317624139701E-2</v>
      </c>
      <c r="Y12" s="17">
        <v>0.116317674999128</v>
      </c>
      <c r="Z12" s="17">
        <v>0.10405502465720699</v>
      </c>
      <c r="AA12" s="17">
        <v>9.1200688848735001E-2</v>
      </c>
      <c r="AB12" s="17">
        <v>0.106831001247244</v>
      </c>
      <c r="AC12" s="17">
        <v>0.114996005170029</v>
      </c>
      <c r="AD12" s="17"/>
      <c r="AE12" s="17">
        <v>0.16144739571024899</v>
      </c>
      <c r="AF12" s="17">
        <v>5.25644271394703E-2</v>
      </c>
      <c r="AG12" s="17">
        <v>8.5417722166092003E-2</v>
      </c>
      <c r="AH12" s="17"/>
      <c r="AI12" s="17">
        <v>0.136220921677428</v>
      </c>
      <c r="AJ12" s="17">
        <v>4.9562079985494202E-2</v>
      </c>
      <c r="AK12" s="17">
        <v>4.2561723688514103E-2</v>
      </c>
      <c r="AL12" s="17">
        <v>0.34253973310526198</v>
      </c>
      <c r="AM12" s="17">
        <v>8.9491141507289804E-2</v>
      </c>
      <c r="AN12" s="17"/>
      <c r="AO12" s="17">
        <v>0.115310046460416</v>
      </c>
      <c r="AP12" s="17">
        <v>4.5570879497418698E-2</v>
      </c>
      <c r="AQ12" s="17">
        <v>4.8143143242499901E-2</v>
      </c>
      <c r="AR12" s="17"/>
      <c r="AS12" s="17">
        <v>0.118567548701322</v>
      </c>
      <c r="AT12" s="17">
        <v>0.100214626686828</v>
      </c>
      <c r="AU12" s="17">
        <v>6.8815555074503904E-2</v>
      </c>
      <c r="AV12" s="17">
        <v>6.6074244380652902E-2</v>
      </c>
      <c r="AW12" s="17">
        <v>7.5889409179979106E-2</v>
      </c>
    </row>
    <row r="13" spans="2:49" x14ac:dyDescent="0.25">
      <c r="B13" s="18" t="s">
        <v>150</v>
      </c>
      <c r="C13" s="19">
        <v>0.13313565232857399</v>
      </c>
      <c r="D13" s="19">
        <v>9.4723235548895404E-2</v>
      </c>
      <c r="E13" s="19">
        <v>0.17069297553120599</v>
      </c>
      <c r="F13" s="19"/>
      <c r="G13" s="19">
        <v>9.9192489252242999E-2</v>
      </c>
      <c r="H13" s="19">
        <v>0.147954259343856</v>
      </c>
      <c r="I13" s="19">
        <v>0.15045156629305401</v>
      </c>
      <c r="J13" s="19">
        <v>0.151048828340244</v>
      </c>
      <c r="K13" s="19">
        <v>0.13792547254288101</v>
      </c>
      <c r="L13" s="19">
        <v>0.11209895466728401</v>
      </c>
      <c r="M13" s="19"/>
      <c r="N13" s="19">
        <v>8.1857644004986893E-2</v>
      </c>
      <c r="O13" s="19">
        <v>0.115585086975952</v>
      </c>
      <c r="P13" s="19">
        <v>0.14606483833557299</v>
      </c>
      <c r="Q13" s="19">
        <v>0.19404435696731601</v>
      </c>
      <c r="R13" s="19"/>
      <c r="S13" s="19">
        <v>0.123087962504851</v>
      </c>
      <c r="T13" s="19">
        <v>0.15355796265497099</v>
      </c>
      <c r="U13" s="19">
        <v>0.165005898092003</v>
      </c>
      <c r="V13" s="19">
        <v>0.120167680784442</v>
      </c>
      <c r="W13" s="19">
        <v>0.117166083907107</v>
      </c>
      <c r="X13" s="19">
        <v>0.15036165575808999</v>
      </c>
      <c r="Y13" s="19">
        <v>0.11119577802179299</v>
      </c>
      <c r="Z13" s="19">
        <v>0.15364359531643701</v>
      </c>
      <c r="AA13" s="19">
        <v>0.130131801575643</v>
      </c>
      <c r="AB13" s="19">
        <v>0.10053438564631501</v>
      </c>
      <c r="AC13" s="19">
        <v>0.15586742897512301</v>
      </c>
      <c r="AD13" s="19"/>
      <c r="AE13" s="19">
        <v>0.12939296288138599</v>
      </c>
      <c r="AF13" s="19">
        <v>8.7294407863971094E-2</v>
      </c>
      <c r="AG13" s="19">
        <v>0.254365437632327</v>
      </c>
      <c r="AH13" s="19"/>
      <c r="AI13" s="19">
        <v>0.108535341471722</v>
      </c>
      <c r="AJ13" s="19">
        <v>9.9259789239234897E-2</v>
      </c>
      <c r="AK13" s="19">
        <v>8.6462880076472903E-2</v>
      </c>
      <c r="AL13" s="19">
        <v>0.13191665930625701</v>
      </c>
      <c r="AM13" s="19">
        <v>0.25336199552156902</v>
      </c>
      <c r="AN13" s="19"/>
      <c r="AO13" s="19">
        <v>9.6082454247748E-2</v>
      </c>
      <c r="AP13" s="19">
        <v>9.95550000748706E-2</v>
      </c>
      <c r="AQ13" s="19">
        <v>7.3988682835008396E-2</v>
      </c>
      <c r="AR13" s="19"/>
      <c r="AS13" s="19">
        <v>0.17977590838424401</v>
      </c>
      <c r="AT13" s="19">
        <v>0.12097780512383401</v>
      </c>
      <c r="AU13" s="19">
        <v>0.103858201030328</v>
      </c>
      <c r="AV13" s="19">
        <v>9.0365195307096996E-2</v>
      </c>
      <c r="AW13" s="19">
        <v>3.3153129076316797E-2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W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75" x14ac:dyDescent="0.25">
      <c r="B9" s="18" t="s">
        <v>522</v>
      </c>
      <c r="C9" s="17">
        <v>0.53324675441858804</v>
      </c>
      <c r="D9" s="17">
        <v>0.52906677066421703</v>
      </c>
      <c r="E9" s="17">
        <v>0.53475207596929197</v>
      </c>
      <c r="F9" s="17"/>
      <c r="G9" s="17">
        <v>0.56929011094288595</v>
      </c>
      <c r="H9" s="17">
        <v>0.53511455784222595</v>
      </c>
      <c r="I9" s="17">
        <v>0.53428037262347206</v>
      </c>
      <c r="J9" s="17">
        <v>0.53585573177240398</v>
      </c>
      <c r="K9" s="17">
        <v>0.52278814156267095</v>
      </c>
      <c r="L9" s="17">
        <v>0.51146841051180703</v>
      </c>
      <c r="M9" s="17"/>
      <c r="N9" s="17">
        <v>0.59547252829352604</v>
      </c>
      <c r="O9" s="17">
        <v>0.56974162020325003</v>
      </c>
      <c r="P9" s="17">
        <v>0.48408402436197301</v>
      </c>
      <c r="Q9" s="17">
        <v>0.47290923714196098</v>
      </c>
      <c r="R9" s="17"/>
      <c r="S9" s="17">
        <v>0.563391475034838</v>
      </c>
      <c r="T9" s="17">
        <v>0.55736404644746296</v>
      </c>
      <c r="U9" s="17">
        <v>0.54240218012221397</v>
      </c>
      <c r="V9" s="17">
        <v>0.53622891731658395</v>
      </c>
      <c r="W9" s="17">
        <v>0.54433427193036399</v>
      </c>
      <c r="X9" s="17">
        <v>0.49110139162480199</v>
      </c>
      <c r="Y9" s="17">
        <v>0.51847550880926696</v>
      </c>
      <c r="Z9" s="17">
        <v>0.48690821529369399</v>
      </c>
      <c r="AA9" s="17">
        <v>0.53138269210300304</v>
      </c>
      <c r="AB9" s="17">
        <v>0.54546338221924895</v>
      </c>
      <c r="AC9" s="17">
        <v>0.46932558809985297</v>
      </c>
      <c r="AD9" s="17"/>
      <c r="AE9" s="17">
        <v>0.42809767335670301</v>
      </c>
      <c r="AF9" s="17">
        <v>0.64273284059788505</v>
      </c>
      <c r="AG9" s="17">
        <v>0.47123248195425399</v>
      </c>
      <c r="AH9" s="17"/>
      <c r="AI9" s="17">
        <v>0.47189298493092002</v>
      </c>
      <c r="AJ9" s="17">
        <v>0.611299594095006</v>
      </c>
      <c r="AK9" s="17">
        <v>0.68008991782969896</v>
      </c>
      <c r="AL9" s="17">
        <v>0.28663257927731101</v>
      </c>
      <c r="AM9" s="17">
        <v>0.44910549634615599</v>
      </c>
      <c r="AN9" s="17"/>
      <c r="AO9" s="17">
        <v>0.49207979629088799</v>
      </c>
      <c r="AP9" s="17">
        <v>0.61653958711414703</v>
      </c>
      <c r="AQ9" s="17">
        <v>0.66762629114315597</v>
      </c>
      <c r="AR9" s="17"/>
      <c r="AS9" s="17">
        <v>0.44725182797732999</v>
      </c>
      <c r="AT9" s="17">
        <v>0.54609686814854896</v>
      </c>
      <c r="AU9" s="17">
        <v>0.60896237039064804</v>
      </c>
      <c r="AV9" s="17">
        <v>0.59037736272837804</v>
      </c>
      <c r="AW9" s="17">
        <v>0.65091954510010497</v>
      </c>
    </row>
    <row r="10" spans="2:49" ht="75" x14ac:dyDescent="0.25">
      <c r="B10" s="18" t="s">
        <v>523</v>
      </c>
      <c r="C10" s="17">
        <v>0.28034262755422901</v>
      </c>
      <c r="D10" s="17">
        <v>0.33559355017887799</v>
      </c>
      <c r="E10" s="17">
        <v>0.22788657688438299</v>
      </c>
      <c r="F10" s="17"/>
      <c r="G10" s="17">
        <v>0.26564455445104901</v>
      </c>
      <c r="H10" s="17">
        <v>0.25980985985598398</v>
      </c>
      <c r="I10" s="17">
        <v>0.266075810956383</v>
      </c>
      <c r="J10" s="17">
        <v>0.26241398947157302</v>
      </c>
      <c r="K10" s="17">
        <v>0.30634630335776802</v>
      </c>
      <c r="L10" s="17">
        <v>0.315706271656779</v>
      </c>
      <c r="M10" s="17"/>
      <c r="N10" s="17">
        <v>0.27658628610751401</v>
      </c>
      <c r="O10" s="17">
        <v>0.25982963256091801</v>
      </c>
      <c r="P10" s="17">
        <v>0.315071094031389</v>
      </c>
      <c r="Q10" s="17">
        <v>0.273884118095712</v>
      </c>
      <c r="R10" s="17"/>
      <c r="S10" s="17">
        <v>0.26207319904308402</v>
      </c>
      <c r="T10" s="17">
        <v>0.25786253211905902</v>
      </c>
      <c r="U10" s="17">
        <v>0.27915449588483399</v>
      </c>
      <c r="V10" s="17">
        <v>0.296817610710503</v>
      </c>
      <c r="W10" s="17">
        <v>0.27990729377940798</v>
      </c>
      <c r="X10" s="17">
        <v>0.32335079708375503</v>
      </c>
      <c r="Y10" s="17">
        <v>0.29293595934218303</v>
      </c>
      <c r="Z10" s="17">
        <v>0.28539533177964499</v>
      </c>
      <c r="AA10" s="17">
        <v>0.27560660639693702</v>
      </c>
      <c r="AB10" s="17">
        <v>0.28401356272713202</v>
      </c>
      <c r="AC10" s="17">
        <v>0.26502034711363198</v>
      </c>
      <c r="AD10" s="17"/>
      <c r="AE10" s="17">
        <v>0.394403414199962</v>
      </c>
      <c r="AF10" s="17">
        <v>0.21722768981585699</v>
      </c>
      <c r="AG10" s="17">
        <v>0.22252705736684</v>
      </c>
      <c r="AH10" s="17"/>
      <c r="AI10" s="17">
        <v>0.38140446488597302</v>
      </c>
      <c r="AJ10" s="17">
        <v>0.22121558900979199</v>
      </c>
      <c r="AK10" s="17">
        <v>0.21655678221093599</v>
      </c>
      <c r="AL10" s="17">
        <v>0.58552001279098698</v>
      </c>
      <c r="AM10" s="17">
        <v>0.235042263145161</v>
      </c>
      <c r="AN10" s="17"/>
      <c r="AO10" s="17">
        <v>0.37988254955129203</v>
      </c>
      <c r="AP10" s="17">
        <v>0.22505018830899401</v>
      </c>
      <c r="AQ10" s="17">
        <v>0.23670554698784199</v>
      </c>
      <c r="AR10" s="17"/>
      <c r="AS10" s="17">
        <v>0.31143876626761902</v>
      </c>
      <c r="AT10" s="17">
        <v>0.279089902660621</v>
      </c>
      <c r="AU10" s="17">
        <v>0.23175351574425199</v>
      </c>
      <c r="AV10" s="17">
        <v>0.28747603225350099</v>
      </c>
      <c r="AW10" s="17">
        <v>0.26523063359284899</v>
      </c>
    </row>
    <row r="11" spans="2:49" x14ac:dyDescent="0.25">
      <c r="B11" s="18" t="s">
        <v>150</v>
      </c>
      <c r="C11" s="19">
        <v>0.18641061802718301</v>
      </c>
      <c r="D11" s="19">
        <v>0.13533967915690401</v>
      </c>
      <c r="E11" s="19">
        <v>0.23736134714632501</v>
      </c>
      <c r="F11" s="19"/>
      <c r="G11" s="19">
        <v>0.16506533460606501</v>
      </c>
      <c r="H11" s="19">
        <v>0.20507558230178899</v>
      </c>
      <c r="I11" s="19">
        <v>0.199643816420145</v>
      </c>
      <c r="J11" s="19">
        <v>0.20173027875602401</v>
      </c>
      <c r="K11" s="19">
        <v>0.170865555079561</v>
      </c>
      <c r="L11" s="19">
        <v>0.172825317831414</v>
      </c>
      <c r="M11" s="19"/>
      <c r="N11" s="19">
        <v>0.12794118559896001</v>
      </c>
      <c r="O11" s="19">
        <v>0.17042874723583201</v>
      </c>
      <c r="P11" s="19">
        <v>0.20084488160663899</v>
      </c>
      <c r="Q11" s="19">
        <v>0.25320664476232702</v>
      </c>
      <c r="R11" s="19"/>
      <c r="S11" s="19">
        <v>0.17453532592207799</v>
      </c>
      <c r="T11" s="19">
        <v>0.184773421433478</v>
      </c>
      <c r="U11" s="19">
        <v>0.17844332399295201</v>
      </c>
      <c r="V11" s="19">
        <v>0.16695347197291299</v>
      </c>
      <c r="W11" s="19">
        <v>0.175758434290228</v>
      </c>
      <c r="X11" s="19">
        <v>0.18554781129144199</v>
      </c>
      <c r="Y11" s="19">
        <v>0.18858853184855001</v>
      </c>
      <c r="Z11" s="19">
        <v>0.22769645292666099</v>
      </c>
      <c r="AA11" s="19">
        <v>0.19301070150006</v>
      </c>
      <c r="AB11" s="19">
        <v>0.17052305505362</v>
      </c>
      <c r="AC11" s="19">
        <v>0.26565406478651399</v>
      </c>
      <c r="AD11" s="19"/>
      <c r="AE11" s="19">
        <v>0.17749891244333499</v>
      </c>
      <c r="AF11" s="19">
        <v>0.14003946958625699</v>
      </c>
      <c r="AG11" s="19">
        <v>0.30624046067890598</v>
      </c>
      <c r="AH11" s="19"/>
      <c r="AI11" s="19">
        <v>0.14670255018310599</v>
      </c>
      <c r="AJ11" s="19">
        <v>0.167484816895202</v>
      </c>
      <c r="AK11" s="19">
        <v>0.103353299959365</v>
      </c>
      <c r="AL11" s="19">
        <v>0.12784740793170199</v>
      </c>
      <c r="AM11" s="19">
        <v>0.31585224050868299</v>
      </c>
      <c r="AN11" s="19"/>
      <c r="AO11" s="19">
        <v>0.12803765415782101</v>
      </c>
      <c r="AP11" s="19">
        <v>0.15841022457685899</v>
      </c>
      <c r="AQ11" s="19">
        <v>9.5668161869002094E-2</v>
      </c>
      <c r="AR11" s="19"/>
      <c r="AS11" s="19">
        <v>0.241309405755051</v>
      </c>
      <c r="AT11" s="19">
        <v>0.17481322919083001</v>
      </c>
      <c r="AU11" s="19">
        <v>0.1592841138651</v>
      </c>
      <c r="AV11" s="19">
        <v>0.122146605018121</v>
      </c>
      <c r="AW11" s="19">
        <v>8.3849821307045699E-2</v>
      </c>
    </row>
    <row r="12" spans="2:49" x14ac:dyDescent="0.25">
      <c r="B12" s="16"/>
    </row>
    <row r="13" spans="2:49" x14ac:dyDescent="0.25">
      <c r="B13" t="s">
        <v>77</v>
      </c>
    </row>
    <row r="14" spans="2:49" x14ac:dyDescent="0.25">
      <c r="B14" t="s">
        <v>78</v>
      </c>
    </row>
    <row r="16" spans="2:49" x14ac:dyDescent="0.25">
      <c r="B1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524</v>
      </c>
      <c r="C9" s="17">
        <v>0.31023317223440999</v>
      </c>
      <c r="D9" s="17">
        <v>0.35797734846310503</v>
      </c>
      <c r="E9" s="17">
        <v>0.26532452465176098</v>
      </c>
      <c r="F9" s="17"/>
      <c r="G9" s="17">
        <v>0.16184212553827601</v>
      </c>
      <c r="H9" s="17">
        <v>0.21035095471522899</v>
      </c>
      <c r="I9" s="17">
        <v>0.28401241073822298</v>
      </c>
      <c r="J9" s="17">
        <v>0.35387197128592002</v>
      </c>
      <c r="K9" s="17">
        <v>0.388581896644693</v>
      </c>
      <c r="L9" s="17">
        <v>0.42486765201197901</v>
      </c>
      <c r="M9" s="17"/>
      <c r="N9" s="17">
        <v>0.31236689888866698</v>
      </c>
      <c r="O9" s="17">
        <v>0.30852025274949302</v>
      </c>
      <c r="P9" s="17">
        <v>0.31102570275528901</v>
      </c>
      <c r="Q9" s="17">
        <v>0.30731269218410701</v>
      </c>
      <c r="R9" s="17"/>
      <c r="S9" s="17">
        <v>0.26793218661483098</v>
      </c>
      <c r="T9" s="17">
        <v>0.27221286726406801</v>
      </c>
      <c r="U9" s="17">
        <v>0.34847491995089702</v>
      </c>
      <c r="V9" s="17">
        <v>0.32044361316654402</v>
      </c>
      <c r="W9" s="17">
        <v>0.30717832226333502</v>
      </c>
      <c r="X9" s="17">
        <v>0.291058220508086</v>
      </c>
      <c r="Y9" s="17">
        <v>0.31361281485176901</v>
      </c>
      <c r="Z9" s="17">
        <v>0.40657562222169702</v>
      </c>
      <c r="AA9" s="17">
        <v>0.32489269436504098</v>
      </c>
      <c r="AB9" s="17">
        <v>0.32947823984471297</v>
      </c>
      <c r="AC9" s="17">
        <v>0.33740187556477702</v>
      </c>
      <c r="AD9" s="17"/>
      <c r="AE9" s="17">
        <v>0.41935435172139501</v>
      </c>
      <c r="AF9" s="17">
        <v>0.27189310620561702</v>
      </c>
      <c r="AG9" s="17">
        <v>0.23746308934764701</v>
      </c>
      <c r="AH9" s="17"/>
      <c r="AI9" s="17">
        <v>0.381101663511483</v>
      </c>
      <c r="AJ9" s="17">
        <v>0.26908891173216198</v>
      </c>
      <c r="AK9" s="17">
        <v>0.27874139946999499</v>
      </c>
      <c r="AL9" s="17">
        <v>0.485460766987385</v>
      </c>
      <c r="AM9" s="17">
        <v>0.26339444633926501</v>
      </c>
      <c r="AN9" s="17"/>
      <c r="AO9" s="17">
        <v>0.337973527065699</v>
      </c>
      <c r="AP9" s="17">
        <v>0.267394732599959</v>
      </c>
      <c r="AQ9" s="17">
        <v>0.33370194437816603</v>
      </c>
      <c r="AR9" s="17"/>
      <c r="AS9" s="17">
        <v>0.345783610910044</v>
      </c>
      <c r="AT9" s="17">
        <v>0.28223483332028099</v>
      </c>
      <c r="AU9" s="17">
        <v>0.29649431197436699</v>
      </c>
      <c r="AV9" s="17">
        <v>0.24393919051406501</v>
      </c>
      <c r="AW9" s="17">
        <v>0.42121303688613598</v>
      </c>
    </row>
    <row r="10" spans="2:49" ht="45" x14ac:dyDescent="0.25">
      <c r="B10" s="18" t="s">
        <v>525</v>
      </c>
      <c r="C10" s="17">
        <v>0.44644236324088898</v>
      </c>
      <c r="D10" s="17">
        <v>0.42631922611696399</v>
      </c>
      <c r="E10" s="17">
        <v>0.46597990218727497</v>
      </c>
      <c r="F10" s="17"/>
      <c r="G10" s="17">
        <v>0.53075004160258599</v>
      </c>
      <c r="H10" s="17">
        <v>0.47558952034130603</v>
      </c>
      <c r="I10" s="17">
        <v>0.42832636564933202</v>
      </c>
      <c r="J10" s="17">
        <v>0.40921505562580301</v>
      </c>
      <c r="K10" s="17">
        <v>0.418162490096193</v>
      </c>
      <c r="L10" s="17">
        <v>0.42987525684556899</v>
      </c>
      <c r="M10" s="17"/>
      <c r="N10" s="17">
        <v>0.50587994529545999</v>
      </c>
      <c r="O10" s="17">
        <v>0.459270032141392</v>
      </c>
      <c r="P10" s="17">
        <v>0.43481253942397302</v>
      </c>
      <c r="Q10" s="17">
        <v>0.37984754400328902</v>
      </c>
      <c r="R10" s="17"/>
      <c r="S10" s="17">
        <v>0.46203754625329502</v>
      </c>
      <c r="T10" s="17">
        <v>0.47431928744075802</v>
      </c>
      <c r="U10" s="17">
        <v>0.42726632810092102</v>
      </c>
      <c r="V10" s="17">
        <v>0.43790059519709901</v>
      </c>
      <c r="W10" s="17">
        <v>0.47923836586391699</v>
      </c>
      <c r="X10" s="17">
        <v>0.44144183944752302</v>
      </c>
      <c r="Y10" s="17">
        <v>0.45987827450780999</v>
      </c>
      <c r="Z10" s="17">
        <v>0.35006147145058703</v>
      </c>
      <c r="AA10" s="17">
        <v>0.422773620878867</v>
      </c>
      <c r="AB10" s="17">
        <v>0.47014903075070202</v>
      </c>
      <c r="AC10" s="17">
        <v>0.40447751518629999</v>
      </c>
      <c r="AD10" s="17"/>
      <c r="AE10" s="17">
        <v>0.39873153806581402</v>
      </c>
      <c r="AF10" s="17">
        <v>0.509584387259997</v>
      </c>
      <c r="AG10" s="17">
        <v>0.35501993067138099</v>
      </c>
      <c r="AH10" s="17"/>
      <c r="AI10" s="17">
        <v>0.44897147085118599</v>
      </c>
      <c r="AJ10" s="17">
        <v>0.48165546270849902</v>
      </c>
      <c r="AK10" s="17">
        <v>0.48466992130622599</v>
      </c>
      <c r="AL10" s="17">
        <v>0.29209175780075902</v>
      </c>
      <c r="AM10" s="17">
        <v>0.38453647027258903</v>
      </c>
      <c r="AN10" s="17"/>
      <c r="AO10" s="17">
        <v>0.488682557143714</v>
      </c>
      <c r="AP10" s="17">
        <v>0.49554968780499697</v>
      </c>
      <c r="AQ10" s="17">
        <v>0.46681582348758399</v>
      </c>
      <c r="AR10" s="17"/>
      <c r="AS10" s="17">
        <v>0.37652848658021398</v>
      </c>
      <c r="AT10" s="17">
        <v>0.46741400204335498</v>
      </c>
      <c r="AU10" s="17">
        <v>0.50953049812242601</v>
      </c>
      <c r="AV10" s="17">
        <v>0.49342536429778999</v>
      </c>
      <c r="AW10" s="17">
        <v>0.39346255005014102</v>
      </c>
    </row>
    <row r="11" spans="2:49" ht="45" x14ac:dyDescent="0.25">
      <c r="B11" s="18" t="s">
        <v>526</v>
      </c>
      <c r="C11" s="17">
        <v>8.9809194164349307E-2</v>
      </c>
      <c r="D11" s="17">
        <v>9.5057998868950402E-2</v>
      </c>
      <c r="E11" s="17">
        <v>8.3381615031868597E-2</v>
      </c>
      <c r="F11" s="17"/>
      <c r="G11" s="17">
        <v>0.14842907525180099</v>
      </c>
      <c r="H11" s="17">
        <v>0.131488344525028</v>
      </c>
      <c r="I11" s="17">
        <v>0.108432265537611</v>
      </c>
      <c r="J11" s="17">
        <v>8.0042836987461993E-2</v>
      </c>
      <c r="K11" s="17">
        <v>4.5241045308807501E-2</v>
      </c>
      <c r="L11" s="17">
        <v>3.9041908618594003E-2</v>
      </c>
      <c r="M11" s="17"/>
      <c r="N11" s="17">
        <v>8.4310193034468198E-2</v>
      </c>
      <c r="O11" s="17">
        <v>9.89954311462002E-2</v>
      </c>
      <c r="P11" s="17">
        <v>7.2361143507249107E-2</v>
      </c>
      <c r="Q11" s="17">
        <v>0.103367236118265</v>
      </c>
      <c r="R11" s="17"/>
      <c r="S11" s="17">
        <v>0.114010050717349</v>
      </c>
      <c r="T11" s="17">
        <v>8.6024254714592796E-2</v>
      </c>
      <c r="U11" s="17">
        <v>6.4394017147208105E-2</v>
      </c>
      <c r="V11" s="17">
        <v>0.104382503538823</v>
      </c>
      <c r="W11" s="17">
        <v>7.8272978308817506E-2</v>
      </c>
      <c r="X11" s="17">
        <v>0.102456128834416</v>
      </c>
      <c r="Y11" s="17">
        <v>8.8083845909214503E-2</v>
      </c>
      <c r="Z11" s="17">
        <v>8.4186174179019801E-2</v>
      </c>
      <c r="AA11" s="17">
        <v>9.5446049433180497E-2</v>
      </c>
      <c r="AB11" s="17">
        <v>6.6205292688615899E-2</v>
      </c>
      <c r="AC11" s="17">
        <v>7.7035869884177502E-2</v>
      </c>
      <c r="AD11" s="17"/>
      <c r="AE11" s="17">
        <v>5.8749683586489097E-2</v>
      </c>
      <c r="AF11" s="17">
        <v>9.5123786260904397E-2</v>
      </c>
      <c r="AG11" s="17">
        <v>0.12975173566852599</v>
      </c>
      <c r="AH11" s="17"/>
      <c r="AI11" s="17">
        <v>6.2564355573954303E-2</v>
      </c>
      <c r="AJ11" s="17">
        <v>0.114195528485409</v>
      </c>
      <c r="AK11" s="17">
        <v>0.100970778712888</v>
      </c>
      <c r="AL11" s="17">
        <v>0.11839671006578401</v>
      </c>
      <c r="AM11" s="17">
        <v>8.7800548467738895E-2</v>
      </c>
      <c r="AN11" s="17"/>
      <c r="AO11" s="17">
        <v>7.7094211303358806E-2</v>
      </c>
      <c r="AP11" s="17">
        <v>0.108233013730352</v>
      </c>
      <c r="AQ11" s="17">
        <v>9.3430708498578402E-2</v>
      </c>
      <c r="AR11" s="17"/>
      <c r="AS11" s="17">
        <v>8.6932002351633106E-2</v>
      </c>
      <c r="AT11" s="17">
        <v>0.10131688249524</v>
      </c>
      <c r="AU11" s="17">
        <v>7.79776610799017E-2</v>
      </c>
      <c r="AV11" s="17">
        <v>0.1222079569503</v>
      </c>
      <c r="AW11" s="17">
        <v>4.38753391206535E-2</v>
      </c>
    </row>
    <row r="12" spans="2:49" ht="45" x14ac:dyDescent="0.25">
      <c r="B12" s="18" t="s">
        <v>527</v>
      </c>
      <c r="C12" s="17">
        <v>1.87321357141624E-2</v>
      </c>
      <c r="D12" s="17">
        <v>2.2165502326818201E-2</v>
      </c>
      <c r="E12" s="17">
        <v>1.5539389737617801E-2</v>
      </c>
      <c r="F12" s="17"/>
      <c r="G12" s="17">
        <v>4.1356745988992097E-2</v>
      </c>
      <c r="H12" s="17">
        <v>2.0558205815961801E-2</v>
      </c>
      <c r="I12" s="17">
        <v>3.05578241206651E-2</v>
      </c>
      <c r="J12" s="17">
        <v>1.3000229797046599E-2</v>
      </c>
      <c r="K12" s="17">
        <v>1.0422158327702999E-2</v>
      </c>
      <c r="L12" s="17">
        <v>2.58076000916158E-3</v>
      </c>
      <c r="M12" s="17"/>
      <c r="N12" s="17">
        <v>1.18816745966068E-2</v>
      </c>
      <c r="O12" s="17">
        <v>1.5158146280214901E-2</v>
      </c>
      <c r="P12" s="17">
        <v>2.5488083672608401E-2</v>
      </c>
      <c r="Q12" s="17">
        <v>2.4282732037629099E-2</v>
      </c>
      <c r="R12" s="17"/>
      <c r="S12" s="17">
        <v>3.5119515802293298E-2</v>
      </c>
      <c r="T12" s="17">
        <v>1.9881354687515701E-2</v>
      </c>
      <c r="U12" s="17">
        <v>1.53650089517537E-2</v>
      </c>
      <c r="V12" s="17">
        <v>1.4982026100592001E-2</v>
      </c>
      <c r="W12" s="17">
        <v>2.3729361426920101E-2</v>
      </c>
      <c r="X12" s="17">
        <v>9.8557394312769608E-3</v>
      </c>
      <c r="Y12" s="17">
        <v>1.9914975518014001E-2</v>
      </c>
      <c r="Z12" s="17">
        <v>0</v>
      </c>
      <c r="AA12" s="17">
        <v>1.1703359236633799E-2</v>
      </c>
      <c r="AB12" s="17">
        <v>1.9118436865261199E-2</v>
      </c>
      <c r="AC12" s="17">
        <v>1.8808705080518202E-2</v>
      </c>
      <c r="AD12" s="17"/>
      <c r="AE12" s="17">
        <v>1.52759777754957E-2</v>
      </c>
      <c r="AF12" s="17">
        <v>1.9244230398347301E-2</v>
      </c>
      <c r="AG12" s="17">
        <v>2.8745983701938201E-2</v>
      </c>
      <c r="AH12" s="17"/>
      <c r="AI12" s="17">
        <v>1.3492292710603201E-2</v>
      </c>
      <c r="AJ12" s="17">
        <v>2.39490858525927E-2</v>
      </c>
      <c r="AK12" s="17">
        <v>2.50536150660619E-2</v>
      </c>
      <c r="AL12" s="17">
        <v>1.7884686504167999E-2</v>
      </c>
      <c r="AM12" s="17">
        <v>1.5922393245414099E-2</v>
      </c>
      <c r="AN12" s="17"/>
      <c r="AO12" s="17">
        <v>9.81277042370827E-3</v>
      </c>
      <c r="AP12" s="17">
        <v>2.0716883124112798E-2</v>
      </c>
      <c r="AQ12" s="17">
        <v>2.2862386280283802E-2</v>
      </c>
      <c r="AR12" s="17"/>
      <c r="AS12" s="17">
        <v>2.0002971034685499E-2</v>
      </c>
      <c r="AT12" s="17">
        <v>1.40210642650925E-2</v>
      </c>
      <c r="AU12" s="17">
        <v>1.4821692773041399E-2</v>
      </c>
      <c r="AV12" s="17">
        <v>4.4237840510739902E-2</v>
      </c>
      <c r="AW12" s="17">
        <v>3.29526995262827E-2</v>
      </c>
    </row>
    <row r="13" spans="2:49" x14ac:dyDescent="0.25">
      <c r="B13" s="18" t="s">
        <v>104</v>
      </c>
      <c r="C13" s="19">
        <v>0.13478313464618899</v>
      </c>
      <c r="D13" s="19">
        <v>9.8479924224162005E-2</v>
      </c>
      <c r="E13" s="19">
        <v>0.169774568391477</v>
      </c>
      <c r="F13" s="19"/>
      <c r="G13" s="19">
        <v>0.117622011618345</v>
      </c>
      <c r="H13" s="19">
        <v>0.16201297460247499</v>
      </c>
      <c r="I13" s="19">
        <v>0.14867113395416801</v>
      </c>
      <c r="J13" s="19">
        <v>0.143869906303768</v>
      </c>
      <c r="K13" s="19">
        <v>0.137592409622603</v>
      </c>
      <c r="L13" s="19">
        <v>0.103634422514697</v>
      </c>
      <c r="M13" s="19"/>
      <c r="N13" s="19">
        <v>8.5561288184797996E-2</v>
      </c>
      <c r="O13" s="19">
        <v>0.1180561376827</v>
      </c>
      <c r="P13" s="19">
        <v>0.15631253064087999</v>
      </c>
      <c r="Q13" s="19">
        <v>0.18518979565671001</v>
      </c>
      <c r="R13" s="19"/>
      <c r="S13" s="19">
        <v>0.120900700612232</v>
      </c>
      <c r="T13" s="19">
        <v>0.147562235893066</v>
      </c>
      <c r="U13" s="19">
        <v>0.144499725849219</v>
      </c>
      <c r="V13" s="19">
        <v>0.122291261996943</v>
      </c>
      <c r="W13" s="19">
        <v>0.11158097213701</v>
      </c>
      <c r="X13" s="19">
        <v>0.15518807177869801</v>
      </c>
      <c r="Y13" s="19">
        <v>0.118510089213193</v>
      </c>
      <c r="Z13" s="19">
        <v>0.15917673214869699</v>
      </c>
      <c r="AA13" s="19">
        <v>0.14518427608627801</v>
      </c>
      <c r="AB13" s="19">
        <v>0.115048999850707</v>
      </c>
      <c r="AC13" s="19">
        <v>0.16227603428422799</v>
      </c>
      <c r="AD13" s="19"/>
      <c r="AE13" s="19">
        <v>0.10788844885080601</v>
      </c>
      <c r="AF13" s="19">
        <v>0.104154489875134</v>
      </c>
      <c r="AG13" s="19">
        <v>0.249019260610508</v>
      </c>
      <c r="AH13" s="19"/>
      <c r="AI13" s="19">
        <v>9.3870217352773705E-2</v>
      </c>
      <c r="AJ13" s="19">
        <v>0.111111011221337</v>
      </c>
      <c r="AK13" s="19">
        <v>0.11056428544482901</v>
      </c>
      <c r="AL13" s="19">
        <v>8.6166078641903704E-2</v>
      </c>
      <c r="AM13" s="19">
        <v>0.248346141674993</v>
      </c>
      <c r="AN13" s="19"/>
      <c r="AO13" s="19">
        <v>8.6436934063519696E-2</v>
      </c>
      <c r="AP13" s="19">
        <v>0.108105682740579</v>
      </c>
      <c r="AQ13" s="19">
        <v>8.3189137355387993E-2</v>
      </c>
      <c r="AR13" s="19"/>
      <c r="AS13" s="19">
        <v>0.17075292912342399</v>
      </c>
      <c r="AT13" s="19">
        <v>0.13501321787603099</v>
      </c>
      <c r="AU13" s="19">
        <v>0.10117583605026401</v>
      </c>
      <c r="AV13" s="19">
        <v>9.6189647727105795E-2</v>
      </c>
      <c r="AW13" s="19">
        <v>0.108496374416787</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528</v>
      </c>
      <c r="C9" s="17">
        <v>0.106083245101548</v>
      </c>
      <c r="D9" s="17">
        <v>0.11040809842051499</v>
      </c>
      <c r="E9" s="17">
        <v>0.101840865674864</v>
      </c>
      <c r="F9" s="17"/>
      <c r="G9" s="17">
        <v>0.111702967723768</v>
      </c>
      <c r="H9" s="17">
        <v>0.110063304151391</v>
      </c>
      <c r="I9" s="17">
        <v>0.118396817525142</v>
      </c>
      <c r="J9" s="17">
        <v>0.10565348787168199</v>
      </c>
      <c r="K9" s="17">
        <v>0.11108938528596</v>
      </c>
      <c r="L9" s="17">
        <v>8.6012049937689003E-2</v>
      </c>
      <c r="M9" s="17"/>
      <c r="N9" s="17">
        <v>8.6919038729549605E-2</v>
      </c>
      <c r="O9" s="17">
        <v>9.7431473699912799E-2</v>
      </c>
      <c r="P9" s="17">
        <v>0.121292102722492</v>
      </c>
      <c r="Q9" s="17">
        <v>0.124537798083847</v>
      </c>
      <c r="R9" s="17"/>
      <c r="S9" s="17">
        <v>9.5100611557557405E-2</v>
      </c>
      <c r="T9" s="17">
        <v>0.100140722945205</v>
      </c>
      <c r="U9" s="17">
        <v>0.11182707092088</v>
      </c>
      <c r="V9" s="17">
        <v>9.7341233728407001E-2</v>
      </c>
      <c r="W9" s="17">
        <v>9.4521963934450601E-2</v>
      </c>
      <c r="X9" s="17">
        <v>0.110907012049535</v>
      </c>
      <c r="Y9" s="17">
        <v>0.155042979620094</v>
      </c>
      <c r="Z9" s="17">
        <v>0.131787825209983</v>
      </c>
      <c r="AA9" s="17">
        <v>9.5635787111751205E-2</v>
      </c>
      <c r="AB9" s="17">
        <v>0.11195397396594001</v>
      </c>
      <c r="AC9" s="17">
        <v>7.9852671742517894E-2</v>
      </c>
      <c r="AD9" s="17"/>
      <c r="AE9" s="17">
        <v>0.106429443113714</v>
      </c>
      <c r="AF9" s="17">
        <v>0.110115278726234</v>
      </c>
      <c r="AG9" s="17">
        <v>8.9141495802301698E-2</v>
      </c>
      <c r="AH9" s="17"/>
      <c r="AI9" s="17">
        <v>7.5777965931379795E-2</v>
      </c>
      <c r="AJ9" s="17">
        <v>0.12068017681363501</v>
      </c>
      <c r="AK9" s="17">
        <v>8.03730433982901E-2</v>
      </c>
      <c r="AL9" s="17">
        <v>0.252112378063441</v>
      </c>
      <c r="AM9" s="17">
        <v>0.104036917921405</v>
      </c>
      <c r="AN9" s="17"/>
      <c r="AO9" s="17">
        <v>5.20506728668442E-2</v>
      </c>
      <c r="AP9" s="17">
        <v>0.118882700968898</v>
      </c>
      <c r="AQ9" s="17">
        <v>9.0811954559946895E-2</v>
      </c>
      <c r="AR9" s="17"/>
      <c r="AS9" s="17">
        <v>0.12963939083733</v>
      </c>
      <c r="AT9" s="17">
        <v>9.9170259150202597E-2</v>
      </c>
      <c r="AU9" s="17">
        <v>9.6797302661338597E-2</v>
      </c>
      <c r="AV9" s="17">
        <v>8.3507741636082197E-2</v>
      </c>
      <c r="AW9" s="17">
        <v>0.13171953232372099</v>
      </c>
    </row>
    <row r="10" spans="2:49" ht="30" x14ac:dyDescent="0.25">
      <c r="B10" s="18" t="s">
        <v>529</v>
      </c>
      <c r="C10" s="17">
        <v>0.48192524313572599</v>
      </c>
      <c r="D10" s="17">
        <v>0.50174880709698599</v>
      </c>
      <c r="E10" s="17">
        <v>0.46088861752869897</v>
      </c>
      <c r="F10" s="17"/>
      <c r="G10" s="17">
        <v>0.42958079664383497</v>
      </c>
      <c r="H10" s="17">
        <v>0.41296744721199102</v>
      </c>
      <c r="I10" s="17">
        <v>0.43719097745067098</v>
      </c>
      <c r="J10" s="17">
        <v>0.51197571697300903</v>
      </c>
      <c r="K10" s="17">
        <v>0.50005013437378598</v>
      </c>
      <c r="L10" s="17">
        <v>0.57316664538784501</v>
      </c>
      <c r="M10" s="17"/>
      <c r="N10" s="17">
        <v>0.55988128344783195</v>
      </c>
      <c r="O10" s="17">
        <v>0.50152092198301601</v>
      </c>
      <c r="P10" s="17">
        <v>0.44597091779379899</v>
      </c>
      <c r="Q10" s="17">
        <v>0.40645409688580297</v>
      </c>
      <c r="R10" s="17"/>
      <c r="S10" s="17">
        <v>0.48487758688427401</v>
      </c>
      <c r="T10" s="17">
        <v>0.48316625373268401</v>
      </c>
      <c r="U10" s="17">
        <v>0.48618830903329902</v>
      </c>
      <c r="V10" s="17">
        <v>0.48403518297195802</v>
      </c>
      <c r="W10" s="17">
        <v>0.49041791922863198</v>
      </c>
      <c r="X10" s="17">
        <v>0.44717909877227702</v>
      </c>
      <c r="Y10" s="17">
        <v>0.48859112600246501</v>
      </c>
      <c r="Z10" s="17">
        <v>0.47361895936412102</v>
      </c>
      <c r="AA10" s="17">
        <v>0.46909742877059901</v>
      </c>
      <c r="AB10" s="17">
        <v>0.50130248059747295</v>
      </c>
      <c r="AC10" s="17">
        <v>0.499760256001342</v>
      </c>
      <c r="AD10" s="17"/>
      <c r="AE10" s="17">
        <v>0.492801301863589</v>
      </c>
      <c r="AF10" s="17">
        <v>0.52843892135244097</v>
      </c>
      <c r="AG10" s="17">
        <v>0.35407326035238401</v>
      </c>
      <c r="AH10" s="17"/>
      <c r="AI10" s="17">
        <v>0.509292179031963</v>
      </c>
      <c r="AJ10" s="17">
        <v>0.50654623117771502</v>
      </c>
      <c r="AK10" s="17">
        <v>0.56426588675836498</v>
      </c>
      <c r="AL10" s="17">
        <v>0.39789725708035101</v>
      </c>
      <c r="AM10" s="17">
        <v>0.37781188575778502</v>
      </c>
      <c r="AN10" s="17"/>
      <c r="AO10" s="17">
        <v>0.50093465316808805</v>
      </c>
      <c r="AP10" s="17">
        <v>0.50825764888143998</v>
      </c>
      <c r="AQ10" s="17">
        <v>0.56529508329034095</v>
      </c>
      <c r="AR10" s="17"/>
      <c r="AS10" s="17">
        <v>0.40933483270119703</v>
      </c>
      <c r="AT10" s="17">
        <v>0.51556156727705305</v>
      </c>
      <c r="AU10" s="17">
        <v>0.51797073714201902</v>
      </c>
      <c r="AV10" s="17">
        <v>0.51898570946706601</v>
      </c>
      <c r="AW10" s="17">
        <v>0.46065379243344501</v>
      </c>
    </row>
    <row r="11" spans="2:49" ht="30" x14ac:dyDescent="0.25">
      <c r="B11" s="18" t="s">
        <v>530</v>
      </c>
      <c r="C11" s="17">
        <v>0.138211242813403</v>
      </c>
      <c r="D11" s="17">
        <v>0.170506316121152</v>
      </c>
      <c r="E11" s="17">
        <v>0.107447462562503</v>
      </c>
      <c r="F11" s="17"/>
      <c r="G11" s="17">
        <v>0.18325448106839801</v>
      </c>
      <c r="H11" s="17">
        <v>0.17391620527638299</v>
      </c>
      <c r="I11" s="17">
        <v>0.15635329188524799</v>
      </c>
      <c r="J11" s="17">
        <v>0.11236262262704599</v>
      </c>
      <c r="K11" s="17">
        <v>0.135606227938082</v>
      </c>
      <c r="L11" s="17">
        <v>8.6774602822567007E-2</v>
      </c>
      <c r="M11" s="17"/>
      <c r="N11" s="17">
        <v>0.145678433125558</v>
      </c>
      <c r="O11" s="17">
        <v>0.13572078096964699</v>
      </c>
      <c r="P11" s="17">
        <v>0.14204482212490299</v>
      </c>
      <c r="Q11" s="17">
        <v>0.129283304177991</v>
      </c>
      <c r="R11" s="17"/>
      <c r="S11" s="17">
        <v>0.175533303662159</v>
      </c>
      <c r="T11" s="17">
        <v>0.13578674410716399</v>
      </c>
      <c r="U11" s="17">
        <v>0.122400700495662</v>
      </c>
      <c r="V11" s="17">
        <v>0.13371745478656299</v>
      </c>
      <c r="W11" s="17">
        <v>0.16146653762765001</v>
      </c>
      <c r="X11" s="17">
        <v>0.14324740709235501</v>
      </c>
      <c r="Y11" s="17">
        <v>8.5450212650009197E-2</v>
      </c>
      <c r="Z11" s="17">
        <v>0.15198682061054999</v>
      </c>
      <c r="AA11" s="17">
        <v>0.13653248130540099</v>
      </c>
      <c r="AB11" s="17">
        <v>0.13055569057920999</v>
      </c>
      <c r="AC11" s="17">
        <v>0.122783175639421</v>
      </c>
      <c r="AD11" s="17"/>
      <c r="AE11" s="17">
        <v>0.14994927626632201</v>
      </c>
      <c r="AF11" s="17">
        <v>0.128684307522001</v>
      </c>
      <c r="AG11" s="17">
        <v>0.153713871607908</v>
      </c>
      <c r="AH11" s="17"/>
      <c r="AI11" s="17">
        <v>0.16348814679198401</v>
      </c>
      <c r="AJ11" s="17">
        <v>0.12516326359758601</v>
      </c>
      <c r="AK11" s="17">
        <v>0.14959897719943599</v>
      </c>
      <c r="AL11" s="17">
        <v>0.123616024133331</v>
      </c>
      <c r="AM11" s="17">
        <v>0.131355899232241</v>
      </c>
      <c r="AN11" s="17"/>
      <c r="AO11" s="17">
        <v>0.20320111689039899</v>
      </c>
      <c r="AP11" s="17">
        <v>0.127230610140489</v>
      </c>
      <c r="AQ11" s="17">
        <v>0.148582633955991</v>
      </c>
      <c r="AR11" s="17"/>
      <c r="AS11" s="17">
        <v>0.121187804980096</v>
      </c>
      <c r="AT11" s="17">
        <v>0.13338788052145201</v>
      </c>
      <c r="AU11" s="17">
        <v>0.13305280944696099</v>
      </c>
      <c r="AV11" s="17">
        <v>0.19060135169130499</v>
      </c>
      <c r="AW11" s="17">
        <v>0.20521166521360801</v>
      </c>
    </row>
    <row r="12" spans="2:49" ht="45" x14ac:dyDescent="0.25">
      <c r="B12" s="18" t="s">
        <v>531</v>
      </c>
      <c r="C12" s="17">
        <v>2.7509828944961401E-2</v>
      </c>
      <c r="D12" s="17">
        <v>3.4304702461190599E-2</v>
      </c>
      <c r="E12" s="17">
        <v>2.0678067399571998E-2</v>
      </c>
      <c r="F12" s="17"/>
      <c r="G12" s="17">
        <v>6.3593478372116402E-2</v>
      </c>
      <c r="H12" s="17">
        <v>3.92548259814803E-2</v>
      </c>
      <c r="I12" s="17">
        <v>2.5917862939620999E-2</v>
      </c>
      <c r="J12" s="17">
        <v>2.2015396607666601E-2</v>
      </c>
      <c r="K12" s="17">
        <v>1.5989898311058199E-2</v>
      </c>
      <c r="L12" s="17">
        <v>7.1138645776449797E-3</v>
      </c>
      <c r="M12" s="17"/>
      <c r="N12" s="17">
        <v>1.6363989876651198E-2</v>
      </c>
      <c r="O12" s="17">
        <v>2.7010337860504399E-2</v>
      </c>
      <c r="P12" s="17">
        <v>3.9090998164514501E-2</v>
      </c>
      <c r="Q12" s="17">
        <v>3.04337173846322E-2</v>
      </c>
      <c r="R12" s="17"/>
      <c r="S12" s="17">
        <v>3.8252413160706301E-2</v>
      </c>
      <c r="T12" s="17">
        <v>2.0454888916185299E-2</v>
      </c>
      <c r="U12" s="17">
        <v>2.0498415142307699E-2</v>
      </c>
      <c r="V12" s="17">
        <v>1.4089982668206401E-2</v>
      </c>
      <c r="W12" s="17">
        <v>3.9438666099823098E-2</v>
      </c>
      <c r="X12" s="17">
        <v>3.5819247909067403E-2</v>
      </c>
      <c r="Y12" s="17">
        <v>3.1415819194042002E-2</v>
      </c>
      <c r="Z12" s="17">
        <v>1.50070356100946E-2</v>
      </c>
      <c r="AA12" s="17">
        <v>3.39209060003062E-2</v>
      </c>
      <c r="AB12" s="17">
        <v>2.4827898456006199E-2</v>
      </c>
      <c r="AC12" s="17">
        <v>1.3952809513445101E-2</v>
      </c>
      <c r="AD12" s="17"/>
      <c r="AE12" s="17">
        <v>2.3330574963841399E-2</v>
      </c>
      <c r="AF12" s="17">
        <v>2.6971117404397699E-2</v>
      </c>
      <c r="AG12" s="17">
        <v>3.9681140387970902E-2</v>
      </c>
      <c r="AH12" s="17"/>
      <c r="AI12" s="17">
        <v>2.8051647567034502E-2</v>
      </c>
      <c r="AJ12" s="17">
        <v>3.4803238951267898E-2</v>
      </c>
      <c r="AK12" s="17">
        <v>2.8871935239830601E-2</v>
      </c>
      <c r="AL12" s="17">
        <v>5.1041578411067698E-2</v>
      </c>
      <c r="AM12" s="17">
        <v>9.0908084701420803E-3</v>
      </c>
      <c r="AN12" s="17"/>
      <c r="AO12" s="17">
        <v>2.97953710573516E-2</v>
      </c>
      <c r="AP12" s="17">
        <v>2.42249695527883E-2</v>
      </c>
      <c r="AQ12" s="17">
        <v>3.6207278710422203E-2</v>
      </c>
      <c r="AR12" s="17"/>
      <c r="AS12" s="17">
        <v>3.2186832052949102E-2</v>
      </c>
      <c r="AT12" s="17">
        <v>1.74195582565209E-2</v>
      </c>
      <c r="AU12" s="17">
        <v>2.7779068476750601E-2</v>
      </c>
      <c r="AV12" s="17">
        <v>4.17213787637623E-2</v>
      </c>
      <c r="AW12" s="17">
        <v>1.6593545290573899E-2</v>
      </c>
    </row>
    <row r="13" spans="2:49" ht="30" x14ac:dyDescent="0.25">
      <c r="B13" s="18" t="s">
        <v>532</v>
      </c>
      <c r="C13" s="17">
        <v>8.1788406601797994E-3</v>
      </c>
      <c r="D13" s="17">
        <v>1.1530106409001199E-2</v>
      </c>
      <c r="E13" s="17">
        <v>4.9774399586579102E-3</v>
      </c>
      <c r="F13" s="17"/>
      <c r="G13" s="17">
        <v>1.6142906967516302E-2</v>
      </c>
      <c r="H13" s="17">
        <v>8.9398597516804797E-3</v>
      </c>
      <c r="I13" s="17">
        <v>1.23415946510117E-2</v>
      </c>
      <c r="J13" s="17">
        <v>2.57102459548095E-3</v>
      </c>
      <c r="K13" s="17">
        <v>6.1581985907768E-3</v>
      </c>
      <c r="L13" s="17">
        <v>4.7086336288248796E-3</v>
      </c>
      <c r="M13" s="17"/>
      <c r="N13" s="17">
        <v>3.5690722080461501E-3</v>
      </c>
      <c r="O13" s="17">
        <v>6.1241298667614403E-3</v>
      </c>
      <c r="P13" s="17">
        <v>9.2544173656845304E-3</v>
      </c>
      <c r="Q13" s="17">
        <v>1.4517141512682699E-2</v>
      </c>
      <c r="R13" s="17"/>
      <c r="S13" s="17">
        <v>5.84971934445821E-3</v>
      </c>
      <c r="T13" s="17">
        <v>8.7105808688288395E-3</v>
      </c>
      <c r="U13" s="17">
        <v>5.7236827134436001E-3</v>
      </c>
      <c r="V13" s="17">
        <v>1.2424184665748199E-2</v>
      </c>
      <c r="W13" s="17">
        <v>1.0934120722991599E-2</v>
      </c>
      <c r="X13" s="17">
        <v>8.1894915173865504E-3</v>
      </c>
      <c r="Y13" s="17">
        <v>1.60558700533328E-2</v>
      </c>
      <c r="Z13" s="17">
        <v>1.17942901428848E-2</v>
      </c>
      <c r="AA13" s="17">
        <v>7.7961763096419997E-3</v>
      </c>
      <c r="AB13" s="17">
        <v>3.2307045894442699E-3</v>
      </c>
      <c r="AC13" s="17">
        <v>0</v>
      </c>
      <c r="AD13" s="17"/>
      <c r="AE13" s="17">
        <v>8.9780757691500703E-3</v>
      </c>
      <c r="AF13" s="17">
        <v>5.4763909669417197E-3</v>
      </c>
      <c r="AG13" s="17">
        <v>1.3971681732480101E-2</v>
      </c>
      <c r="AH13" s="17"/>
      <c r="AI13" s="17">
        <v>8.8673587707269793E-3</v>
      </c>
      <c r="AJ13" s="17">
        <v>6.0711594029814204E-3</v>
      </c>
      <c r="AK13" s="17">
        <v>2.1833460533519401E-2</v>
      </c>
      <c r="AL13" s="17">
        <v>2.1669847939597701E-2</v>
      </c>
      <c r="AM13" s="17">
        <v>9.0893156862330293E-3</v>
      </c>
      <c r="AN13" s="17"/>
      <c r="AO13" s="17">
        <v>1.0654021247525999E-2</v>
      </c>
      <c r="AP13" s="17">
        <v>6.0173443983279904E-3</v>
      </c>
      <c r="AQ13" s="17">
        <v>9.9173104372709993E-3</v>
      </c>
      <c r="AR13" s="17"/>
      <c r="AS13" s="17">
        <v>1.10378180865866E-2</v>
      </c>
      <c r="AT13" s="17">
        <v>2.8597701207138402E-3</v>
      </c>
      <c r="AU13" s="17">
        <v>8.8166584285185503E-3</v>
      </c>
      <c r="AV13" s="17">
        <v>1.30374633758368E-2</v>
      </c>
      <c r="AW13" s="17">
        <v>0</v>
      </c>
    </row>
    <row r="14" spans="2:49" x14ac:dyDescent="0.25">
      <c r="B14" s="18" t="s">
        <v>104</v>
      </c>
      <c r="C14" s="19">
        <v>0.238091599344182</v>
      </c>
      <c r="D14" s="19">
        <v>0.17150196949115501</v>
      </c>
      <c r="E14" s="19">
        <v>0.30416754687570502</v>
      </c>
      <c r="F14" s="19"/>
      <c r="G14" s="19">
        <v>0.19572536922436601</v>
      </c>
      <c r="H14" s="19">
        <v>0.25485835762707398</v>
      </c>
      <c r="I14" s="19">
        <v>0.24979945554830599</v>
      </c>
      <c r="J14" s="19">
        <v>0.24542175132511501</v>
      </c>
      <c r="K14" s="19">
        <v>0.231106155500337</v>
      </c>
      <c r="L14" s="19">
        <v>0.24222420364542899</v>
      </c>
      <c r="M14" s="19"/>
      <c r="N14" s="19">
        <v>0.18758818261236401</v>
      </c>
      <c r="O14" s="19">
        <v>0.232192355620157</v>
      </c>
      <c r="P14" s="19">
        <v>0.24234674182860699</v>
      </c>
      <c r="Q14" s="19">
        <v>0.29477394195504403</v>
      </c>
      <c r="R14" s="19"/>
      <c r="S14" s="19">
        <v>0.20038636539084501</v>
      </c>
      <c r="T14" s="19">
        <v>0.25174080942993299</v>
      </c>
      <c r="U14" s="19">
        <v>0.25336182169440802</v>
      </c>
      <c r="V14" s="19">
        <v>0.258391961179118</v>
      </c>
      <c r="W14" s="19">
        <v>0.20322079238645399</v>
      </c>
      <c r="X14" s="19">
        <v>0.25465774265938002</v>
      </c>
      <c r="Y14" s="19">
        <v>0.223443992480057</v>
      </c>
      <c r="Z14" s="19">
        <v>0.21580506906236699</v>
      </c>
      <c r="AA14" s="19">
        <v>0.25701722050230102</v>
      </c>
      <c r="AB14" s="19">
        <v>0.228129251811926</v>
      </c>
      <c r="AC14" s="19">
        <v>0.28365108710327402</v>
      </c>
      <c r="AD14" s="19"/>
      <c r="AE14" s="19">
        <v>0.21851132802338399</v>
      </c>
      <c r="AF14" s="19">
        <v>0.200313984027984</v>
      </c>
      <c r="AG14" s="19">
        <v>0.349418550116955</v>
      </c>
      <c r="AH14" s="19"/>
      <c r="AI14" s="19">
        <v>0.214522701906912</v>
      </c>
      <c r="AJ14" s="19">
        <v>0.20673593005681401</v>
      </c>
      <c r="AK14" s="19">
        <v>0.15505669687055801</v>
      </c>
      <c r="AL14" s="19">
        <v>0.153662914372212</v>
      </c>
      <c r="AM14" s="19">
        <v>0.36861517293219298</v>
      </c>
      <c r="AN14" s="19"/>
      <c r="AO14" s="19">
        <v>0.20336416476979099</v>
      </c>
      <c r="AP14" s="19">
        <v>0.215386726058057</v>
      </c>
      <c r="AQ14" s="19">
        <v>0.149185739046027</v>
      </c>
      <c r="AR14" s="19"/>
      <c r="AS14" s="19">
        <v>0.29661332134184099</v>
      </c>
      <c r="AT14" s="19">
        <v>0.231600964674057</v>
      </c>
      <c r="AU14" s="19">
        <v>0.21558342384441201</v>
      </c>
      <c r="AV14" s="19">
        <v>0.15214635506594801</v>
      </c>
      <c r="AW14" s="19">
        <v>0.18582146473865199</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105" x14ac:dyDescent="0.25">
      <c r="B9" s="18" t="s">
        <v>534</v>
      </c>
      <c r="C9" s="17">
        <v>0.43492137770185402</v>
      </c>
      <c r="D9" s="17">
        <v>0.45254931355474498</v>
      </c>
      <c r="E9" s="17">
        <v>0.41683289361686399</v>
      </c>
      <c r="F9" s="17"/>
      <c r="G9" s="17">
        <v>0.46365718556632202</v>
      </c>
      <c r="H9" s="17">
        <v>0.45551456292041098</v>
      </c>
      <c r="I9" s="17">
        <v>0.40978680242587201</v>
      </c>
      <c r="J9" s="17">
        <v>0.42906322308661998</v>
      </c>
      <c r="K9" s="17">
        <v>0.41413902451024998</v>
      </c>
      <c r="L9" s="17">
        <v>0.43802845221983999</v>
      </c>
      <c r="M9" s="17"/>
      <c r="N9" s="17">
        <v>0.498902703357755</v>
      </c>
      <c r="O9" s="17">
        <v>0.45160960491260999</v>
      </c>
      <c r="P9" s="17">
        <v>0.40730262439244902</v>
      </c>
      <c r="Q9" s="17">
        <v>0.37658496757548199</v>
      </c>
      <c r="R9" s="17"/>
      <c r="S9" s="17">
        <v>0.44197908806769798</v>
      </c>
      <c r="T9" s="17">
        <v>0.42472690519376799</v>
      </c>
      <c r="U9" s="17">
        <v>0.42590680828663402</v>
      </c>
      <c r="V9" s="17">
        <v>0.421089432059983</v>
      </c>
      <c r="W9" s="17">
        <v>0.44813035453084299</v>
      </c>
      <c r="X9" s="17">
        <v>0.46285814294199901</v>
      </c>
      <c r="Y9" s="17">
        <v>0.46835733888833803</v>
      </c>
      <c r="Z9" s="17">
        <v>0.40909219260900698</v>
      </c>
      <c r="AA9" s="17">
        <v>0.44142658419387498</v>
      </c>
      <c r="AB9" s="17">
        <v>0.42902847013672801</v>
      </c>
      <c r="AC9" s="17">
        <v>0.37563157463187802</v>
      </c>
      <c r="AD9" s="17"/>
      <c r="AE9" s="17">
        <v>0.38307945114493502</v>
      </c>
      <c r="AF9" s="17">
        <v>0.50339112541030795</v>
      </c>
      <c r="AG9" s="17">
        <v>0.37294641095687597</v>
      </c>
      <c r="AH9" s="17"/>
      <c r="AI9" s="17">
        <v>0.40952448489779297</v>
      </c>
      <c r="AJ9" s="17">
        <v>0.49678283151742503</v>
      </c>
      <c r="AK9" s="17">
        <v>0.52618679101264698</v>
      </c>
      <c r="AL9" s="17">
        <v>0.32805101318883301</v>
      </c>
      <c r="AM9" s="17">
        <v>0.35302380712852399</v>
      </c>
      <c r="AN9" s="17"/>
      <c r="AO9" s="17">
        <v>0.42295726303452802</v>
      </c>
      <c r="AP9" s="17">
        <v>0.50770489422446796</v>
      </c>
      <c r="AQ9" s="17">
        <v>0.523089970004466</v>
      </c>
      <c r="AR9" s="17"/>
      <c r="AS9" s="17">
        <v>0.347970850201687</v>
      </c>
      <c r="AT9" s="17">
        <v>0.44822040943241898</v>
      </c>
      <c r="AU9" s="17">
        <v>0.50264069157340097</v>
      </c>
      <c r="AV9" s="17">
        <v>0.50862550525292605</v>
      </c>
      <c r="AW9" s="17">
        <v>0.54164027132737003</v>
      </c>
    </row>
    <row r="10" spans="2:49" ht="105" x14ac:dyDescent="0.25">
      <c r="B10" s="18" t="s">
        <v>535</v>
      </c>
      <c r="C10" s="17">
        <v>0.19255638940105599</v>
      </c>
      <c r="D10" s="17">
        <v>0.21921175532374801</v>
      </c>
      <c r="E10" s="17">
        <v>0.166202886049923</v>
      </c>
      <c r="F10" s="17"/>
      <c r="G10" s="17">
        <v>0.29347083883009201</v>
      </c>
      <c r="H10" s="17">
        <v>0.23730292977676301</v>
      </c>
      <c r="I10" s="17">
        <v>0.21544863230479799</v>
      </c>
      <c r="J10" s="17">
        <v>0.16448883082242199</v>
      </c>
      <c r="K10" s="17">
        <v>0.15494250688886399</v>
      </c>
      <c r="L10" s="17">
        <v>0.117642825294784</v>
      </c>
      <c r="M10" s="17"/>
      <c r="N10" s="17">
        <v>0.21454291414212501</v>
      </c>
      <c r="O10" s="17">
        <v>0.16381992425483299</v>
      </c>
      <c r="P10" s="17">
        <v>0.19748906115363599</v>
      </c>
      <c r="Q10" s="17">
        <v>0.19531999523625401</v>
      </c>
      <c r="R10" s="17"/>
      <c r="S10" s="17">
        <v>0.25195009593656997</v>
      </c>
      <c r="T10" s="17">
        <v>0.214584056778578</v>
      </c>
      <c r="U10" s="17">
        <v>0.161677697568374</v>
      </c>
      <c r="V10" s="17">
        <v>0.17777028638999101</v>
      </c>
      <c r="W10" s="17">
        <v>0.21819192085948699</v>
      </c>
      <c r="X10" s="17">
        <v>0.20642433896505899</v>
      </c>
      <c r="Y10" s="17">
        <v>0.176414803963726</v>
      </c>
      <c r="Z10" s="17">
        <v>0.15127017221928701</v>
      </c>
      <c r="AA10" s="17">
        <v>0.155413190472388</v>
      </c>
      <c r="AB10" s="17">
        <v>0.16966464036620499</v>
      </c>
      <c r="AC10" s="17">
        <v>0.16588916476385601</v>
      </c>
      <c r="AD10" s="17"/>
      <c r="AE10" s="17">
        <v>0.17796492228677999</v>
      </c>
      <c r="AF10" s="17">
        <v>0.20912605343035701</v>
      </c>
      <c r="AG10" s="17">
        <v>0.16239320744316299</v>
      </c>
      <c r="AH10" s="17"/>
      <c r="AI10" s="17">
        <v>0.19228882306397299</v>
      </c>
      <c r="AJ10" s="17">
        <v>0.224953940939073</v>
      </c>
      <c r="AK10" s="17">
        <v>0.195923910488567</v>
      </c>
      <c r="AL10" s="17">
        <v>0.19941857595503101</v>
      </c>
      <c r="AM10" s="17">
        <v>0.134528695031782</v>
      </c>
      <c r="AN10" s="17"/>
      <c r="AO10" s="17">
        <v>0.21785388046652601</v>
      </c>
      <c r="AP10" s="17">
        <v>0.20790507857621399</v>
      </c>
      <c r="AQ10" s="17">
        <v>0.226027552057081</v>
      </c>
      <c r="AR10" s="17"/>
      <c r="AS10" s="17">
        <v>0.15060566591088501</v>
      </c>
      <c r="AT10" s="17">
        <v>0.19106741019892201</v>
      </c>
      <c r="AU10" s="17">
        <v>0.206929601785418</v>
      </c>
      <c r="AV10" s="17">
        <v>0.29567548210199301</v>
      </c>
      <c r="AW10" s="17">
        <v>0.28039237747280399</v>
      </c>
    </row>
    <row r="11" spans="2:49" ht="75" x14ac:dyDescent="0.25">
      <c r="B11" s="18" t="s">
        <v>536</v>
      </c>
      <c r="C11" s="17">
        <v>0.18708908525502399</v>
      </c>
      <c r="D11" s="17">
        <v>0.20739381447042399</v>
      </c>
      <c r="E11" s="17">
        <v>0.16581026533986401</v>
      </c>
      <c r="F11" s="17"/>
      <c r="G11" s="17">
        <v>0.26444636838630597</v>
      </c>
      <c r="H11" s="17">
        <v>0.237968150406204</v>
      </c>
      <c r="I11" s="17">
        <v>0.19494609690533701</v>
      </c>
      <c r="J11" s="17">
        <v>0.15502670468865301</v>
      </c>
      <c r="K11" s="17">
        <v>0.141086132020283</v>
      </c>
      <c r="L11" s="17">
        <v>0.14417574195028901</v>
      </c>
      <c r="M11" s="17"/>
      <c r="N11" s="17">
        <v>0.24012516066612399</v>
      </c>
      <c r="O11" s="17">
        <v>0.18677100482309</v>
      </c>
      <c r="P11" s="17">
        <v>0.16113286283869999</v>
      </c>
      <c r="Q11" s="17">
        <v>0.15355504993279301</v>
      </c>
      <c r="R11" s="17"/>
      <c r="S11" s="17">
        <v>0.23090819999472501</v>
      </c>
      <c r="T11" s="17">
        <v>0.20516045600673799</v>
      </c>
      <c r="U11" s="17">
        <v>0.171507740387501</v>
      </c>
      <c r="V11" s="17">
        <v>0.19166273799671901</v>
      </c>
      <c r="W11" s="17">
        <v>0.19052901186409199</v>
      </c>
      <c r="X11" s="17">
        <v>0.195827221931763</v>
      </c>
      <c r="Y11" s="17">
        <v>0.157084997380316</v>
      </c>
      <c r="Z11" s="17">
        <v>0.176233689319064</v>
      </c>
      <c r="AA11" s="17">
        <v>0.15022199152132401</v>
      </c>
      <c r="AB11" s="17">
        <v>0.186898868955999</v>
      </c>
      <c r="AC11" s="17">
        <v>0.15184357469960699</v>
      </c>
      <c r="AD11" s="17"/>
      <c r="AE11" s="17">
        <v>0.12085480637667299</v>
      </c>
      <c r="AF11" s="17">
        <v>0.24532780220106801</v>
      </c>
      <c r="AG11" s="17">
        <v>0.164269693799411</v>
      </c>
      <c r="AH11" s="17"/>
      <c r="AI11" s="17">
        <v>0.131773143476444</v>
      </c>
      <c r="AJ11" s="17">
        <v>0.243714060600175</v>
      </c>
      <c r="AK11" s="17">
        <v>0.33436491585245098</v>
      </c>
      <c r="AL11" s="17">
        <v>0.150559810270327</v>
      </c>
      <c r="AM11" s="17">
        <v>0.14309932778276199</v>
      </c>
      <c r="AN11" s="17"/>
      <c r="AO11" s="17">
        <v>0.13938169643914899</v>
      </c>
      <c r="AP11" s="17">
        <v>0.236712476780567</v>
      </c>
      <c r="AQ11" s="17">
        <v>0.28187390036146198</v>
      </c>
      <c r="AR11" s="17"/>
      <c r="AS11" s="17">
        <v>0.13928698614872001</v>
      </c>
      <c r="AT11" s="17">
        <v>0.17839873538540901</v>
      </c>
      <c r="AU11" s="17">
        <v>0.21751204201719099</v>
      </c>
      <c r="AV11" s="17">
        <v>0.253855769835937</v>
      </c>
      <c r="AW11" s="17">
        <v>0.427547142754377</v>
      </c>
    </row>
    <row r="12" spans="2:49" x14ac:dyDescent="0.25">
      <c r="B12" s="18" t="s">
        <v>73</v>
      </c>
      <c r="C12" s="17">
        <v>0.146246804419464</v>
      </c>
      <c r="D12" s="17">
        <v>0.17370782074195601</v>
      </c>
      <c r="E12" s="17">
        <v>0.120157070051943</v>
      </c>
      <c r="F12" s="17"/>
      <c r="G12" s="17">
        <v>0.11088029281235599</v>
      </c>
      <c r="H12" s="17">
        <v>0.12779205803260801</v>
      </c>
      <c r="I12" s="17">
        <v>0.14673853604457901</v>
      </c>
      <c r="J12" s="17">
        <v>0.156300693698565</v>
      </c>
      <c r="K12" s="17">
        <v>0.14712420504043799</v>
      </c>
      <c r="L12" s="17">
        <v>0.17589177216851401</v>
      </c>
      <c r="M12" s="17"/>
      <c r="N12" s="17">
        <v>0.11137664815510299</v>
      </c>
      <c r="O12" s="17">
        <v>0.14984662082167899</v>
      </c>
      <c r="P12" s="17">
        <v>0.175966278456028</v>
      </c>
      <c r="Q12" s="17">
        <v>0.152057911486736</v>
      </c>
      <c r="R12" s="17"/>
      <c r="S12" s="17">
        <v>0.118997870920375</v>
      </c>
      <c r="T12" s="17">
        <v>0.137295088969902</v>
      </c>
      <c r="U12" s="17">
        <v>0.15967680286234101</v>
      </c>
      <c r="V12" s="17">
        <v>0.12568769028499599</v>
      </c>
      <c r="W12" s="17">
        <v>0.143966547783863</v>
      </c>
      <c r="X12" s="17">
        <v>0.14592145880496099</v>
      </c>
      <c r="Y12" s="17">
        <v>0.147324123827757</v>
      </c>
      <c r="Z12" s="17">
        <v>0.178876791841624</v>
      </c>
      <c r="AA12" s="17">
        <v>0.173265470743273</v>
      </c>
      <c r="AB12" s="17">
        <v>0.16140639101367699</v>
      </c>
      <c r="AC12" s="17">
        <v>0.15064944689933699</v>
      </c>
      <c r="AD12" s="17"/>
      <c r="AE12" s="17">
        <v>0.20485277964882501</v>
      </c>
      <c r="AF12" s="17">
        <v>9.6541694425451199E-2</v>
      </c>
      <c r="AG12" s="17">
        <v>0.169922319717035</v>
      </c>
      <c r="AH12" s="17"/>
      <c r="AI12" s="17">
        <v>0.19530021712937401</v>
      </c>
      <c r="AJ12" s="17">
        <v>8.7306259818184698E-2</v>
      </c>
      <c r="AK12" s="17">
        <v>6.9005978543272506E-2</v>
      </c>
      <c r="AL12" s="17">
        <v>0.37844323280255099</v>
      </c>
      <c r="AM12" s="17">
        <v>0.17877867540355399</v>
      </c>
      <c r="AN12" s="17"/>
      <c r="AO12" s="17">
        <v>0.168991689965381</v>
      </c>
      <c r="AP12" s="17">
        <v>9.9880116228630494E-2</v>
      </c>
      <c r="AQ12" s="17">
        <v>8.5844536968488094E-2</v>
      </c>
      <c r="AR12" s="17"/>
      <c r="AS12" s="17">
        <v>0.17879282037657601</v>
      </c>
      <c r="AT12" s="17">
        <v>0.13933893214389101</v>
      </c>
      <c r="AU12" s="17">
        <v>0.12838667685848701</v>
      </c>
      <c r="AV12" s="17">
        <v>0.108374669935865</v>
      </c>
      <c r="AW12" s="17">
        <v>6.5179584426250506E-2</v>
      </c>
    </row>
    <row r="13" spans="2:49" x14ac:dyDescent="0.25">
      <c r="B13" s="18" t="s">
        <v>74</v>
      </c>
      <c r="C13" s="19">
        <v>0.222222836777764</v>
      </c>
      <c r="D13" s="19">
        <v>0.16049885404967101</v>
      </c>
      <c r="E13" s="19">
        <v>0.28138248355759898</v>
      </c>
      <c r="F13" s="19"/>
      <c r="G13" s="19">
        <v>0.159614183735586</v>
      </c>
      <c r="H13" s="19">
        <v>0.20481829257898801</v>
      </c>
      <c r="I13" s="19">
        <v>0.214016116173843</v>
      </c>
      <c r="J13" s="19">
        <v>0.24916223130272999</v>
      </c>
      <c r="K13" s="19">
        <v>0.265775691393703</v>
      </c>
      <c r="L13" s="19">
        <v>0.23409106308541799</v>
      </c>
      <c r="M13" s="19"/>
      <c r="N13" s="19">
        <v>0.16760503992871501</v>
      </c>
      <c r="O13" s="19">
        <v>0.21393197952686899</v>
      </c>
      <c r="P13" s="19">
        <v>0.22697546959157899</v>
      </c>
      <c r="Q13" s="19">
        <v>0.28204103597269697</v>
      </c>
      <c r="R13" s="19"/>
      <c r="S13" s="19">
        <v>0.19131805347977601</v>
      </c>
      <c r="T13" s="19">
        <v>0.21623619053409901</v>
      </c>
      <c r="U13" s="19">
        <v>0.23439051770525901</v>
      </c>
      <c r="V13" s="19">
        <v>0.246425575544446</v>
      </c>
      <c r="W13" s="19">
        <v>0.19944845995711399</v>
      </c>
      <c r="X13" s="19">
        <v>0.195288943315128</v>
      </c>
      <c r="Y13" s="19">
        <v>0.230171049975887</v>
      </c>
      <c r="Z13" s="19">
        <v>0.231861120107661</v>
      </c>
      <c r="AA13" s="19">
        <v>0.22453281413213899</v>
      </c>
      <c r="AB13" s="19">
        <v>0.230482672455051</v>
      </c>
      <c r="AC13" s="19">
        <v>0.30117855364910401</v>
      </c>
      <c r="AD13" s="19"/>
      <c r="AE13" s="19">
        <v>0.221055089423664</v>
      </c>
      <c r="AF13" s="19">
        <v>0.18843593094035199</v>
      </c>
      <c r="AG13" s="19">
        <v>0.29494220046196301</v>
      </c>
      <c r="AH13" s="19"/>
      <c r="AI13" s="19">
        <v>0.20007221534531899</v>
      </c>
      <c r="AJ13" s="19">
        <v>0.189965591880143</v>
      </c>
      <c r="AK13" s="19">
        <v>0.14024086131369901</v>
      </c>
      <c r="AL13" s="19">
        <v>0.144701621744242</v>
      </c>
      <c r="AM13" s="19">
        <v>0.32837181925887898</v>
      </c>
      <c r="AN13" s="19"/>
      <c r="AO13" s="19">
        <v>0.189448929869003</v>
      </c>
      <c r="AP13" s="19">
        <v>0.18299192295577801</v>
      </c>
      <c r="AQ13" s="19">
        <v>0.12726468163295701</v>
      </c>
      <c r="AR13" s="19"/>
      <c r="AS13" s="19">
        <v>0.29782567225860102</v>
      </c>
      <c r="AT13" s="19">
        <v>0.21287988750086501</v>
      </c>
      <c r="AU13" s="19">
        <v>0.18041065948193799</v>
      </c>
      <c r="AV13" s="19">
        <v>0.12871161003596501</v>
      </c>
      <c r="AW13" s="19">
        <v>0.13450461011618201</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W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4009</v>
      </c>
      <c r="D7" s="10">
        <v>2010</v>
      </c>
      <c r="E7" s="10">
        <v>1982</v>
      </c>
      <c r="F7" s="10"/>
      <c r="G7" s="10">
        <v>580</v>
      </c>
      <c r="H7" s="10">
        <v>688</v>
      </c>
      <c r="I7" s="10">
        <v>686</v>
      </c>
      <c r="J7" s="10">
        <v>696</v>
      </c>
      <c r="K7" s="10">
        <v>577</v>
      </c>
      <c r="L7" s="10">
        <v>782</v>
      </c>
      <c r="M7" s="10"/>
      <c r="N7" s="10">
        <v>1100</v>
      </c>
      <c r="O7" s="10">
        <v>1100</v>
      </c>
      <c r="P7" s="10">
        <v>755</v>
      </c>
      <c r="Q7" s="10">
        <v>1034</v>
      </c>
      <c r="R7" s="10"/>
      <c r="S7" s="10">
        <v>507</v>
      </c>
      <c r="T7" s="10">
        <v>560</v>
      </c>
      <c r="U7" s="10">
        <v>345</v>
      </c>
      <c r="V7" s="10">
        <v>360</v>
      </c>
      <c r="W7" s="10">
        <v>302</v>
      </c>
      <c r="X7" s="10">
        <v>342</v>
      </c>
      <c r="Y7" s="10">
        <v>352</v>
      </c>
      <c r="Z7" s="10">
        <v>188</v>
      </c>
      <c r="AA7" s="10">
        <v>494</v>
      </c>
      <c r="AB7" s="10">
        <v>344</v>
      </c>
      <c r="AC7" s="10">
        <v>215</v>
      </c>
      <c r="AD7" s="10"/>
      <c r="AE7" s="10">
        <v>1408</v>
      </c>
      <c r="AF7" s="10">
        <v>1663</v>
      </c>
      <c r="AG7" s="10">
        <v>568</v>
      </c>
      <c r="AH7" s="10"/>
      <c r="AI7" s="10">
        <v>1341</v>
      </c>
      <c r="AJ7" s="10">
        <v>1176</v>
      </c>
      <c r="AK7" s="10">
        <v>286</v>
      </c>
      <c r="AL7" s="10">
        <v>59</v>
      </c>
      <c r="AM7" s="10">
        <v>550</v>
      </c>
      <c r="AN7" s="10"/>
      <c r="AO7" s="10">
        <v>815</v>
      </c>
      <c r="AP7" s="10">
        <v>1440</v>
      </c>
      <c r="AQ7" s="10">
        <v>319</v>
      </c>
      <c r="AR7" s="10"/>
      <c r="AS7" s="10">
        <v>992</v>
      </c>
      <c r="AT7" s="10">
        <v>982</v>
      </c>
      <c r="AU7" s="10">
        <v>965</v>
      </c>
      <c r="AV7" s="10">
        <v>403</v>
      </c>
      <c r="AW7" s="10">
        <v>65</v>
      </c>
    </row>
    <row r="8" spans="2:49" ht="30" customHeight="1" x14ac:dyDescent="0.25">
      <c r="B8" s="11" t="s">
        <v>20</v>
      </c>
      <c r="C8" s="11">
        <v>4009</v>
      </c>
      <c r="D8" s="11">
        <v>1971</v>
      </c>
      <c r="E8" s="11">
        <v>2021</v>
      </c>
      <c r="F8" s="11"/>
      <c r="G8" s="11">
        <v>564</v>
      </c>
      <c r="H8" s="11">
        <v>681</v>
      </c>
      <c r="I8" s="11">
        <v>683</v>
      </c>
      <c r="J8" s="11">
        <v>681</v>
      </c>
      <c r="K8" s="11">
        <v>562</v>
      </c>
      <c r="L8" s="11">
        <v>838</v>
      </c>
      <c r="M8" s="11"/>
      <c r="N8" s="11">
        <v>1078</v>
      </c>
      <c r="O8" s="11">
        <v>1037</v>
      </c>
      <c r="P8" s="11">
        <v>877</v>
      </c>
      <c r="Q8" s="11">
        <v>997</v>
      </c>
      <c r="R8" s="11"/>
      <c r="S8" s="11">
        <v>579</v>
      </c>
      <c r="T8" s="11">
        <v>537</v>
      </c>
      <c r="U8" s="11">
        <v>331</v>
      </c>
      <c r="V8" s="11">
        <v>372</v>
      </c>
      <c r="W8" s="11">
        <v>289</v>
      </c>
      <c r="X8" s="11">
        <v>372</v>
      </c>
      <c r="Y8" s="11">
        <v>331</v>
      </c>
      <c r="Z8" s="11">
        <v>165</v>
      </c>
      <c r="AA8" s="11">
        <v>455</v>
      </c>
      <c r="AB8" s="11">
        <v>371</v>
      </c>
      <c r="AC8" s="11">
        <v>207</v>
      </c>
      <c r="AD8" s="11"/>
      <c r="AE8" s="11">
        <v>1433</v>
      </c>
      <c r="AF8" s="11">
        <v>1656</v>
      </c>
      <c r="AG8" s="11">
        <v>558</v>
      </c>
      <c r="AH8" s="11"/>
      <c r="AI8" s="11">
        <v>1365</v>
      </c>
      <c r="AJ8" s="11">
        <v>1163</v>
      </c>
      <c r="AK8" s="11">
        <v>287</v>
      </c>
      <c r="AL8" s="11">
        <v>59</v>
      </c>
      <c r="AM8" s="11">
        <v>538</v>
      </c>
      <c r="AN8" s="11"/>
      <c r="AO8" s="11">
        <v>823</v>
      </c>
      <c r="AP8" s="11">
        <v>1423</v>
      </c>
      <c r="AQ8" s="11">
        <v>321</v>
      </c>
      <c r="AR8" s="11"/>
      <c r="AS8" s="11">
        <v>1004</v>
      </c>
      <c r="AT8" s="11">
        <v>985</v>
      </c>
      <c r="AU8" s="11">
        <v>956</v>
      </c>
      <c r="AV8" s="11">
        <v>394</v>
      </c>
      <c r="AW8" s="11">
        <v>61</v>
      </c>
    </row>
    <row r="9" spans="2:49" ht="75" x14ac:dyDescent="0.25">
      <c r="B9" s="18" t="s">
        <v>538</v>
      </c>
      <c r="C9" s="17">
        <v>0.440655149117409</v>
      </c>
      <c r="D9" s="17">
        <v>0.45571870228619499</v>
      </c>
      <c r="E9" s="17">
        <v>0.42476252540535098</v>
      </c>
      <c r="F9" s="17"/>
      <c r="G9" s="17">
        <v>0.51633892043782503</v>
      </c>
      <c r="H9" s="17">
        <v>0.454988982989527</v>
      </c>
      <c r="I9" s="17">
        <v>0.45458375335255302</v>
      </c>
      <c r="J9" s="17">
        <v>0.40800942760110798</v>
      </c>
      <c r="K9" s="17">
        <v>0.43180165912358498</v>
      </c>
      <c r="L9" s="17">
        <v>0.39918164939838702</v>
      </c>
      <c r="M9" s="17"/>
      <c r="N9" s="17">
        <v>0.49214044407283702</v>
      </c>
      <c r="O9" s="17">
        <v>0.46161742666640398</v>
      </c>
      <c r="P9" s="17">
        <v>0.408720967484343</v>
      </c>
      <c r="Q9" s="17">
        <v>0.39283254897423597</v>
      </c>
      <c r="R9" s="17"/>
      <c r="S9" s="17">
        <v>0.45583464036103999</v>
      </c>
      <c r="T9" s="17">
        <v>0.47694906149204203</v>
      </c>
      <c r="U9" s="17">
        <v>0.448206680924017</v>
      </c>
      <c r="V9" s="17">
        <v>0.41500150352502102</v>
      </c>
      <c r="W9" s="17">
        <v>0.47367074588129798</v>
      </c>
      <c r="X9" s="17">
        <v>0.42583958064662297</v>
      </c>
      <c r="Y9" s="17">
        <v>0.417791312754969</v>
      </c>
      <c r="Z9" s="17">
        <v>0.39618624926316198</v>
      </c>
      <c r="AA9" s="17">
        <v>0.41792680631255602</v>
      </c>
      <c r="AB9" s="17">
        <v>0.48761494091620999</v>
      </c>
      <c r="AC9" s="17">
        <v>0.35644791228002598</v>
      </c>
      <c r="AD9" s="17"/>
      <c r="AE9" s="17">
        <v>0.35374341310333302</v>
      </c>
      <c r="AF9" s="17">
        <v>0.51948516602227501</v>
      </c>
      <c r="AG9" s="17">
        <v>0.410870909175229</v>
      </c>
      <c r="AH9" s="17"/>
      <c r="AI9" s="17">
        <v>0.37714849834581698</v>
      </c>
      <c r="AJ9" s="17">
        <v>0.525478960173698</v>
      </c>
      <c r="AK9" s="17">
        <v>0.55253707021074605</v>
      </c>
      <c r="AL9" s="17">
        <v>0.27175220761660701</v>
      </c>
      <c r="AM9" s="17">
        <v>0.372720014626372</v>
      </c>
      <c r="AN9" s="17"/>
      <c r="AO9" s="17">
        <v>0.40045353910972398</v>
      </c>
      <c r="AP9" s="17">
        <v>0.52161167037257805</v>
      </c>
      <c r="AQ9" s="17">
        <v>0.55795237137179698</v>
      </c>
      <c r="AR9" s="17"/>
      <c r="AS9" s="17">
        <v>0.34283646703013798</v>
      </c>
      <c r="AT9" s="17">
        <v>0.46658485731853999</v>
      </c>
      <c r="AU9" s="17">
        <v>0.49206979659318301</v>
      </c>
      <c r="AV9" s="17">
        <v>0.53942814428358199</v>
      </c>
      <c r="AW9" s="17">
        <v>0.55397879702003205</v>
      </c>
    </row>
    <row r="10" spans="2:49" ht="75" x14ac:dyDescent="0.25">
      <c r="B10" s="18" t="s">
        <v>539</v>
      </c>
      <c r="C10" s="17">
        <v>0.33975338577678998</v>
      </c>
      <c r="D10" s="17">
        <v>0.37650138244697701</v>
      </c>
      <c r="E10" s="17">
        <v>0.30523725176223998</v>
      </c>
      <c r="F10" s="17"/>
      <c r="G10" s="17">
        <v>0.33277275096972497</v>
      </c>
      <c r="H10" s="17">
        <v>0.32959637658064</v>
      </c>
      <c r="I10" s="17">
        <v>0.33501247695629499</v>
      </c>
      <c r="J10" s="17">
        <v>0.35604853076812798</v>
      </c>
      <c r="K10" s="17">
        <v>0.31728497537924699</v>
      </c>
      <c r="L10" s="17">
        <v>0.35839874839895902</v>
      </c>
      <c r="M10" s="17"/>
      <c r="N10" s="17">
        <v>0.33510709775193998</v>
      </c>
      <c r="O10" s="17">
        <v>0.321993767292375</v>
      </c>
      <c r="P10" s="17">
        <v>0.36225195251693298</v>
      </c>
      <c r="Q10" s="17">
        <v>0.34333850367382701</v>
      </c>
      <c r="R10" s="17"/>
      <c r="S10" s="17">
        <v>0.36240828645856199</v>
      </c>
      <c r="T10" s="17">
        <v>0.31991600132318798</v>
      </c>
      <c r="U10" s="17">
        <v>0.30577164240697802</v>
      </c>
      <c r="V10" s="17">
        <v>0.33683572424385</v>
      </c>
      <c r="W10" s="17">
        <v>0.32887337386883803</v>
      </c>
      <c r="X10" s="17">
        <v>0.33729252308668101</v>
      </c>
      <c r="Y10" s="17">
        <v>0.33128823105620198</v>
      </c>
      <c r="Z10" s="17">
        <v>0.38930845572032802</v>
      </c>
      <c r="AA10" s="17">
        <v>0.34155543814211098</v>
      </c>
      <c r="AB10" s="17">
        <v>0.344353920432106</v>
      </c>
      <c r="AC10" s="17">
        <v>0.36887828355215202</v>
      </c>
      <c r="AD10" s="17"/>
      <c r="AE10" s="17">
        <v>0.41045429700249703</v>
      </c>
      <c r="AF10" s="17">
        <v>0.30575870041512199</v>
      </c>
      <c r="AG10" s="17">
        <v>0.30042492792668302</v>
      </c>
      <c r="AH10" s="17"/>
      <c r="AI10" s="17">
        <v>0.40889841078600497</v>
      </c>
      <c r="AJ10" s="17">
        <v>0.296275709452271</v>
      </c>
      <c r="AK10" s="17">
        <v>0.317585681291436</v>
      </c>
      <c r="AL10" s="17">
        <v>0.63336330382453598</v>
      </c>
      <c r="AM10" s="17">
        <v>0.30093480240284798</v>
      </c>
      <c r="AN10" s="17"/>
      <c r="AO10" s="17">
        <v>0.405679778163542</v>
      </c>
      <c r="AP10" s="17">
        <v>0.30494812163877499</v>
      </c>
      <c r="AQ10" s="17">
        <v>0.30743591097259698</v>
      </c>
      <c r="AR10" s="17"/>
      <c r="AS10" s="17">
        <v>0.37450345230308801</v>
      </c>
      <c r="AT10" s="17">
        <v>0.32199397849169498</v>
      </c>
      <c r="AU10" s="17">
        <v>0.32177019316698802</v>
      </c>
      <c r="AV10" s="17">
        <v>0.34072246267425399</v>
      </c>
      <c r="AW10" s="17">
        <v>0.36285800333560297</v>
      </c>
    </row>
    <row r="11" spans="2:49" x14ac:dyDescent="0.25">
      <c r="B11" s="18" t="s">
        <v>74</v>
      </c>
      <c r="C11" s="19">
        <v>0.21959146510580099</v>
      </c>
      <c r="D11" s="19">
        <v>0.16777991526682901</v>
      </c>
      <c r="E11" s="19">
        <v>0.27000022283240899</v>
      </c>
      <c r="F11" s="19"/>
      <c r="G11" s="19">
        <v>0.15088832859244999</v>
      </c>
      <c r="H11" s="19">
        <v>0.21541464042983399</v>
      </c>
      <c r="I11" s="19">
        <v>0.21040376969115199</v>
      </c>
      <c r="J11" s="19">
        <v>0.23594204163076399</v>
      </c>
      <c r="K11" s="19">
        <v>0.25091336549716797</v>
      </c>
      <c r="L11" s="19">
        <v>0.24241960220265399</v>
      </c>
      <c r="M11" s="19"/>
      <c r="N11" s="19">
        <v>0.172752458175223</v>
      </c>
      <c r="O11" s="19">
        <v>0.21638880604122099</v>
      </c>
      <c r="P11" s="19">
        <v>0.22902707999872501</v>
      </c>
      <c r="Q11" s="19">
        <v>0.26382894735193702</v>
      </c>
      <c r="R11" s="19"/>
      <c r="S11" s="19">
        <v>0.18175707318039799</v>
      </c>
      <c r="T11" s="19">
        <v>0.20313493718476999</v>
      </c>
      <c r="U11" s="19">
        <v>0.24602167666900501</v>
      </c>
      <c r="V11" s="19">
        <v>0.24816277223112901</v>
      </c>
      <c r="W11" s="19">
        <v>0.19745588024986399</v>
      </c>
      <c r="X11" s="19">
        <v>0.23686789626669599</v>
      </c>
      <c r="Y11" s="19">
        <v>0.25092045618882902</v>
      </c>
      <c r="Z11" s="19">
        <v>0.214505295016511</v>
      </c>
      <c r="AA11" s="19">
        <v>0.240517755545333</v>
      </c>
      <c r="AB11" s="19">
        <v>0.16803113865168401</v>
      </c>
      <c r="AC11" s="19">
        <v>0.274673804167823</v>
      </c>
      <c r="AD11" s="19"/>
      <c r="AE11" s="19">
        <v>0.23580228989416999</v>
      </c>
      <c r="AF11" s="19">
        <v>0.174756133562603</v>
      </c>
      <c r="AG11" s="19">
        <v>0.28870416289808898</v>
      </c>
      <c r="AH11" s="19"/>
      <c r="AI11" s="19">
        <v>0.21395309086817901</v>
      </c>
      <c r="AJ11" s="19">
        <v>0.17824533037403101</v>
      </c>
      <c r="AK11" s="19">
        <v>0.12987724849781801</v>
      </c>
      <c r="AL11" s="19">
        <v>9.48844885588567E-2</v>
      </c>
      <c r="AM11" s="19">
        <v>0.32634518297078002</v>
      </c>
      <c r="AN11" s="19"/>
      <c r="AO11" s="19">
        <v>0.19386668272673399</v>
      </c>
      <c r="AP11" s="19">
        <v>0.17344020798864801</v>
      </c>
      <c r="AQ11" s="19">
        <v>0.13461171765560601</v>
      </c>
      <c r="AR11" s="19"/>
      <c r="AS11" s="19">
        <v>0.28266008066677301</v>
      </c>
      <c r="AT11" s="19">
        <v>0.211421164189765</v>
      </c>
      <c r="AU11" s="19">
        <v>0.186160010239829</v>
      </c>
      <c r="AV11" s="19">
        <v>0.11984939304216501</v>
      </c>
      <c r="AW11" s="19">
        <v>8.3163199644364902E-2</v>
      </c>
    </row>
    <row r="12" spans="2:49" x14ac:dyDescent="0.25">
      <c r="B12" s="16" t="s">
        <v>407</v>
      </c>
    </row>
    <row r="13" spans="2:49" x14ac:dyDescent="0.25">
      <c r="B13" t="s">
        <v>77</v>
      </c>
    </row>
    <row r="14" spans="2:49" x14ac:dyDescent="0.25">
      <c r="B14" t="s">
        <v>78</v>
      </c>
    </row>
    <row r="16" spans="2:49" x14ac:dyDescent="0.25">
      <c r="B1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W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1358</v>
      </c>
      <c r="D7" s="10">
        <v>751</v>
      </c>
      <c r="E7" s="10">
        <v>604</v>
      </c>
      <c r="F7" s="10"/>
      <c r="G7" s="10">
        <v>189</v>
      </c>
      <c r="H7" s="10">
        <v>224</v>
      </c>
      <c r="I7" s="10">
        <v>229</v>
      </c>
      <c r="J7" s="10">
        <v>248</v>
      </c>
      <c r="K7" s="10">
        <v>182</v>
      </c>
      <c r="L7" s="10">
        <v>286</v>
      </c>
      <c r="M7" s="10"/>
      <c r="N7" s="10">
        <v>370</v>
      </c>
      <c r="O7" s="10">
        <v>355</v>
      </c>
      <c r="P7" s="10">
        <v>275</v>
      </c>
      <c r="Q7" s="10">
        <v>351</v>
      </c>
      <c r="R7" s="10"/>
      <c r="S7" s="10">
        <v>185</v>
      </c>
      <c r="T7" s="10">
        <v>176</v>
      </c>
      <c r="U7" s="10">
        <v>106</v>
      </c>
      <c r="V7" s="10">
        <v>122</v>
      </c>
      <c r="W7" s="10">
        <v>100</v>
      </c>
      <c r="X7" s="10">
        <v>115</v>
      </c>
      <c r="Y7" s="10">
        <v>118</v>
      </c>
      <c r="Z7" s="10">
        <v>71</v>
      </c>
      <c r="AA7" s="10">
        <v>167</v>
      </c>
      <c r="AB7" s="10">
        <v>120</v>
      </c>
      <c r="AC7" s="10">
        <v>78</v>
      </c>
      <c r="AD7" s="10"/>
      <c r="AE7" s="10">
        <v>577</v>
      </c>
      <c r="AF7" s="10">
        <v>510</v>
      </c>
      <c r="AG7" s="10">
        <v>171</v>
      </c>
      <c r="AH7" s="10"/>
      <c r="AI7" s="10">
        <v>549</v>
      </c>
      <c r="AJ7" s="10">
        <v>349</v>
      </c>
      <c r="AK7" s="10">
        <v>91</v>
      </c>
      <c r="AL7" s="10">
        <v>36</v>
      </c>
      <c r="AM7" s="10">
        <v>164</v>
      </c>
      <c r="AN7" s="10"/>
      <c r="AO7" s="10">
        <v>332</v>
      </c>
      <c r="AP7" s="10">
        <v>438</v>
      </c>
      <c r="AQ7" s="10">
        <v>97</v>
      </c>
      <c r="AR7" s="10"/>
      <c r="AS7" s="10">
        <v>370</v>
      </c>
      <c r="AT7" s="10">
        <v>315</v>
      </c>
      <c r="AU7" s="10">
        <v>311</v>
      </c>
      <c r="AV7" s="10">
        <v>136</v>
      </c>
      <c r="AW7" s="10">
        <v>23</v>
      </c>
    </row>
    <row r="8" spans="2:49" ht="30" customHeight="1" x14ac:dyDescent="0.25">
      <c r="B8" s="11" t="s">
        <v>20</v>
      </c>
      <c r="C8" s="11">
        <v>1362</v>
      </c>
      <c r="D8" s="11">
        <v>742</v>
      </c>
      <c r="E8" s="11">
        <v>617</v>
      </c>
      <c r="F8" s="11"/>
      <c r="G8" s="11">
        <v>188</v>
      </c>
      <c r="H8" s="11">
        <v>224</v>
      </c>
      <c r="I8" s="11">
        <v>229</v>
      </c>
      <c r="J8" s="11">
        <v>242</v>
      </c>
      <c r="K8" s="11">
        <v>178</v>
      </c>
      <c r="L8" s="11">
        <v>300</v>
      </c>
      <c r="M8" s="11"/>
      <c r="N8" s="11">
        <v>361</v>
      </c>
      <c r="O8" s="11">
        <v>334</v>
      </c>
      <c r="P8" s="11">
        <v>318</v>
      </c>
      <c r="Q8" s="11">
        <v>342</v>
      </c>
      <c r="R8" s="11"/>
      <c r="S8" s="11">
        <v>210</v>
      </c>
      <c r="T8" s="11">
        <v>172</v>
      </c>
      <c r="U8" s="11">
        <v>101</v>
      </c>
      <c r="V8" s="11">
        <v>125</v>
      </c>
      <c r="W8" s="11">
        <v>95</v>
      </c>
      <c r="X8" s="11">
        <v>125</v>
      </c>
      <c r="Y8" s="11">
        <v>110</v>
      </c>
      <c r="Z8" s="11">
        <v>64</v>
      </c>
      <c r="AA8" s="11">
        <v>155</v>
      </c>
      <c r="AB8" s="11">
        <v>128</v>
      </c>
      <c r="AC8" s="11">
        <v>76</v>
      </c>
      <c r="AD8" s="11"/>
      <c r="AE8" s="11">
        <v>588</v>
      </c>
      <c r="AF8" s="11">
        <v>506</v>
      </c>
      <c r="AG8" s="11">
        <v>168</v>
      </c>
      <c r="AH8" s="11"/>
      <c r="AI8" s="11">
        <v>558</v>
      </c>
      <c r="AJ8" s="11">
        <v>345</v>
      </c>
      <c r="AK8" s="11">
        <v>91</v>
      </c>
      <c r="AL8" s="11">
        <v>37</v>
      </c>
      <c r="AM8" s="11">
        <v>162</v>
      </c>
      <c r="AN8" s="11"/>
      <c r="AO8" s="11">
        <v>334</v>
      </c>
      <c r="AP8" s="11">
        <v>434</v>
      </c>
      <c r="AQ8" s="11">
        <v>99</v>
      </c>
      <c r="AR8" s="11"/>
      <c r="AS8" s="11">
        <v>376</v>
      </c>
      <c r="AT8" s="11">
        <v>317</v>
      </c>
      <c r="AU8" s="11">
        <v>308</v>
      </c>
      <c r="AV8" s="11">
        <v>134</v>
      </c>
      <c r="AW8" s="11">
        <v>22</v>
      </c>
    </row>
    <row r="9" spans="2:49" x14ac:dyDescent="0.25">
      <c r="B9" s="18" t="s">
        <v>541</v>
      </c>
      <c r="C9" s="17">
        <v>0.38959921343533899</v>
      </c>
      <c r="D9" s="17">
        <v>0.385295583920575</v>
      </c>
      <c r="E9" s="17">
        <v>0.39347034093377098</v>
      </c>
      <c r="F9" s="17"/>
      <c r="G9" s="17">
        <v>0.55311836352377097</v>
      </c>
      <c r="H9" s="17">
        <v>0.52376317416385598</v>
      </c>
      <c r="I9" s="17">
        <v>0.34691301187735901</v>
      </c>
      <c r="J9" s="17">
        <v>0.36046894269430102</v>
      </c>
      <c r="K9" s="17">
        <v>0.26114689619077103</v>
      </c>
      <c r="L9" s="17">
        <v>0.31943368922263599</v>
      </c>
      <c r="M9" s="17"/>
      <c r="N9" s="17">
        <v>0.45908360856855901</v>
      </c>
      <c r="O9" s="17">
        <v>0.39130894930948101</v>
      </c>
      <c r="P9" s="17">
        <v>0.36727277005086401</v>
      </c>
      <c r="Q9" s="17">
        <v>0.331114789786215</v>
      </c>
      <c r="R9" s="17"/>
      <c r="S9" s="17">
        <v>0.49228981640083003</v>
      </c>
      <c r="T9" s="17">
        <v>0.42268461071950097</v>
      </c>
      <c r="U9" s="17">
        <v>0.37548371422365201</v>
      </c>
      <c r="V9" s="17">
        <v>0.35216307008047498</v>
      </c>
      <c r="W9" s="17">
        <v>0.37962118923100602</v>
      </c>
      <c r="X9" s="17">
        <v>0.33896742119886503</v>
      </c>
      <c r="Y9" s="17">
        <v>0.38238554952502002</v>
      </c>
      <c r="Z9" s="17">
        <v>0.350940788393662</v>
      </c>
      <c r="AA9" s="17">
        <v>0.37418274198701201</v>
      </c>
      <c r="AB9" s="17">
        <v>0.34754360003795398</v>
      </c>
      <c r="AC9" s="17">
        <v>0.35331414034645903</v>
      </c>
      <c r="AD9" s="17"/>
      <c r="AE9" s="17">
        <v>0.30653812811710202</v>
      </c>
      <c r="AF9" s="17">
        <v>0.45535662902512702</v>
      </c>
      <c r="AG9" s="17">
        <v>0.403322427269382</v>
      </c>
      <c r="AH9" s="17"/>
      <c r="AI9" s="17">
        <v>0.32052922512475002</v>
      </c>
      <c r="AJ9" s="17">
        <v>0.48365052444700801</v>
      </c>
      <c r="AK9" s="17">
        <v>0.49581779844683199</v>
      </c>
      <c r="AL9" s="17">
        <v>0.14585350818426099</v>
      </c>
      <c r="AM9" s="17">
        <v>0.36267797315994499</v>
      </c>
      <c r="AN9" s="17"/>
      <c r="AO9" s="17">
        <v>0.38309276951058702</v>
      </c>
      <c r="AP9" s="17">
        <v>0.48751641041524801</v>
      </c>
      <c r="AQ9" s="17">
        <v>0.445434592160388</v>
      </c>
      <c r="AR9" s="17"/>
      <c r="AS9" s="17">
        <v>0.336002399405049</v>
      </c>
      <c r="AT9" s="17">
        <v>0.38070173490645698</v>
      </c>
      <c r="AU9" s="17">
        <v>0.464686110832424</v>
      </c>
      <c r="AV9" s="17">
        <v>0.54878369516838699</v>
      </c>
      <c r="AW9" s="17">
        <v>0.56144267587248797</v>
      </c>
    </row>
    <row r="10" spans="2:49" x14ac:dyDescent="0.25">
      <c r="B10" s="18" t="s">
        <v>542</v>
      </c>
      <c r="C10" s="17">
        <v>0.42052846784909298</v>
      </c>
      <c r="D10" s="17">
        <v>0.45606707364826798</v>
      </c>
      <c r="E10" s="17">
        <v>0.37812886344283603</v>
      </c>
      <c r="F10" s="17"/>
      <c r="G10" s="17">
        <v>0.32870241140638401</v>
      </c>
      <c r="H10" s="17">
        <v>0.345984060458496</v>
      </c>
      <c r="I10" s="17">
        <v>0.46151187281799699</v>
      </c>
      <c r="J10" s="17">
        <v>0.41922478971594201</v>
      </c>
      <c r="K10" s="17">
        <v>0.46007382524931101</v>
      </c>
      <c r="L10" s="17">
        <v>0.479986224248374</v>
      </c>
      <c r="M10" s="17"/>
      <c r="N10" s="17">
        <v>0.36125763964461399</v>
      </c>
      <c r="O10" s="17">
        <v>0.40563941806586901</v>
      </c>
      <c r="P10" s="17">
        <v>0.44769895062933701</v>
      </c>
      <c r="Q10" s="17">
        <v>0.47568569866508797</v>
      </c>
      <c r="R10" s="17"/>
      <c r="S10" s="17">
        <v>0.350104137834435</v>
      </c>
      <c r="T10" s="17">
        <v>0.38884295758088899</v>
      </c>
      <c r="U10" s="17">
        <v>0.437644174199042</v>
      </c>
      <c r="V10" s="17">
        <v>0.45862830688526401</v>
      </c>
      <c r="W10" s="17">
        <v>0.43424593582755799</v>
      </c>
      <c r="X10" s="17">
        <v>0.47931197470630099</v>
      </c>
      <c r="Y10" s="17">
        <v>0.438662749873305</v>
      </c>
      <c r="Z10" s="17">
        <v>0.44796833582044698</v>
      </c>
      <c r="AA10" s="17">
        <v>0.40432882045720497</v>
      </c>
      <c r="AB10" s="17">
        <v>0.45709944996899998</v>
      </c>
      <c r="AC10" s="17">
        <v>0.40915508344420798</v>
      </c>
      <c r="AD10" s="17"/>
      <c r="AE10" s="17">
        <v>0.51150934398655201</v>
      </c>
      <c r="AF10" s="17">
        <v>0.33662263351195398</v>
      </c>
      <c r="AG10" s="17">
        <v>0.39116366184826901</v>
      </c>
      <c r="AH10" s="17"/>
      <c r="AI10" s="17">
        <v>0.50183915250018096</v>
      </c>
      <c r="AJ10" s="17">
        <v>0.31158722766490099</v>
      </c>
      <c r="AK10" s="17">
        <v>0.28778390951469202</v>
      </c>
      <c r="AL10" s="17">
        <v>0.73870670801980698</v>
      </c>
      <c r="AM10" s="17">
        <v>0.420896891060137</v>
      </c>
      <c r="AN10" s="17"/>
      <c r="AO10" s="17">
        <v>0.44983306414624202</v>
      </c>
      <c r="AP10" s="17">
        <v>0.30307516121352701</v>
      </c>
      <c r="AQ10" s="17">
        <v>0.418060609830472</v>
      </c>
      <c r="AR10" s="17"/>
      <c r="AS10" s="17">
        <v>0.45004022878143302</v>
      </c>
      <c r="AT10" s="17">
        <v>0.43947128247420902</v>
      </c>
      <c r="AU10" s="17">
        <v>0.37252223179789801</v>
      </c>
      <c r="AV10" s="17">
        <v>0.338748308872307</v>
      </c>
      <c r="AW10" s="17">
        <v>0.19662218180507099</v>
      </c>
    </row>
    <row r="11" spans="2:49" x14ac:dyDescent="0.25">
      <c r="B11" s="18" t="s">
        <v>74</v>
      </c>
      <c r="C11" s="19">
        <v>0.18987231871556801</v>
      </c>
      <c r="D11" s="19">
        <v>0.15863734243115701</v>
      </c>
      <c r="E11" s="19">
        <v>0.22840079562339299</v>
      </c>
      <c r="F11" s="19"/>
      <c r="G11" s="19">
        <v>0.118179225069845</v>
      </c>
      <c r="H11" s="19">
        <v>0.13025276537764699</v>
      </c>
      <c r="I11" s="19">
        <v>0.19157511530464399</v>
      </c>
      <c r="J11" s="19">
        <v>0.22030626758975699</v>
      </c>
      <c r="K11" s="19">
        <v>0.27877927855991802</v>
      </c>
      <c r="L11" s="19">
        <v>0.20058008652899001</v>
      </c>
      <c r="M11" s="19"/>
      <c r="N11" s="19">
        <v>0.179658751786827</v>
      </c>
      <c r="O11" s="19">
        <v>0.20305163262465001</v>
      </c>
      <c r="P11" s="19">
        <v>0.18502827931979901</v>
      </c>
      <c r="Q11" s="19">
        <v>0.19319951154869699</v>
      </c>
      <c r="R11" s="19"/>
      <c r="S11" s="19">
        <v>0.157606045764735</v>
      </c>
      <c r="T11" s="19">
        <v>0.18847243169961</v>
      </c>
      <c r="U11" s="19">
        <v>0.18687211157730599</v>
      </c>
      <c r="V11" s="19">
        <v>0.189208623034261</v>
      </c>
      <c r="W11" s="19">
        <v>0.18613287494143699</v>
      </c>
      <c r="X11" s="19">
        <v>0.18172060409483401</v>
      </c>
      <c r="Y11" s="19">
        <v>0.17895170060167501</v>
      </c>
      <c r="Z11" s="19">
        <v>0.20109087578589099</v>
      </c>
      <c r="AA11" s="19">
        <v>0.22148843755578301</v>
      </c>
      <c r="AB11" s="19">
        <v>0.19535694999304601</v>
      </c>
      <c r="AC11" s="19">
        <v>0.23753077620933299</v>
      </c>
      <c r="AD11" s="19"/>
      <c r="AE11" s="19">
        <v>0.181952527896346</v>
      </c>
      <c r="AF11" s="19">
        <v>0.20802073746291899</v>
      </c>
      <c r="AG11" s="19">
        <v>0.20551391088234899</v>
      </c>
      <c r="AH11" s="19"/>
      <c r="AI11" s="19">
        <v>0.17763162237506899</v>
      </c>
      <c r="AJ11" s="19">
        <v>0.204762247888092</v>
      </c>
      <c r="AK11" s="19">
        <v>0.21639829203847599</v>
      </c>
      <c r="AL11" s="19">
        <v>0.11543978379593101</v>
      </c>
      <c r="AM11" s="19">
        <v>0.21642513577991901</v>
      </c>
      <c r="AN11" s="19"/>
      <c r="AO11" s="19">
        <v>0.16707416634317099</v>
      </c>
      <c r="AP11" s="19">
        <v>0.209408428371225</v>
      </c>
      <c r="AQ11" s="19">
        <v>0.13650479800914</v>
      </c>
      <c r="AR11" s="19"/>
      <c r="AS11" s="19">
        <v>0.21395737181351801</v>
      </c>
      <c r="AT11" s="19">
        <v>0.179826982619335</v>
      </c>
      <c r="AU11" s="19">
        <v>0.16279165736967799</v>
      </c>
      <c r="AV11" s="19">
        <v>0.112467995959307</v>
      </c>
      <c r="AW11" s="19">
        <v>0.24193514232244101</v>
      </c>
    </row>
    <row r="12" spans="2:49" x14ac:dyDescent="0.25">
      <c r="B12" s="16" t="s">
        <v>544</v>
      </c>
    </row>
    <row r="13" spans="2:49" x14ac:dyDescent="0.25">
      <c r="B13" t="s">
        <v>77</v>
      </c>
    </row>
    <row r="14" spans="2:49" x14ac:dyDescent="0.25">
      <c r="B14" t="s">
        <v>78</v>
      </c>
    </row>
    <row r="16" spans="2:49" x14ac:dyDescent="0.25">
      <c r="B1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W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545</v>
      </c>
      <c r="C9" s="17">
        <v>0.402494630398191</v>
      </c>
      <c r="D9" s="17">
        <v>0.38451413323062</v>
      </c>
      <c r="E9" s="17">
        <v>0.42095385125794899</v>
      </c>
      <c r="F9" s="17"/>
      <c r="G9" s="17">
        <v>0.30216377471703598</v>
      </c>
      <c r="H9" s="17">
        <v>0.33758350018253602</v>
      </c>
      <c r="I9" s="17">
        <v>0.383757800203403</v>
      </c>
      <c r="J9" s="17">
        <v>0.41504564883127798</v>
      </c>
      <c r="K9" s="17">
        <v>0.46164923749825398</v>
      </c>
      <c r="L9" s="17">
        <v>0.48832699784566802</v>
      </c>
      <c r="M9" s="17"/>
      <c r="N9" s="17">
        <v>0.38479523529025</v>
      </c>
      <c r="O9" s="17">
        <v>0.42364279809658101</v>
      </c>
      <c r="P9" s="17">
        <v>0.41795806723658002</v>
      </c>
      <c r="Q9" s="17">
        <v>0.38737777529918799</v>
      </c>
      <c r="R9" s="17"/>
      <c r="S9" s="17">
        <v>0.34024083138549199</v>
      </c>
      <c r="T9" s="17">
        <v>0.38655256573404501</v>
      </c>
      <c r="U9" s="17">
        <v>0.44745119449561099</v>
      </c>
      <c r="V9" s="17">
        <v>0.45173255948913899</v>
      </c>
      <c r="W9" s="17">
        <v>0.39028037789497699</v>
      </c>
      <c r="X9" s="17">
        <v>0.38901305328119801</v>
      </c>
      <c r="Y9" s="17">
        <v>0.40891343764193</v>
      </c>
      <c r="Z9" s="17">
        <v>0.37420635566947003</v>
      </c>
      <c r="AA9" s="17">
        <v>0.423972162388629</v>
      </c>
      <c r="AB9" s="17">
        <v>0.43514676605579999</v>
      </c>
      <c r="AC9" s="17">
        <v>0.40528347131639603</v>
      </c>
      <c r="AD9" s="17"/>
      <c r="AE9" s="17">
        <v>0.47740652467230998</v>
      </c>
      <c r="AF9" s="17">
        <v>0.37155936095832698</v>
      </c>
      <c r="AG9" s="17">
        <v>0.33660627021098199</v>
      </c>
      <c r="AH9" s="17"/>
      <c r="AI9" s="17">
        <v>0.47850487751323201</v>
      </c>
      <c r="AJ9" s="17">
        <v>0.36177845176736101</v>
      </c>
      <c r="AK9" s="17">
        <v>0.38812390577836098</v>
      </c>
      <c r="AL9" s="17">
        <v>0.45927639378566798</v>
      </c>
      <c r="AM9" s="17">
        <v>0.364845947242812</v>
      </c>
      <c r="AN9" s="17"/>
      <c r="AO9" s="17">
        <v>0.45910392775090503</v>
      </c>
      <c r="AP9" s="17">
        <v>0.37298432466734099</v>
      </c>
      <c r="AQ9" s="17">
        <v>0.40822403463402701</v>
      </c>
      <c r="AR9" s="17"/>
      <c r="AS9" s="17">
        <v>0.38982407316213402</v>
      </c>
      <c r="AT9" s="17">
        <v>0.43995451801204599</v>
      </c>
      <c r="AU9" s="17">
        <v>0.395887431604802</v>
      </c>
      <c r="AV9" s="17">
        <v>0.35253382615649798</v>
      </c>
      <c r="AW9" s="17">
        <v>0.33799212463162898</v>
      </c>
    </row>
    <row r="10" spans="2:49" ht="45" x14ac:dyDescent="0.25">
      <c r="B10" s="18" t="s">
        <v>546</v>
      </c>
      <c r="C10" s="17">
        <v>0.325887488990245</v>
      </c>
      <c r="D10" s="17">
        <v>0.33864012329279303</v>
      </c>
      <c r="E10" s="17">
        <v>0.314677860570653</v>
      </c>
      <c r="F10" s="17"/>
      <c r="G10" s="17">
        <v>0.27525062044232801</v>
      </c>
      <c r="H10" s="17">
        <v>0.27083749469732599</v>
      </c>
      <c r="I10" s="17">
        <v>0.32156798936492298</v>
      </c>
      <c r="J10" s="17">
        <v>0.29513119023900097</v>
      </c>
      <c r="K10" s="17">
        <v>0.38263317960403698</v>
      </c>
      <c r="L10" s="17">
        <v>0.39524869082292802</v>
      </c>
      <c r="M10" s="17"/>
      <c r="N10" s="17">
        <v>0.35437110442487002</v>
      </c>
      <c r="O10" s="17">
        <v>0.34832263116719903</v>
      </c>
      <c r="P10" s="17">
        <v>0.29334371643760199</v>
      </c>
      <c r="Q10" s="17">
        <v>0.29701253611587303</v>
      </c>
      <c r="R10" s="17"/>
      <c r="S10" s="17">
        <v>0.28713229196163398</v>
      </c>
      <c r="T10" s="17">
        <v>0.31947339931802299</v>
      </c>
      <c r="U10" s="17">
        <v>0.31119487660506301</v>
      </c>
      <c r="V10" s="17">
        <v>0.36572246938192299</v>
      </c>
      <c r="W10" s="17">
        <v>0.32122450614232001</v>
      </c>
      <c r="X10" s="17">
        <v>0.31059778972978203</v>
      </c>
      <c r="Y10" s="17">
        <v>0.35299574279235701</v>
      </c>
      <c r="Z10" s="17">
        <v>0.30290149355842899</v>
      </c>
      <c r="AA10" s="17">
        <v>0.35498916453781298</v>
      </c>
      <c r="AB10" s="17">
        <v>0.350495801230019</v>
      </c>
      <c r="AC10" s="17">
        <v>0.30360442364657397</v>
      </c>
      <c r="AD10" s="17"/>
      <c r="AE10" s="17">
        <v>0.36936274103550298</v>
      </c>
      <c r="AF10" s="17">
        <v>0.32151697972580401</v>
      </c>
      <c r="AG10" s="17">
        <v>0.24928326115116101</v>
      </c>
      <c r="AH10" s="17"/>
      <c r="AI10" s="17">
        <v>0.38323281074367999</v>
      </c>
      <c r="AJ10" s="17">
        <v>0.29007161373817902</v>
      </c>
      <c r="AK10" s="17">
        <v>0.36006674423809798</v>
      </c>
      <c r="AL10" s="17">
        <v>0.34457332363918097</v>
      </c>
      <c r="AM10" s="17">
        <v>0.28047778976169901</v>
      </c>
      <c r="AN10" s="17"/>
      <c r="AO10" s="17">
        <v>0.385344537745963</v>
      </c>
      <c r="AP10" s="17">
        <v>0.30326678841906202</v>
      </c>
      <c r="AQ10" s="17">
        <v>0.36758986093104401</v>
      </c>
      <c r="AR10" s="17"/>
      <c r="AS10" s="17">
        <v>0.30494170195832898</v>
      </c>
      <c r="AT10" s="17">
        <v>0.330170111606023</v>
      </c>
      <c r="AU10" s="17">
        <v>0.368090868476528</v>
      </c>
      <c r="AV10" s="17">
        <v>0.29696790476960699</v>
      </c>
      <c r="AW10" s="17">
        <v>0.39748364925713697</v>
      </c>
    </row>
    <row r="11" spans="2:49" ht="30" x14ac:dyDescent="0.25">
      <c r="B11" s="18" t="s">
        <v>547</v>
      </c>
      <c r="C11" s="17">
        <v>0.26285274590514701</v>
      </c>
      <c r="D11" s="17">
        <v>0.26763411117910302</v>
      </c>
      <c r="E11" s="17">
        <v>0.25652782620243902</v>
      </c>
      <c r="F11" s="17"/>
      <c r="G11" s="17">
        <v>0.31303155267476601</v>
      </c>
      <c r="H11" s="17">
        <v>0.29155316021008199</v>
      </c>
      <c r="I11" s="17">
        <v>0.27460682122407298</v>
      </c>
      <c r="J11" s="17">
        <v>0.25478692061240998</v>
      </c>
      <c r="K11" s="17">
        <v>0.22358243959599799</v>
      </c>
      <c r="L11" s="17">
        <v>0.22899229035709701</v>
      </c>
      <c r="M11" s="17"/>
      <c r="N11" s="17">
        <v>0.27808084267188998</v>
      </c>
      <c r="O11" s="17">
        <v>0.27244381971526799</v>
      </c>
      <c r="P11" s="17">
        <v>0.25136376508302999</v>
      </c>
      <c r="Q11" s="17">
        <v>0.25000701856791002</v>
      </c>
      <c r="R11" s="17"/>
      <c r="S11" s="17">
        <v>0.27504588553758802</v>
      </c>
      <c r="T11" s="17">
        <v>0.27675574996339802</v>
      </c>
      <c r="U11" s="17">
        <v>0.23558321848275701</v>
      </c>
      <c r="V11" s="17">
        <v>0.236818949718761</v>
      </c>
      <c r="W11" s="17">
        <v>0.25303629515676701</v>
      </c>
      <c r="X11" s="17">
        <v>0.26368551541468099</v>
      </c>
      <c r="Y11" s="17">
        <v>0.27419317343752397</v>
      </c>
      <c r="Z11" s="17">
        <v>0.21556349340567399</v>
      </c>
      <c r="AA11" s="17">
        <v>0.26757359190359498</v>
      </c>
      <c r="AB11" s="17">
        <v>0.28740026016404802</v>
      </c>
      <c r="AC11" s="17">
        <v>0.26035036701099001</v>
      </c>
      <c r="AD11" s="17"/>
      <c r="AE11" s="17">
        <v>0.206527946197826</v>
      </c>
      <c r="AF11" s="17">
        <v>0.32116146862564898</v>
      </c>
      <c r="AG11" s="17">
        <v>0.223997203788144</v>
      </c>
      <c r="AH11" s="17"/>
      <c r="AI11" s="17">
        <v>0.16577257666610301</v>
      </c>
      <c r="AJ11" s="17">
        <v>0.352929279975778</v>
      </c>
      <c r="AK11" s="17">
        <v>0.37951744928829001</v>
      </c>
      <c r="AL11" s="17">
        <v>0.141524376584447</v>
      </c>
      <c r="AM11" s="17">
        <v>0.23727166720003201</v>
      </c>
      <c r="AN11" s="17"/>
      <c r="AO11" s="17">
        <v>0.13792821462845001</v>
      </c>
      <c r="AP11" s="17">
        <v>0.340400740008105</v>
      </c>
      <c r="AQ11" s="17">
        <v>0.34303249687494403</v>
      </c>
      <c r="AR11" s="17"/>
      <c r="AS11" s="17">
        <v>0.24563039864106501</v>
      </c>
      <c r="AT11" s="17">
        <v>0.25488833699903701</v>
      </c>
      <c r="AU11" s="17">
        <v>0.286278620030265</v>
      </c>
      <c r="AV11" s="17">
        <v>0.29337204029627501</v>
      </c>
      <c r="AW11" s="17">
        <v>0.352808232296417</v>
      </c>
    </row>
    <row r="12" spans="2:49" ht="45" x14ac:dyDescent="0.25">
      <c r="B12" s="18" t="s">
        <v>548</v>
      </c>
      <c r="C12" s="17">
        <v>0.254835423368517</v>
      </c>
      <c r="D12" s="17">
        <v>0.26998913615549602</v>
      </c>
      <c r="E12" s="17">
        <v>0.238833236679588</v>
      </c>
      <c r="F12" s="17"/>
      <c r="G12" s="17">
        <v>0.27378501284472101</v>
      </c>
      <c r="H12" s="17">
        <v>0.26160811690375801</v>
      </c>
      <c r="I12" s="17">
        <v>0.23615701784822399</v>
      </c>
      <c r="J12" s="17">
        <v>0.24930859023715299</v>
      </c>
      <c r="K12" s="17">
        <v>0.25095251581670203</v>
      </c>
      <c r="L12" s="17">
        <v>0.25886939325928698</v>
      </c>
      <c r="M12" s="17"/>
      <c r="N12" s="17">
        <v>0.29705176186716797</v>
      </c>
      <c r="O12" s="17">
        <v>0.273131711564288</v>
      </c>
      <c r="P12" s="17">
        <v>0.228652086553014</v>
      </c>
      <c r="Q12" s="17">
        <v>0.214470227268693</v>
      </c>
      <c r="R12" s="17"/>
      <c r="S12" s="17">
        <v>0.25904243943565403</v>
      </c>
      <c r="T12" s="17">
        <v>0.292554879557543</v>
      </c>
      <c r="U12" s="17">
        <v>0.21375060163453999</v>
      </c>
      <c r="V12" s="17">
        <v>0.29380772579398101</v>
      </c>
      <c r="W12" s="17">
        <v>0.27547396447760902</v>
      </c>
      <c r="X12" s="17">
        <v>0.23012317139248101</v>
      </c>
      <c r="Y12" s="17">
        <v>0.280315454065801</v>
      </c>
      <c r="Z12" s="17">
        <v>0.207937501302219</v>
      </c>
      <c r="AA12" s="17">
        <v>0.24823334976719</v>
      </c>
      <c r="AB12" s="17">
        <v>0.23564656174371601</v>
      </c>
      <c r="AC12" s="17">
        <v>0.202102876672899</v>
      </c>
      <c r="AD12" s="17"/>
      <c r="AE12" s="17">
        <v>0.226250819449858</v>
      </c>
      <c r="AF12" s="17">
        <v>0.29448314204642201</v>
      </c>
      <c r="AG12" s="17">
        <v>0.206202405950701</v>
      </c>
      <c r="AH12" s="17"/>
      <c r="AI12" s="17">
        <v>0.22304588909841</v>
      </c>
      <c r="AJ12" s="17">
        <v>0.28850687624966198</v>
      </c>
      <c r="AK12" s="17">
        <v>0.29115148495631998</v>
      </c>
      <c r="AL12" s="17">
        <v>0.25279141394184701</v>
      </c>
      <c r="AM12" s="17">
        <v>0.20761481885154201</v>
      </c>
      <c r="AN12" s="17"/>
      <c r="AO12" s="17">
        <v>0.19727428101747199</v>
      </c>
      <c r="AP12" s="17">
        <v>0.28310352197958599</v>
      </c>
      <c r="AQ12" s="17">
        <v>0.33424817777017202</v>
      </c>
      <c r="AR12" s="17"/>
      <c r="AS12" s="17">
        <v>0.203165230421535</v>
      </c>
      <c r="AT12" s="17">
        <v>0.250493764886209</v>
      </c>
      <c r="AU12" s="17">
        <v>0.30211206027822901</v>
      </c>
      <c r="AV12" s="17">
        <v>0.30276054417023202</v>
      </c>
      <c r="AW12" s="17">
        <v>0.35264622966653397</v>
      </c>
    </row>
    <row r="13" spans="2:49" ht="45" x14ac:dyDescent="0.25">
      <c r="B13" s="18" t="s">
        <v>549</v>
      </c>
      <c r="C13" s="17">
        <v>0.237133113072754</v>
      </c>
      <c r="D13" s="17">
        <v>0.25107855843091098</v>
      </c>
      <c r="E13" s="17">
        <v>0.22495502785270199</v>
      </c>
      <c r="F13" s="17"/>
      <c r="G13" s="17">
        <v>0.20073568757834401</v>
      </c>
      <c r="H13" s="17">
        <v>0.205603261178889</v>
      </c>
      <c r="I13" s="17">
        <v>0.22111989557497999</v>
      </c>
      <c r="J13" s="17">
        <v>0.23542425035245801</v>
      </c>
      <c r="K13" s="17">
        <v>0.26398404163719402</v>
      </c>
      <c r="L13" s="17">
        <v>0.28374447865302499</v>
      </c>
      <c r="M13" s="17"/>
      <c r="N13" s="17">
        <v>0.27312742103964599</v>
      </c>
      <c r="O13" s="17">
        <v>0.24852314932904099</v>
      </c>
      <c r="P13" s="17">
        <v>0.2127595880556</v>
      </c>
      <c r="Q13" s="17">
        <v>0.20975309026163799</v>
      </c>
      <c r="R13" s="17"/>
      <c r="S13" s="17">
        <v>0.28038558314684198</v>
      </c>
      <c r="T13" s="17">
        <v>0.24782460142291601</v>
      </c>
      <c r="U13" s="17">
        <v>0.223942510233236</v>
      </c>
      <c r="V13" s="17">
        <v>0.21526228246288501</v>
      </c>
      <c r="W13" s="17">
        <v>0.22997489368150401</v>
      </c>
      <c r="X13" s="17">
        <v>0.225438395628559</v>
      </c>
      <c r="Y13" s="17">
        <v>0.235781462383681</v>
      </c>
      <c r="Z13" s="17">
        <v>0.149299760039414</v>
      </c>
      <c r="AA13" s="17">
        <v>0.200405985118386</v>
      </c>
      <c r="AB13" s="17">
        <v>0.30818322304425799</v>
      </c>
      <c r="AC13" s="17">
        <v>0.20504793316622999</v>
      </c>
      <c r="AD13" s="17"/>
      <c r="AE13" s="17">
        <v>0.24998059302016201</v>
      </c>
      <c r="AF13" s="17">
        <v>0.250675874918591</v>
      </c>
      <c r="AG13" s="17">
        <v>0.19002916600289399</v>
      </c>
      <c r="AH13" s="17"/>
      <c r="AI13" s="17">
        <v>0.267749241907276</v>
      </c>
      <c r="AJ13" s="17">
        <v>0.21805132638466199</v>
      </c>
      <c r="AK13" s="17">
        <v>0.29597319195072103</v>
      </c>
      <c r="AL13" s="17">
        <v>0.142409597362913</v>
      </c>
      <c r="AM13" s="17">
        <v>0.195933429884177</v>
      </c>
      <c r="AN13" s="17"/>
      <c r="AO13" s="17">
        <v>0.27123011623112397</v>
      </c>
      <c r="AP13" s="17">
        <v>0.22523582690296701</v>
      </c>
      <c r="AQ13" s="17">
        <v>0.27622694983898899</v>
      </c>
      <c r="AR13" s="17"/>
      <c r="AS13" s="17">
        <v>0.17902625370465899</v>
      </c>
      <c r="AT13" s="17">
        <v>0.23249266753533901</v>
      </c>
      <c r="AU13" s="17">
        <v>0.25950482747745202</v>
      </c>
      <c r="AV13" s="17">
        <v>0.287789536237124</v>
      </c>
      <c r="AW13" s="17">
        <v>0.39388022544762502</v>
      </c>
    </row>
    <row r="14" spans="2:49" ht="60" x14ac:dyDescent="0.25">
      <c r="B14" s="18" t="s">
        <v>550</v>
      </c>
      <c r="C14" s="17">
        <v>0.22950443039471799</v>
      </c>
      <c r="D14" s="17">
        <v>0.24422395553142301</v>
      </c>
      <c r="E14" s="17">
        <v>0.213501403951811</v>
      </c>
      <c r="F14" s="17"/>
      <c r="G14" s="17">
        <v>0.26563990538428101</v>
      </c>
      <c r="H14" s="17">
        <v>0.238299795156003</v>
      </c>
      <c r="I14" s="17">
        <v>0.226689990071167</v>
      </c>
      <c r="J14" s="17">
        <v>0.197230560742299</v>
      </c>
      <c r="K14" s="17">
        <v>0.22770590106644101</v>
      </c>
      <c r="L14" s="17">
        <v>0.22771321103174599</v>
      </c>
      <c r="M14" s="17"/>
      <c r="N14" s="17">
        <v>0.29116072759657302</v>
      </c>
      <c r="O14" s="17">
        <v>0.23025531582546499</v>
      </c>
      <c r="P14" s="17">
        <v>0.19339885797734699</v>
      </c>
      <c r="Q14" s="17">
        <v>0.19440053212130201</v>
      </c>
      <c r="R14" s="17"/>
      <c r="S14" s="17">
        <v>0.279255606832161</v>
      </c>
      <c r="T14" s="17">
        <v>0.25838618286578102</v>
      </c>
      <c r="U14" s="17">
        <v>0.20335375108112499</v>
      </c>
      <c r="V14" s="17">
        <v>0.22975676159939601</v>
      </c>
      <c r="W14" s="17">
        <v>0.25191563141082202</v>
      </c>
      <c r="X14" s="17">
        <v>0.17942810786337901</v>
      </c>
      <c r="Y14" s="17">
        <v>0.22202295514286299</v>
      </c>
      <c r="Z14" s="17">
        <v>0.13988741723529399</v>
      </c>
      <c r="AA14" s="17">
        <v>0.219778084778044</v>
      </c>
      <c r="AB14" s="17">
        <v>0.241754069032935</v>
      </c>
      <c r="AC14" s="17">
        <v>0.19825060391101099</v>
      </c>
      <c r="AD14" s="17"/>
      <c r="AE14" s="17">
        <v>0.16202643923902599</v>
      </c>
      <c r="AF14" s="17">
        <v>0.28627541695743702</v>
      </c>
      <c r="AG14" s="17">
        <v>0.20638382085854801</v>
      </c>
      <c r="AH14" s="17"/>
      <c r="AI14" s="17">
        <v>0.13565034650402899</v>
      </c>
      <c r="AJ14" s="17">
        <v>0.30587145713695502</v>
      </c>
      <c r="AK14" s="17">
        <v>0.34216240343868798</v>
      </c>
      <c r="AL14" s="17">
        <v>0.124277554239132</v>
      </c>
      <c r="AM14" s="17">
        <v>0.19267335951764</v>
      </c>
      <c r="AN14" s="17"/>
      <c r="AO14" s="17">
        <v>0.101783717468225</v>
      </c>
      <c r="AP14" s="17">
        <v>0.30012966456414403</v>
      </c>
      <c r="AQ14" s="17">
        <v>0.32094961986147202</v>
      </c>
      <c r="AR14" s="17"/>
      <c r="AS14" s="17">
        <v>0.15490973284482101</v>
      </c>
      <c r="AT14" s="17">
        <v>0.23723740637698201</v>
      </c>
      <c r="AU14" s="17">
        <v>0.26812231049319801</v>
      </c>
      <c r="AV14" s="17">
        <v>0.28100883084755401</v>
      </c>
      <c r="AW14" s="17">
        <v>0.42993918452706797</v>
      </c>
    </row>
    <row r="15" spans="2:49" ht="75" x14ac:dyDescent="0.25">
      <c r="B15" s="18" t="s">
        <v>551</v>
      </c>
      <c r="C15" s="17">
        <v>0.19766336711267599</v>
      </c>
      <c r="D15" s="17">
        <v>0.20899086143053999</v>
      </c>
      <c r="E15" s="17">
        <v>0.18730034379489399</v>
      </c>
      <c r="F15" s="17"/>
      <c r="G15" s="17">
        <v>0.249579718125649</v>
      </c>
      <c r="H15" s="17">
        <v>0.21676241020055101</v>
      </c>
      <c r="I15" s="17">
        <v>0.16618190118138701</v>
      </c>
      <c r="J15" s="17">
        <v>0.159536081058123</v>
      </c>
      <c r="K15" s="17">
        <v>0.20012360208549401</v>
      </c>
      <c r="L15" s="17">
        <v>0.20211924496897499</v>
      </c>
      <c r="M15" s="17"/>
      <c r="N15" s="17">
        <v>0.232900787682808</v>
      </c>
      <c r="O15" s="17">
        <v>0.19001312573385501</v>
      </c>
      <c r="P15" s="17">
        <v>0.18548949669731199</v>
      </c>
      <c r="Q15" s="17">
        <v>0.17719714122162999</v>
      </c>
      <c r="R15" s="17"/>
      <c r="S15" s="17">
        <v>0.22222162437032</v>
      </c>
      <c r="T15" s="17">
        <v>0.20115685965129401</v>
      </c>
      <c r="U15" s="17">
        <v>0.166653723509472</v>
      </c>
      <c r="V15" s="17">
        <v>0.19511996179389099</v>
      </c>
      <c r="W15" s="17">
        <v>0.25539149241905801</v>
      </c>
      <c r="X15" s="17">
        <v>0.177834476448336</v>
      </c>
      <c r="Y15" s="17">
        <v>0.18588734970418999</v>
      </c>
      <c r="Z15" s="17">
        <v>0.12764230753552699</v>
      </c>
      <c r="AA15" s="17">
        <v>0.183670220269853</v>
      </c>
      <c r="AB15" s="17">
        <v>0.21002581370378701</v>
      </c>
      <c r="AC15" s="17">
        <v>0.21228722851342099</v>
      </c>
      <c r="AD15" s="17"/>
      <c r="AE15" s="17">
        <v>0.20508085114185001</v>
      </c>
      <c r="AF15" s="17">
        <v>0.19945605528246299</v>
      </c>
      <c r="AG15" s="17">
        <v>0.15915791752536901</v>
      </c>
      <c r="AH15" s="17"/>
      <c r="AI15" s="17">
        <v>0.20530912439429799</v>
      </c>
      <c r="AJ15" s="17">
        <v>0.19708177450750999</v>
      </c>
      <c r="AK15" s="17">
        <v>0.26579343174827602</v>
      </c>
      <c r="AL15" s="17">
        <v>0.194590064802137</v>
      </c>
      <c r="AM15" s="17">
        <v>0.15598019367919599</v>
      </c>
      <c r="AN15" s="17"/>
      <c r="AO15" s="17">
        <v>0.195839147822993</v>
      </c>
      <c r="AP15" s="17">
        <v>0.20742156127366601</v>
      </c>
      <c r="AQ15" s="17">
        <v>0.248866388887722</v>
      </c>
      <c r="AR15" s="17"/>
      <c r="AS15" s="17">
        <v>0.18849869796587601</v>
      </c>
      <c r="AT15" s="17">
        <v>0.19506921514490799</v>
      </c>
      <c r="AU15" s="17">
        <v>0.19380822450423599</v>
      </c>
      <c r="AV15" s="17">
        <v>0.223548926670256</v>
      </c>
      <c r="AW15" s="17">
        <v>0.262146665061258</v>
      </c>
    </row>
    <row r="16" spans="2:49" ht="45" x14ac:dyDescent="0.25">
      <c r="B16" s="18" t="s">
        <v>552</v>
      </c>
      <c r="C16" s="17">
        <v>0.18979544702347401</v>
      </c>
      <c r="D16" s="17">
        <v>0.20840124715692199</v>
      </c>
      <c r="E16" s="17">
        <v>0.17081102137548301</v>
      </c>
      <c r="F16" s="17"/>
      <c r="G16" s="17">
        <v>0.22406039758673599</v>
      </c>
      <c r="H16" s="17">
        <v>0.196488715345148</v>
      </c>
      <c r="I16" s="17">
        <v>0.16995579168700101</v>
      </c>
      <c r="J16" s="17">
        <v>0.161645729950428</v>
      </c>
      <c r="K16" s="17">
        <v>0.18809798628173</v>
      </c>
      <c r="L16" s="17">
        <v>0.201431855696909</v>
      </c>
      <c r="M16" s="17"/>
      <c r="N16" s="17">
        <v>0.26506867495981401</v>
      </c>
      <c r="O16" s="17">
        <v>0.18529694218286399</v>
      </c>
      <c r="P16" s="17">
        <v>0.158880474724652</v>
      </c>
      <c r="Q16" s="17">
        <v>0.14299465194476901</v>
      </c>
      <c r="R16" s="17"/>
      <c r="S16" s="17">
        <v>0.23827317354705199</v>
      </c>
      <c r="T16" s="17">
        <v>0.184774400474117</v>
      </c>
      <c r="U16" s="17">
        <v>0.15861667631743301</v>
      </c>
      <c r="V16" s="17">
        <v>0.192883822494405</v>
      </c>
      <c r="W16" s="17">
        <v>0.171245701439217</v>
      </c>
      <c r="X16" s="17">
        <v>0.174516879997099</v>
      </c>
      <c r="Y16" s="17">
        <v>0.19688171281374101</v>
      </c>
      <c r="Z16" s="17">
        <v>0.16674329509143801</v>
      </c>
      <c r="AA16" s="17">
        <v>0.164488472202314</v>
      </c>
      <c r="AB16" s="17">
        <v>0.22746182946055399</v>
      </c>
      <c r="AC16" s="17">
        <v>0.159872145604881</v>
      </c>
      <c r="AD16" s="17"/>
      <c r="AE16" s="17">
        <v>0.12863868612323801</v>
      </c>
      <c r="AF16" s="17">
        <v>0.265437070894183</v>
      </c>
      <c r="AG16" s="17">
        <v>0.116683420664336</v>
      </c>
      <c r="AH16" s="17"/>
      <c r="AI16" s="17">
        <v>0.12552390892352799</v>
      </c>
      <c r="AJ16" s="17">
        <v>0.25493914417209002</v>
      </c>
      <c r="AK16" s="17">
        <v>0.31520703210219803</v>
      </c>
      <c r="AL16" s="17">
        <v>0.126560372372753</v>
      </c>
      <c r="AM16" s="17">
        <v>9.8991513805723894E-2</v>
      </c>
      <c r="AN16" s="17"/>
      <c r="AO16" s="17">
        <v>0.12922183137936599</v>
      </c>
      <c r="AP16" s="17">
        <v>0.24001656085464601</v>
      </c>
      <c r="AQ16" s="17">
        <v>0.28097482223154302</v>
      </c>
      <c r="AR16" s="17"/>
      <c r="AS16" s="17">
        <v>0.122605607591022</v>
      </c>
      <c r="AT16" s="17">
        <v>0.167426831869672</v>
      </c>
      <c r="AU16" s="17">
        <v>0.24711073886256599</v>
      </c>
      <c r="AV16" s="17">
        <v>0.29059535824958199</v>
      </c>
      <c r="AW16" s="17">
        <v>0.348934775418274</v>
      </c>
    </row>
    <row r="17" spans="2:49" ht="45" x14ac:dyDescent="0.25">
      <c r="B17" s="18" t="s">
        <v>553</v>
      </c>
      <c r="C17" s="17">
        <v>0.16341799172829399</v>
      </c>
      <c r="D17" s="17">
        <v>0.171031750222258</v>
      </c>
      <c r="E17" s="17">
        <v>0.15679836933407301</v>
      </c>
      <c r="F17" s="17"/>
      <c r="G17" s="17">
        <v>0.141052747862487</v>
      </c>
      <c r="H17" s="17">
        <v>0.13745899812361101</v>
      </c>
      <c r="I17" s="17">
        <v>0.145948006343811</v>
      </c>
      <c r="J17" s="17">
        <v>0.151792040398842</v>
      </c>
      <c r="K17" s="17">
        <v>0.171631373237117</v>
      </c>
      <c r="L17" s="17">
        <v>0.21778519905645299</v>
      </c>
      <c r="M17" s="17"/>
      <c r="N17" s="17">
        <v>0.183316816353854</v>
      </c>
      <c r="O17" s="17">
        <v>0.149879195183795</v>
      </c>
      <c r="P17" s="17">
        <v>0.165824044834228</v>
      </c>
      <c r="Q17" s="17">
        <v>0.151816927511633</v>
      </c>
      <c r="R17" s="17"/>
      <c r="S17" s="17">
        <v>0.161203350743958</v>
      </c>
      <c r="T17" s="17">
        <v>0.165395387399279</v>
      </c>
      <c r="U17" s="17">
        <v>0.15043701070833801</v>
      </c>
      <c r="V17" s="17">
        <v>0.166344827332392</v>
      </c>
      <c r="W17" s="17">
        <v>0.15478294517622099</v>
      </c>
      <c r="X17" s="17">
        <v>0.192237521463266</v>
      </c>
      <c r="Y17" s="17">
        <v>0.16611008405140801</v>
      </c>
      <c r="Z17" s="17">
        <v>0.166394929104423</v>
      </c>
      <c r="AA17" s="17">
        <v>0.13912014715621501</v>
      </c>
      <c r="AB17" s="17">
        <v>0.17501079673459899</v>
      </c>
      <c r="AC17" s="17">
        <v>0.166142610598602</v>
      </c>
      <c r="AD17" s="17"/>
      <c r="AE17" s="17">
        <v>0.22004190421243</v>
      </c>
      <c r="AF17" s="17">
        <v>0.13543351796334399</v>
      </c>
      <c r="AG17" s="17">
        <v>0.134530691663236</v>
      </c>
      <c r="AH17" s="17"/>
      <c r="AI17" s="17">
        <v>0.24117714240714</v>
      </c>
      <c r="AJ17" s="17">
        <v>0.118702197695652</v>
      </c>
      <c r="AK17" s="17">
        <v>0.10951731675507501</v>
      </c>
      <c r="AL17" s="17">
        <v>0.11656335110770499</v>
      </c>
      <c r="AM17" s="17">
        <v>0.15302216096159099</v>
      </c>
      <c r="AN17" s="17"/>
      <c r="AO17" s="17">
        <v>0.29294312691660102</v>
      </c>
      <c r="AP17" s="17">
        <v>0.12747146495404499</v>
      </c>
      <c r="AQ17" s="17">
        <v>0.12179409394751101</v>
      </c>
      <c r="AR17" s="17"/>
      <c r="AS17" s="17">
        <v>0.16685670388927501</v>
      </c>
      <c r="AT17" s="17">
        <v>0.163609018460841</v>
      </c>
      <c r="AU17" s="17">
        <v>0.16738609886542999</v>
      </c>
      <c r="AV17" s="17">
        <v>0.133901901266714</v>
      </c>
      <c r="AW17" s="17">
        <v>0.16188515768200801</v>
      </c>
    </row>
    <row r="18" spans="2:49" x14ac:dyDescent="0.25">
      <c r="B18" s="18" t="s">
        <v>104</v>
      </c>
      <c r="C18" s="17">
        <v>0.130735465261971</v>
      </c>
      <c r="D18" s="17">
        <v>9.8361219670840397E-2</v>
      </c>
      <c r="E18" s="17">
        <v>0.16146058222149501</v>
      </c>
      <c r="F18" s="17"/>
      <c r="G18" s="17">
        <v>0.120730071457887</v>
      </c>
      <c r="H18" s="17">
        <v>0.146868502573236</v>
      </c>
      <c r="I18" s="17">
        <v>0.13017016223493999</v>
      </c>
      <c r="J18" s="17">
        <v>0.13465273996642299</v>
      </c>
      <c r="K18" s="17">
        <v>0.13388517811161799</v>
      </c>
      <c r="L18" s="17">
        <v>0.119534432627844</v>
      </c>
      <c r="M18" s="17"/>
      <c r="N18" s="17">
        <v>9.04001022728321E-2</v>
      </c>
      <c r="O18" s="17">
        <v>0.125357780951316</v>
      </c>
      <c r="P18" s="17">
        <v>0.144190953078631</v>
      </c>
      <c r="Q18" s="17">
        <v>0.16665284631566199</v>
      </c>
      <c r="R18" s="17"/>
      <c r="S18" s="17">
        <v>0.103864442641732</v>
      </c>
      <c r="T18" s="17">
        <v>0.14794317120293601</v>
      </c>
      <c r="U18" s="17">
        <v>0.138178642247266</v>
      </c>
      <c r="V18" s="17">
        <v>0.12194594796234901</v>
      </c>
      <c r="W18" s="17">
        <v>0.107440720300551</v>
      </c>
      <c r="X18" s="17">
        <v>0.13718619381002101</v>
      </c>
      <c r="Y18" s="17">
        <v>0.14559332047330401</v>
      </c>
      <c r="Z18" s="17">
        <v>0.159393492475499</v>
      </c>
      <c r="AA18" s="17">
        <v>0.133158717507948</v>
      </c>
      <c r="AB18" s="17">
        <v>0.11661070086403599</v>
      </c>
      <c r="AC18" s="17">
        <v>0.15953317817423099</v>
      </c>
      <c r="AD18" s="17"/>
      <c r="AE18" s="17">
        <v>0.119190499629432</v>
      </c>
      <c r="AF18" s="17">
        <v>9.5495630918210103E-2</v>
      </c>
      <c r="AG18" s="17">
        <v>0.23615793833007701</v>
      </c>
      <c r="AH18" s="17"/>
      <c r="AI18" s="17">
        <v>0.108632083495295</v>
      </c>
      <c r="AJ18" s="17">
        <v>9.7666325355538902E-2</v>
      </c>
      <c r="AK18" s="17">
        <v>6.3309751617784196E-2</v>
      </c>
      <c r="AL18" s="17">
        <v>0.128822210728082</v>
      </c>
      <c r="AM18" s="17">
        <v>0.228927731383709</v>
      </c>
      <c r="AN18" s="17"/>
      <c r="AO18" s="17">
        <v>0.108984608768635</v>
      </c>
      <c r="AP18" s="17">
        <v>9.9606739289663307E-2</v>
      </c>
      <c r="AQ18" s="17">
        <v>7.1631651884129593E-2</v>
      </c>
      <c r="AR18" s="17"/>
      <c r="AS18" s="17">
        <v>0.16478823257574499</v>
      </c>
      <c r="AT18" s="17">
        <v>0.13230675852865401</v>
      </c>
      <c r="AU18" s="17">
        <v>9.7176644604270501E-2</v>
      </c>
      <c r="AV18" s="17">
        <v>0.102492648353079</v>
      </c>
      <c r="AW18" s="17">
        <v>4.4632327006364797E-2</v>
      </c>
    </row>
    <row r="19" spans="2:49" ht="60" x14ac:dyDescent="0.25">
      <c r="B19" s="18" t="s">
        <v>554</v>
      </c>
      <c r="C19" s="19">
        <v>3.72557246525635E-2</v>
      </c>
      <c r="D19" s="19">
        <v>3.9575792802783602E-2</v>
      </c>
      <c r="E19" s="19">
        <v>3.5305158083386197E-2</v>
      </c>
      <c r="F19" s="19"/>
      <c r="G19" s="19">
        <v>1.7185392174519799E-2</v>
      </c>
      <c r="H19" s="19">
        <v>3.20506455315459E-2</v>
      </c>
      <c r="I19" s="19">
        <v>4.0422882358018199E-2</v>
      </c>
      <c r="J19" s="19">
        <v>4.1007663020262701E-2</v>
      </c>
      <c r="K19" s="19">
        <v>4.1061001209344701E-2</v>
      </c>
      <c r="L19" s="19">
        <v>4.6841229606687601E-2</v>
      </c>
      <c r="M19" s="19"/>
      <c r="N19" s="19">
        <v>2.9452385619033301E-2</v>
      </c>
      <c r="O19" s="19">
        <v>2.7339391927790099E-2</v>
      </c>
      <c r="P19" s="19">
        <v>4.3213505233348999E-2</v>
      </c>
      <c r="Q19" s="19">
        <v>4.9511168059120397E-2</v>
      </c>
      <c r="R19" s="19"/>
      <c r="S19" s="19">
        <v>4.0796255491153899E-2</v>
      </c>
      <c r="T19" s="19">
        <v>3.4054770279352803E-2</v>
      </c>
      <c r="U19" s="19">
        <v>3.6463848581879198E-2</v>
      </c>
      <c r="V19" s="19">
        <v>4.7033589202269001E-2</v>
      </c>
      <c r="W19" s="19">
        <v>2.33696678476123E-2</v>
      </c>
      <c r="X19" s="19">
        <v>4.6726498233144301E-2</v>
      </c>
      <c r="Y19" s="19">
        <v>3.5799772006237601E-2</v>
      </c>
      <c r="Z19" s="19">
        <v>3.4055523607995297E-2</v>
      </c>
      <c r="AA19" s="19">
        <v>3.22529577965468E-2</v>
      </c>
      <c r="AB19" s="19">
        <v>2.5962927193458801E-2</v>
      </c>
      <c r="AC19" s="19">
        <v>5.7888609703572499E-2</v>
      </c>
      <c r="AD19" s="19"/>
      <c r="AE19" s="19">
        <v>4.3476323401284697E-2</v>
      </c>
      <c r="AF19" s="19">
        <v>3.1533920677548503E-2</v>
      </c>
      <c r="AG19" s="19">
        <v>4.1131444444028997E-2</v>
      </c>
      <c r="AH19" s="19"/>
      <c r="AI19" s="19">
        <v>4.3907080098041402E-2</v>
      </c>
      <c r="AJ19" s="19">
        <v>2.8492580647137E-2</v>
      </c>
      <c r="AK19" s="19">
        <v>1.71064690062936E-2</v>
      </c>
      <c r="AL19" s="19">
        <v>8.8181844128723902E-2</v>
      </c>
      <c r="AM19" s="19">
        <v>5.7107216975345002E-2</v>
      </c>
      <c r="AN19" s="19"/>
      <c r="AO19" s="19">
        <v>4.1449114022223003E-2</v>
      </c>
      <c r="AP19" s="19">
        <v>2.9091959438109299E-2</v>
      </c>
      <c r="AQ19" s="19">
        <v>1.8722595393732101E-2</v>
      </c>
      <c r="AR19" s="19"/>
      <c r="AS19" s="19">
        <v>5.4438782079308502E-2</v>
      </c>
      <c r="AT19" s="19">
        <v>2.7845718098392602E-2</v>
      </c>
      <c r="AU19" s="19">
        <v>2.23854151608553E-2</v>
      </c>
      <c r="AV19" s="19">
        <v>3.91556559955165E-2</v>
      </c>
      <c r="AW19" s="19">
        <v>0</v>
      </c>
    </row>
    <row r="20" spans="2:49" x14ac:dyDescent="0.25">
      <c r="B20" s="16"/>
    </row>
    <row r="21" spans="2:49" x14ac:dyDescent="0.25">
      <c r="B21" t="s">
        <v>77</v>
      </c>
    </row>
    <row r="22" spans="2:49" x14ac:dyDescent="0.25">
      <c r="B22" t="s">
        <v>78</v>
      </c>
    </row>
    <row r="24" spans="2:49" x14ac:dyDescent="0.25">
      <c r="B24"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90" x14ac:dyDescent="0.25">
      <c r="B9" s="18" t="s">
        <v>556</v>
      </c>
      <c r="C9" s="17">
        <v>0.117846790769965</v>
      </c>
      <c r="D9" s="17">
        <v>0.139302432712679</v>
      </c>
      <c r="E9" s="17">
        <v>9.6418968959613702E-2</v>
      </c>
      <c r="F9" s="17"/>
      <c r="G9" s="17">
        <v>0.207455937938887</v>
      </c>
      <c r="H9" s="17">
        <v>0.162804717831917</v>
      </c>
      <c r="I9" s="17">
        <v>0.12761020792036701</v>
      </c>
      <c r="J9" s="17">
        <v>8.1537684628060395E-2</v>
      </c>
      <c r="K9" s="17">
        <v>8.4471475328948595E-2</v>
      </c>
      <c r="L9" s="17">
        <v>6.4798876879571699E-2</v>
      </c>
      <c r="M9" s="17"/>
      <c r="N9" s="17">
        <v>0.153504448555037</v>
      </c>
      <c r="O9" s="17">
        <v>9.2283819095656E-2</v>
      </c>
      <c r="P9" s="17">
        <v>0.12308011072331899</v>
      </c>
      <c r="Q9" s="17">
        <v>9.9791239444951094E-2</v>
      </c>
      <c r="R9" s="17"/>
      <c r="S9" s="17">
        <v>0.17571385772067899</v>
      </c>
      <c r="T9" s="17">
        <v>0.14138242736935</v>
      </c>
      <c r="U9" s="17">
        <v>6.8511244596053095E-2</v>
      </c>
      <c r="V9" s="17">
        <v>9.4551779779674702E-2</v>
      </c>
      <c r="W9" s="17">
        <v>0.10207561571868</v>
      </c>
      <c r="X9" s="17">
        <v>0.116055718029071</v>
      </c>
      <c r="Y9" s="17">
        <v>0.102259717841427</v>
      </c>
      <c r="Z9" s="17">
        <v>6.6364871501764205E-2</v>
      </c>
      <c r="AA9" s="17">
        <v>0.105661807650947</v>
      </c>
      <c r="AB9" s="17">
        <v>0.11964592646821801</v>
      </c>
      <c r="AC9" s="17">
        <v>0.130437365664196</v>
      </c>
      <c r="AD9" s="17"/>
      <c r="AE9" s="17">
        <v>7.3615176270638405E-2</v>
      </c>
      <c r="AF9" s="17">
        <v>0.150937855547953</v>
      </c>
      <c r="AG9" s="17">
        <v>0.121245897391699</v>
      </c>
      <c r="AH9" s="17"/>
      <c r="AI9" s="17">
        <v>8.97527496451863E-2</v>
      </c>
      <c r="AJ9" s="17">
        <v>0.14649491556498601</v>
      </c>
      <c r="AK9" s="17">
        <v>0.184490103874556</v>
      </c>
      <c r="AL9" s="17">
        <v>9.6767727118310207E-2</v>
      </c>
      <c r="AM9" s="17">
        <v>8.1613555264604107E-2</v>
      </c>
      <c r="AN9" s="17"/>
      <c r="AO9" s="17">
        <v>0.109589642471873</v>
      </c>
      <c r="AP9" s="17">
        <v>0.144591604625188</v>
      </c>
      <c r="AQ9" s="17">
        <v>0.16653055467018199</v>
      </c>
      <c r="AR9" s="17"/>
      <c r="AS9" s="17">
        <v>8.9650745749086297E-2</v>
      </c>
      <c r="AT9" s="17">
        <v>0.109307116021079</v>
      </c>
      <c r="AU9" s="17">
        <v>0.14201439764825999</v>
      </c>
      <c r="AV9" s="17">
        <v>0.19081830612438599</v>
      </c>
      <c r="AW9" s="17">
        <v>0.22108081285182599</v>
      </c>
    </row>
    <row r="10" spans="2:49" ht="120" x14ac:dyDescent="0.25">
      <c r="B10" s="18" t="s">
        <v>557</v>
      </c>
      <c r="C10" s="17">
        <v>0.30894580363606</v>
      </c>
      <c r="D10" s="17">
        <v>0.31592990478644101</v>
      </c>
      <c r="E10" s="17">
        <v>0.30229485439593001</v>
      </c>
      <c r="F10" s="17"/>
      <c r="G10" s="17">
        <v>0.33526506418118301</v>
      </c>
      <c r="H10" s="17">
        <v>0.32719788742134898</v>
      </c>
      <c r="I10" s="17">
        <v>0.31375102350182699</v>
      </c>
      <c r="J10" s="17">
        <v>0.29140041776377801</v>
      </c>
      <c r="K10" s="17">
        <v>0.28884699522942298</v>
      </c>
      <c r="L10" s="17">
        <v>0.30018185423683702</v>
      </c>
      <c r="M10" s="17"/>
      <c r="N10" s="17">
        <v>0.38303248829334002</v>
      </c>
      <c r="O10" s="17">
        <v>0.32587624629671003</v>
      </c>
      <c r="P10" s="17">
        <v>0.26713405023097803</v>
      </c>
      <c r="Q10" s="17">
        <v>0.24908972249977901</v>
      </c>
      <c r="R10" s="17"/>
      <c r="S10" s="17">
        <v>0.32234547514457002</v>
      </c>
      <c r="T10" s="17">
        <v>0.30563990355327397</v>
      </c>
      <c r="U10" s="17">
        <v>0.335478422784243</v>
      </c>
      <c r="V10" s="17">
        <v>0.32156756322615399</v>
      </c>
      <c r="W10" s="17">
        <v>0.34395476641829098</v>
      </c>
      <c r="X10" s="17">
        <v>0.28576300433301499</v>
      </c>
      <c r="Y10" s="17">
        <v>0.310530184343076</v>
      </c>
      <c r="Z10" s="17">
        <v>0.28167989076793498</v>
      </c>
      <c r="AA10" s="17">
        <v>0.27900840577776198</v>
      </c>
      <c r="AB10" s="17">
        <v>0.33182637799151399</v>
      </c>
      <c r="AC10" s="17">
        <v>0.25160337747994099</v>
      </c>
      <c r="AD10" s="17"/>
      <c r="AE10" s="17">
        <v>0.25827374969396</v>
      </c>
      <c r="AF10" s="17">
        <v>0.37697488825106201</v>
      </c>
      <c r="AG10" s="17">
        <v>0.24426393126106899</v>
      </c>
      <c r="AH10" s="17"/>
      <c r="AI10" s="17">
        <v>0.28469022140148098</v>
      </c>
      <c r="AJ10" s="17">
        <v>0.34403210244565002</v>
      </c>
      <c r="AK10" s="17">
        <v>0.44106233124324201</v>
      </c>
      <c r="AL10" s="17">
        <v>0.18611469682201601</v>
      </c>
      <c r="AM10" s="17">
        <v>0.21863095217866799</v>
      </c>
      <c r="AN10" s="17"/>
      <c r="AO10" s="17">
        <v>0.299395735002153</v>
      </c>
      <c r="AP10" s="17">
        <v>0.34782002116446697</v>
      </c>
      <c r="AQ10" s="17">
        <v>0.38478559469252599</v>
      </c>
      <c r="AR10" s="17"/>
      <c r="AS10" s="17">
        <v>0.24581264143476</v>
      </c>
      <c r="AT10" s="17">
        <v>0.30655913040478899</v>
      </c>
      <c r="AU10" s="17">
        <v>0.341740015919822</v>
      </c>
      <c r="AV10" s="17">
        <v>0.38691133812541301</v>
      </c>
      <c r="AW10" s="17">
        <v>0.47263543484092502</v>
      </c>
    </row>
    <row r="11" spans="2:49" ht="120" x14ac:dyDescent="0.25">
      <c r="B11" s="18" t="s">
        <v>558</v>
      </c>
      <c r="C11" s="17">
        <v>0.24221147685677999</v>
      </c>
      <c r="D11" s="17">
        <v>0.22589275264900199</v>
      </c>
      <c r="E11" s="17">
        <v>0.25855075999883897</v>
      </c>
      <c r="F11" s="17"/>
      <c r="G11" s="17">
        <v>0.21425447026533401</v>
      </c>
      <c r="H11" s="17">
        <v>0.21095392387711201</v>
      </c>
      <c r="I11" s="17">
        <v>0.22962970915775699</v>
      </c>
      <c r="J11" s="17">
        <v>0.23625057093931101</v>
      </c>
      <c r="K11" s="17">
        <v>0.25951415676134998</v>
      </c>
      <c r="L11" s="17">
        <v>0.28997190208071399</v>
      </c>
      <c r="M11" s="17"/>
      <c r="N11" s="17">
        <v>0.226497921876191</v>
      </c>
      <c r="O11" s="17">
        <v>0.26519078745427699</v>
      </c>
      <c r="P11" s="17">
        <v>0.25268762394821598</v>
      </c>
      <c r="Q11" s="17">
        <v>0.22657136637258299</v>
      </c>
      <c r="R11" s="17"/>
      <c r="S11" s="17">
        <v>0.23283585572860399</v>
      </c>
      <c r="T11" s="17">
        <v>0.270166047792544</v>
      </c>
      <c r="U11" s="17">
        <v>0.25265953425598198</v>
      </c>
      <c r="V11" s="17">
        <v>0.23352908410511</v>
      </c>
      <c r="W11" s="17">
        <v>0.22755719956894399</v>
      </c>
      <c r="X11" s="17">
        <v>0.22655812395186101</v>
      </c>
      <c r="Y11" s="17">
        <v>0.23506362049969501</v>
      </c>
      <c r="Z11" s="17">
        <v>0.22640287081844801</v>
      </c>
      <c r="AA11" s="17">
        <v>0.239667190477239</v>
      </c>
      <c r="AB11" s="17">
        <v>0.26361223982221899</v>
      </c>
      <c r="AC11" s="17">
        <v>0.234566875123664</v>
      </c>
      <c r="AD11" s="17"/>
      <c r="AE11" s="17">
        <v>0.25590900642445302</v>
      </c>
      <c r="AF11" s="17">
        <v>0.243226463243464</v>
      </c>
      <c r="AG11" s="17">
        <v>0.19802255339355901</v>
      </c>
      <c r="AH11" s="17"/>
      <c r="AI11" s="17">
        <v>0.25691962411658398</v>
      </c>
      <c r="AJ11" s="17">
        <v>0.24893160109533799</v>
      </c>
      <c r="AK11" s="17">
        <v>0.21217003040044999</v>
      </c>
      <c r="AL11" s="17">
        <v>0.21892210889352801</v>
      </c>
      <c r="AM11" s="17">
        <v>0.235251959315224</v>
      </c>
      <c r="AN11" s="17"/>
      <c r="AO11" s="17">
        <v>0.25865488490496202</v>
      </c>
      <c r="AP11" s="17">
        <v>0.24265118743085601</v>
      </c>
      <c r="AQ11" s="17">
        <v>0.26340712829769097</v>
      </c>
      <c r="AR11" s="17"/>
      <c r="AS11" s="17">
        <v>0.23213176893021101</v>
      </c>
      <c r="AT11" s="17">
        <v>0.26150487813346501</v>
      </c>
      <c r="AU11" s="17">
        <v>0.261281574415059</v>
      </c>
      <c r="AV11" s="17">
        <v>0.192341057693555</v>
      </c>
      <c r="AW11" s="17">
        <v>0.201089656686329</v>
      </c>
    </row>
    <row r="12" spans="2:49" ht="75" x14ac:dyDescent="0.25">
      <c r="B12" s="18" t="s">
        <v>559</v>
      </c>
      <c r="C12" s="17">
        <v>0.22232874890618201</v>
      </c>
      <c r="D12" s="17">
        <v>0.22844145820658801</v>
      </c>
      <c r="E12" s="17">
        <v>0.21823403703177299</v>
      </c>
      <c r="F12" s="17"/>
      <c r="G12" s="17">
        <v>0.10389619090331401</v>
      </c>
      <c r="H12" s="17">
        <v>0.17685256305830499</v>
      </c>
      <c r="I12" s="17">
        <v>0.234585801207603</v>
      </c>
      <c r="J12" s="17">
        <v>0.27700046179445398</v>
      </c>
      <c r="K12" s="17">
        <v>0.27528095113884299</v>
      </c>
      <c r="L12" s="17">
        <v>0.24923493912149899</v>
      </c>
      <c r="M12" s="17"/>
      <c r="N12" s="17">
        <v>0.15491195313643299</v>
      </c>
      <c r="O12" s="17">
        <v>0.215642292500178</v>
      </c>
      <c r="P12" s="17">
        <v>0.254730255018981</v>
      </c>
      <c r="Q12" s="17">
        <v>0.27631212738169603</v>
      </c>
      <c r="R12" s="17"/>
      <c r="S12" s="17">
        <v>0.17079712389100801</v>
      </c>
      <c r="T12" s="17">
        <v>0.173949743673423</v>
      </c>
      <c r="U12" s="17">
        <v>0.225410365527423</v>
      </c>
      <c r="V12" s="17">
        <v>0.25335590714860101</v>
      </c>
      <c r="W12" s="17">
        <v>0.18722598073824001</v>
      </c>
      <c r="X12" s="17">
        <v>0.25498460627886899</v>
      </c>
      <c r="Y12" s="17">
        <v>0.246473946918259</v>
      </c>
      <c r="Z12" s="17">
        <v>0.32723844052730799</v>
      </c>
      <c r="AA12" s="17">
        <v>0.26024903869218802</v>
      </c>
      <c r="AB12" s="17">
        <v>0.19195288656137399</v>
      </c>
      <c r="AC12" s="17">
        <v>0.27061031658122298</v>
      </c>
      <c r="AD12" s="17"/>
      <c r="AE12" s="17">
        <v>0.31654639267241103</v>
      </c>
      <c r="AF12" s="17">
        <v>0.15682922781547301</v>
      </c>
      <c r="AG12" s="17">
        <v>0.23604188122738701</v>
      </c>
      <c r="AH12" s="17"/>
      <c r="AI12" s="17">
        <v>0.28189803972219601</v>
      </c>
      <c r="AJ12" s="17">
        <v>0.17272606781777899</v>
      </c>
      <c r="AK12" s="17">
        <v>0.117352526688284</v>
      </c>
      <c r="AL12" s="17">
        <v>0.46548522629387101</v>
      </c>
      <c r="AM12" s="17">
        <v>0.27009469254956903</v>
      </c>
      <c r="AN12" s="17"/>
      <c r="AO12" s="17">
        <v>0.25405638322891999</v>
      </c>
      <c r="AP12" s="17">
        <v>0.17577528686712901</v>
      </c>
      <c r="AQ12" s="17">
        <v>0.14031714680823101</v>
      </c>
      <c r="AR12" s="17"/>
      <c r="AS12" s="17">
        <v>0.29671598245826603</v>
      </c>
      <c r="AT12" s="17">
        <v>0.22425918699058001</v>
      </c>
      <c r="AU12" s="17">
        <v>0.16268502711260099</v>
      </c>
      <c r="AV12" s="17">
        <v>0.15660294780718401</v>
      </c>
      <c r="AW12" s="17">
        <v>4.0078753918935998E-2</v>
      </c>
    </row>
    <row r="13" spans="2:49" x14ac:dyDescent="0.25">
      <c r="B13" s="18" t="s">
        <v>81</v>
      </c>
      <c r="C13" s="19">
        <v>0.108667179831012</v>
      </c>
      <c r="D13" s="19">
        <v>9.0433451645289001E-2</v>
      </c>
      <c r="E13" s="19">
        <v>0.124501379613844</v>
      </c>
      <c r="F13" s="19"/>
      <c r="G13" s="19">
        <v>0.139128336711281</v>
      </c>
      <c r="H13" s="19">
        <v>0.122190907811317</v>
      </c>
      <c r="I13" s="19">
        <v>9.4423258212446196E-2</v>
      </c>
      <c r="J13" s="19">
        <v>0.113810864874397</v>
      </c>
      <c r="K13" s="19">
        <v>9.1886421541435795E-2</v>
      </c>
      <c r="L13" s="19">
        <v>9.5812427681378098E-2</v>
      </c>
      <c r="M13" s="19"/>
      <c r="N13" s="19">
        <v>8.2053188138999894E-2</v>
      </c>
      <c r="O13" s="19">
        <v>0.101006854653179</v>
      </c>
      <c r="P13" s="19">
        <v>0.102367960078506</v>
      </c>
      <c r="Q13" s="19">
        <v>0.14823554430099101</v>
      </c>
      <c r="R13" s="19"/>
      <c r="S13" s="19">
        <v>9.8307687515139103E-2</v>
      </c>
      <c r="T13" s="19">
        <v>0.108861877611409</v>
      </c>
      <c r="U13" s="19">
        <v>0.117940432836299</v>
      </c>
      <c r="V13" s="19">
        <v>9.6995665740459799E-2</v>
      </c>
      <c r="W13" s="19">
        <v>0.139186437555846</v>
      </c>
      <c r="X13" s="19">
        <v>0.116638547407183</v>
      </c>
      <c r="Y13" s="19">
        <v>0.105672530397543</v>
      </c>
      <c r="Z13" s="19">
        <v>9.8313926384544795E-2</v>
      </c>
      <c r="AA13" s="19">
        <v>0.115413557401863</v>
      </c>
      <c r="AB13" s="19">
        <v>9.2962569156674404E-2</v>
      </c>
      <c r="AC13" s="19">
        <v>0.112782065150976</v>
      </c>
      <c r="AD13" s="19"/>
      <c r="AE13" s="19">
        <v>9.5655674938537494E-2</v>
      </c>
      <c r="AF13" s="19">
        <v>7.2031565142047296E-2</v>
      </c>
      <c r="AG13" s="19">
        <v>0.200425736726286</v>
      </c>
      <c r="AH13" s="19"/>
      <c r="AI13" s="19">
        <v>8.6739365114551506E-2</v>
      </c>
      <c r="AJ13" s="19">
        <v>8.7815313076247195E-2</v>
      </c>
      <c r="AK13" s="19">
        <v>4.4925007793468197E-2</v>
      </c>
      <c r="AL13" s="19">
        <v>3.2710240872275198E-2</v>
      </c>
      <c r="AM13" s="19">
        <v>0.19440884069193401</v>
      </c>
      <c r="AN13" s="19"/>
      <c r="AO13" s="19">
        <v>7.8303354392091795E-2</v>
      </c>
      <c r="AP13" s="19">
        <v>8.9161899912359899E-2</v>
      </c>
      <c r="AQ13" s="19">
        <v>4.4959575531370102E-2</v>
      </c>
      <c r="AR13" s="19"/>
      <c r="AS13" s="19">
        <v>0.135688861427677</v>
      </c>
      <c r="AT13" s="19">
        <v>9.8369688450086798E-2</v>
      </c>
      <c r="AU13" s="19">
        <v>9.2278984904258496E-2</v>
      </c>
      <c r="AV13" s="19">
        <v>7.3326350249462505E-2</v>
      </c>
      <c r="AW13" s="19">
        <v>6.5115341701984505E-2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561</v>
      </c>
      <c r="C9" s="17">
        <v>7.0625446513788506E-2</v>
      </c>
      <c r="D9" s="17">
        <v>8.8400220421438302E-2</v>
      </c>
      <c r="E9" s="17">
        <v>5.3874720157451497E-2</v>
      </c>
      <c r="F9" s="17"/>
      <c r="G9" s="17">
        <v>6.8002470745550603E-2</v>
      </c>
      <c r="H9" s="17">
        <v>6.9597415992831799E-2</v>
      </c>
      <c r="I9" s="17">
        <v>5.5227400400432301E-2</v>
      </c>
      <c r="J9" s="17">
        <v>6.5136365207853306E-2</v>
      </c>
      <c r="K9" s="17">
        <v>8.8859320068187406E-2</v>
      </c>
      <c r="L9" s="17">
        <v>7.8012159348655005E-2</v>
      </c>
      <c r="M9" s="17"/>
      <c r="N9" s="17">
        <v>7.3129894340597801E-2</v>
      </c>
      <c r="O9" s="17">
        <v>5.27359175953254E-2</v>
      </c>
      <c r="P9" s="17">
        <v>7.3304042226030194E-2</v>
      </c>
      <c r="Q9" s="17">
        <v>8.4700163723404401E-2</v>
      </c>
      <c r="R9" s="17"/>
      <c r="S9" s="17">
        <v>9.67938199916481E-2</v>
      </c>
      <c r="T9" s="17">
        <v>5.4670905324081802E-2</v>
      </c>
      <c r="U9" s="17">
        <v>6.9083426441102699E-2</v>
      </c>
      <c r="V9" s="17">
        <v>5.1787619036832398E-2</v>
      </c>
      <c r="W9" s="17">
        <v>8.1468759683630404E-2</v>
      </c>
      <c r="X9" s="17">
        <v>7.5852013050074996E-2</v>
      </c>
      <c r="Y9" s="17">
        <v>6.4199544666046798E-2</v>
      </c>
      <c r="Z9" s="17">
        <v>0.104368982101123</v>
      </c>
      <c r="AA9" s="17">
        <v>7.2174945651817604E-2</v>
      </c>
      <c r="AB9" s="17">
        <v>6.3832958875588694E-2</v>
      </c>
      <c r="AC9" s="17">
        <v>4.27877969739748E-2</v>
      </c>
      <c r="AD9" s="17"/>
      <c r="AE9" s="17">
        <v>9.9040043982995193E-2</v>
      </c>
      <c r="AF9" s="17">
        <v>5.2833868523034302E-2</v>
      </c>
      <c r="AG9" s="17">
        <v>6.8039961536857693E-2</v>
      </c>
      <c r="AH9" s="17"/>
      <c r="AI9" s="17">
        <v>0.115010623433625</v>
      </c>
      <c r="AJ9" s="17">
        <v>4.2630436707299997E-2</v>
      </c>
      <c r="AK9" s="17">
        <v>3.7466997573078302E-2</v>
      </c>
      <c r="AL9" s="17">
        <v>7.2708317026563093E-2</v>
      </c>
      <c r="AM9" s="17">
        <v>6.5596568268686706E-2</v>
      </c>
      <c r="AN9" s="17"/>
      <c r="AO9" s="17">
        <v>0.13367926181381301</v>
      </c>
      <c r="AP9" s="17">
        <v>4.62858694903579E-2</v>
      </c>
      <c r="AQ9" s="17">
        <v>4.3993130437376002E-2</v>
      </c>
      <c r="AR9" s="17"/>
      <c r="AS9" s="17">
        <v>8.6085250104285499E-2</v>
      </c>
      <c r="AT9" s="17">
        <v>5.18030860491396E-2</v>
      </c>
      <c r="AU9" s="17">
        <v>6.3083321472697795E-2</v>
      </c>
      <c r="AV9" s="17">
        <v>0.10240555583309401</v>
      </c>
      <c r="AW9" s="17">
        <v>6.2835816141210005E-2</v>
      </c>
    </row>
    <row r="10" spans="2:49" ht="45" x14ac:dyDescent="0.25">
      <c r="B10" s="18" t="s">
        <v>562</v>
      </c>
      <c r="C10" s="17">
        <v>0.246358105466877</v>
      </c>
      <c r="D10" s="17">
        <v>0.27250468098338698</v>
      </c>
      <c r="E10" s="17">
        <v>0.220940737872244</v>
      </c>
      <c r="F10" s="17"/>
      <c r="G10" s="17">
        <v>0.26119389064925103</v>
      </c>
      <c r="H10" s="17">
        <v>0.26436551798713198</v>
      </c>
      <c r="I10" s="17">
        <v>0.235395240851204</v>
      </c>
      <c r="J10" s="17">
        <v>0.23136959775222399</v>
      </c>
      <c r="K10" s="17">
        <v>0.237503236877327</v>
      </c>
      <c r="L10" s="17">
        <v>0.24877115976108699</v>
      </c>
      <c r="M10" s="17"/>
      <c r="N10" s="17">
        <v>0.27250649593728299</v>
      </c>
      <c r="O10" s="17">
        <v>0.25483362634049</v>
      </c>
      <c r="P10" s="17">
        <v>0.263988539437708</v>
      </c>
      <c r="Q10" s="17">
        <v>0.19481185648730201</v>
      </c>
      <c r="R10" s="17"/>
      <c r="S10" s="17">
        <v>0.27688840071068999</v>
      </c>
      <c r="T10" s="17">
        <v>0.24774249603948401</v>
      </c>
      <c r="U10" s="17">
        <v>0.20574682121264301</v>
      </c>
      <c r="V10" s="17">
        <v>0.24284426567053</v>
      </c>
      <c r="W10" s="17">
        <v>0.25513624122511702</v>
      </c>
      <c r="X10" s="17">
        <v>0.27589394194749201</v>
      </c>
      <c r="Y10" s="17">
        <v>0.23760735004238101</v>
      </c>
      <c r="Z10" s="17">
        <v>0.30001384206148202</v>
      </c>
      <c r="AA10" s="17">
        <v>0.25125839223231899</v>
      </c>
      <c r="AB10" s="17">
        <v>0.179224253263712</v>
      </c>
      <c r="AC10" s="17">
        <v>0.24438768914162901</v>
      </c>
      <c r="AD10" s="17"/>
      <c r="AE10" s="17">
        <v>0.30185610169953497</v>
      </c>
      <c r="AF10" s="17">
        <v>0.21248093477369401</v>
      </c>
      <c r="AG10" s="17">
        <v>0.20044985268104801</v>
      </c>
      <c r="AH10" s="17"/>
      <c r="AI10" s="17">
        <v>0.33173583807783802</v>
      </c>
      <c r="AJ10" s="17">
        <v>0.228374635411421</v>
      </c>
      <c r="AK10" s="17">
        <v>0.18718576486139099</v>
      </c>
      <c r="AL10" s="17">
        <v>0.23716075609271201</v>
      </c>
      <c r="AM10" s="17">
        <v>0.194375100453137</v>
      </c>
      <c r="AN10" s="17"/>
      <c r="AO10" s="17">
        <v>0.39591797591564398</v>
      </c>
      <c r="AP10" s="17">
        <v>0.22846911576801399</v>
      </c>
      <c r="AQ10" s="17">
        <v>0.25131679734618401</v>
      </c>
      <c r="AR10" s="17"/>
      <c r="AS10" s="17">
        <v>0.231943613805947</v>
      </c>
      <c r="AT10" s="17">
        <v>0.26843244539611999</v>
      </c>
      <c r="AU10" s="17">
        <v>0.22101473072161401</v>
      </c>
      <c r="AV10" s="17">
        <v>0.28445428803431899</v>
      </c>
      <c r="AW10" s="17">
        <v>0.23626110719136501</v>
      </c>
    </row>
    <row r="11" spans="2:49" ht="30" x14ac:dyDescent="0.25">
      <c r="B11" s="18" t="s">
        <v>563</v>
      </c>
      <c r="C11" s="17">
        <v>0.25828200746896701</v>
      </c>
      <c r="D11" s="17">
        <v>0.271179278854495</v>
      </c>
      <c r="E11" s="17">
        <v>0.24650060462118001</v>
      </c>
      <c r="F11" s="17"/>
      <c r="G11" s="17">
        <v>0.299776166425129</v>
      </c>
      <c r="H11" s="17">
        <v>0.24025802572538599</v>
      </c>
      <c r="I11" s="17">
        <v>0.26207580520037599</v>
      </c>
      <c r="J11" s="17">
        <v>0.25030745073285099</v>
      </c>
      <c r="K11" s="17">
        <v>0.24641375774128699</v>
      </c>
      <c r="L11" s="17">
        <v>0.25629440178753898</v>
      </c>
      <c r="M11" s="17"/>
      <c r="N11" s="17">
        <v>0.25723819714692597</v>
      </c>
      <c r="O11" s="17">
        <v>0.27528086379691102</v>
      </c>
      <c r="P11" s="17">
        <v>0.24457391477837501</v>
      </c>
      <c r="Q11" s="17">
        <v>0.25381497327649399</v>
      </c>
      <c r="R11" s="17"/>
      <c r="S11" s="17">
        <v>0.245396187270955</v>
      </c>
      <c r="T11" s="17">
        <v>0.288517772138013</v>
      </c>
      <c r="U11" s="17">
        <v>0.249617751028368</v>
      </c>
      <c r="V11" s="17">
        <v>0.27331973288678202</v>
      </c>
      <c r="W11" s="17">
        <v>0.23460884418451</v>
      </c>
      <c r="X11" s="17">
        <v>0.24667915402274301</v>
      </c>
      <c r="Y11" s="17">
        <v>0.25006649211889098</v>
      </c>
      <c r="Z11" s="17">
        <v>0.20512622000164901</v>
      </c>
      <c r="AA11" s="17">
        <v>0.264313302898665</v>
      </c>
      <c r="AB11" s="17">
        <v>0.27354833036988602</v>
      </c>
      <c r="AC11" s="17">
        <v>0.27143551621331502</v>
      </c>
      <c r="AD11" s="17"/>
      <c r="AE11" s="17">
        <v>0.25225888522505702</v>
      </c>
      <c r="AF11" s="17">
        <v>0.27745707009394199</v>
      </c>
      <c r="AG11" s="17">
        <v>0.23530565720320301</v>
      </c>
      <c r="AH11" s="17"/>
      <c r="AI11" s="17">
        <v>0.27464891217394899</v>
      </c>
      <c r="AJ11" s="17">
        <v>0.251253436444209</v>
      </c>
      <c r="AK11" s="17">
        <v>0.31813311731691701</v>
      </c>
      <c r="AL11" s="17">
        <v>0.29289667852500101</v>
      </c>
      <c r="AM11" s="17">
        <v>0.19827586862549501</v>
      </c>
      <c r="AN11" s="17"/>
      <c r="AO11" s="17">
        <v>0.25070679645858401</v>
      </c>
      <c r="AP11" s="17">
        <v>0.261849344286601</v>
      </c>
      <c r="AQ11" s="17">
        <v>0.30327053778729401</v>
      </c>
      <c r="AR11" s="17"/>
      <c r="AS11" s="17">
        <v>0.23971587895367499</v>
      </c>
      <c r="AT11" s="17">
        <v>0.260599521938712</v>
      </c>
      <c r="AU11" s="17">
        <v>0.27799424839081899</v>
      </c>
      <c r="AV11" s="17">
        <v>0.23491650496701399</v>
      </c>
      <c r="AW11" s="17">
        <v>0.363327836502224</v>
      </c>
    </row>
    <row r="12" spans="2:49" ht="30" x14ac:dyDescent="0.25">
      <c r="B12" s="18" t="s">
        <v>564</v>
      </c>
      <c r="C12" s="17">
        <v>0.16793957921809899</v>
      </c>
      <c r="D12" s="17">
        <v>0.15216629694788</v>
      </c>
      <c r="E12" s="17">
        <v>0.18162966158902899</v>
      </c>
      <c r="F12" s="17"/>
      <c r="G12" s="17">
        <v>0.17503428052522299</v>
      </c>
      <c r="H12" s="17">
        <v>0.16790757482011701</v>
      </c>
      <c r="I12" s="17">
        <v>0.166817448759844</v>
      </c>
      <c r="J12" s="17">
        <v>0.16470535685059601</v>
      </c>
      <c r="K12" s="17">
        <v>0.182375409878234</v>
      </c>
      <c r="L12" s="17">
        <v>0.15704048606562401</v>
      </c>
      <c r="M12" s="17"/>
      <c r="N12" s="17">
        <v>0.187920568499886</v>
      </c>
      <c r="O12" s="17">
        <v>0.16547611681456501</v>
      </c>
      <c r="P12" s="17">
        <v>0.16806024936455</v>
      </c>
      <c r="Q12" s="17">
        <v>0.148085151553807</v>
      </c>
      <c r="R12" s="17"/>
      <c r="S12" s="17">
        <v>0.16256997228574399</v>
      </c>
      <c r="T12" s="17">
        <v>0.156684448163703</v>
      </c>
      <c r="U12" s="17">
        <v>0.14713762658951701</v>
      </c>
      <c r="V12" s="17">
        <v>0.14729270487534599</v>
      </c>
      <c r="W12" s="17">
        <v>0.22734933373260099</v>
      </c>
      <c r="X12" s="17">
        <v>0.14417262407112399</v>
      </c>
      <c r="Y12" s="17">
        <v>0.16799493724428299</v>
      </c>
      <c r="Z12" s="17">
        <v>0.182706865857824</v>
      </c>
      <c r="AA12" s="17">
        <v>0.15443113821225901</v>
      </c>
      <c r="AB12" s="17">
        <v>0.21645964413420801</v>
      </c>
      <c r="AC12" s="17">
        <v>0.172926727620341</v>
      </c>
      <c r="AD12" s="17"/>
      <c r="AE12" s="17">
        <v>0.121052338434918</v>
      </c>
      <c r="AF12" s="17">
        <v>0.21353415323723199</v>
      </c>
      <c r="AG12" s="17">
        <v>0.15010849071778001</v>
      </c>
      <c r="AH12" s="17"/>
      <c r="AI12" s="17">
        <v>8.9501707505467598E-2</v>
      </c>
      <c r="AJ12" s="17">
        <v>0.227489039285411</v>
      </c>
      <c r="AK12" s="17">
        <v>0.22440936254937399</v>
      </c>
      <c r="AL12" s="17">
        <v>0.155931544519467</v>
      </c>
      <c r="AM12" s="17">
        <v>0.15838916346212101</v>
      </c>
      <c r="AN12" s="17"/>
      <c r="AO12" s="17">
        <v>7.2463282762664394E-2</v>
      </c>
      <c r="AP12" s="17">
        <v>0.22744636912894001</v>
      </c>
      <c r="AQ12" s="17">
        <v>0.20465716936608899</v>
      </c>
      <c r="AR12" s="17"/>
      <c r="AS12" s="17">
        <v>0.14198008014308899</v>
      </c>
      <c r="AT12" s="17">
        <v>0.165468550465002</v>
      </c>
      <c r="AU12" s="17">
        <v>0.20302035896277601</v>
      </c>
      <c r="AV12" s="17">
        <v>0.16978916350088499</v>
      </c>
      <c r="AW12" s="17">
        <v>0.103746573530678</v>
      </c>
    </row>
    <row r="13" spans="2:49" ht="30" x14ac:dyDescent="0.25">
      <c r="B13" s="18" t="s">
        <v>565</v>
      </c>
      <c r="C13" s="17">
        <v>4.5279697429971601E-2</v>
      </c>
      <c r="D13" s="17">
        <v>4.81986502266206E-2</v>
      </c>
      <c r="E13" s="17">
        <v>4.1864643199617503E-2</v>
      </c>
      <c r="F13" s="17"/>
      <c r="G13" s="17">
        <v>4.9010954905979502E-2</v>
      </c>
      <c r="H13" s="17">
        <v>4.5735618908194602E-2</v>
      </c>
      <c r="I13" s="17">
        <v>4.9564384572495297E-2</v>
      </c>
      <c r="J13" s="17">
        <v>6.1665255229836097E-2</v>
      </c>
      <c r="K13" s="17">
        <v>4.8387540904018499E-2</v>
      </c>
      <c r="L13" s="17">
        <v>2.3497062548745101E-2</v>
      </c>
      <c r="M13" s="17"/>
      <c r="N13" s="17">
        <v>4.2879788974126601E-2</v>
      </c>
      <c r="O13" s="17">
        <v>4.4776212174378598E-2</v>
      </c>
      <c r="P13" s="17">
        <v>4.4075113322952802E-2</v>
      </c>
      <c r="Q13" s="17">
        <v>5.0367394842221302E-2</v>
      </c>
      <c r="R13" s="17"/>
      <c r="S13" s="17">
        <v>3.3228775155938403E-2</v>
      </c>
      <c r="T13" s="17">
        <v>4.7794256028138499E-2</v>
      </c>
      <c r="U13" s="17">
        <v>5.4199119386103202E-2</v>
      </c>
      <c r="V13" s="17">
        <v>4.63062917412181E-2</v>
      </c>
      <c r="W13" s="17">
        <v>3.46416721280597E-2</v>
      </c>
      <c r="X13" s="17">
        <v>5.0546721126200199E-2</v>
      </c>
      <c r="Y13" s="17">
        <v>6.9938749598218206E-2</v>
      </c>
      <c r="Z13" s="17">
        <v>4.4322945519124399E-2</v>
      </c>
      <c r="AA13" s="17">
        <v>3.4381090007999E-2</v>
      </c>
      <c r="AB13" s="17">
        <v>5.8638960606475797E-2</v>
      </c>
      <c r="AC13" s="17">
        <v>2.3023284036177701E-2</v>
      </c>
      <c r="AD13" s="17"/>
      <c r="AE13" s="17">
        <v>2.75089957704274E-2</v>
      </c>
      <c r="AF13" s="17">
        <v>5.5262310948709099E-2</v>
      </c>
      <c r="AG13" s="17">
        <v>5.0120205956571399E-2</v>
      </c>
      <c r="AH13" s="17"/>
      <c r="AI13" s="17">
        <v>2.1499376737524101E-2</v>
      </c>
      <c r="AJ13" s="17">
        <v>6.4319395440592703E-2</v>
      </c>
      <c r="AK13" s="17">
        <v>4.4971999571757203E-2</v>
      </c>
      <c r="AL13" s="17">
        <v>3.2238065860481599E-2</v>
      </c>
      <c r="AM13" s="17">
        <v>5.2771863309999299E-2</v>
      </c>
      <c r="AN13" s="17"/>
      <c r="AO13" s="17">
        <v>1.0869655812613101E-2</v>
      </c>
      <c r="AP13" s="17">
        <v>5.4391223496991797E-2</v>
      </c>
      <c r="AQ13" s="17">
        <v>5.1230155908450703E-2</v>
      </c>
      <c r="AR13" s="17"/>
      <c r="AS13" s="17">
        <v>4.1750325863804102E-2</v>
      </c>
      <c r="AT13" s="17">
        <v>4.3751406263212299E-2</v>
      </c>
      <c r="AU13" s="17">
        <v>5.43825172470047E-2</v>
      </c>
      <c r="AV13" s="17">
        <v>5.1989694452266998E-2</v>
      </c>
      <c r="AW13" s="17">
        <v>4.5814861249739998E-2</v>
      </c>
    </row>
    <row r="14" spans="2:49" x14ac:dyDescent="0.25">
      <c r="B14" s="18" t="s">
        <v>81</v>
      </c>
      <c r="C14" s="19">
        <v>0.21151516390229699</v>
      </c>
      <c r="D14" s="19">
        <v>0.16755087256617801</v>
      </c>
      <c r="E14" s="19">
        <v>0.255189632560478</v>
      </c>
      <c r="F14" s="19"/>
      <c r="G14" s="19">
        <v>0.14698223674886701</v>
      </c>
      <c r="H14" s="19">
        <v>0.21213584656633899</v>
      </c>
      <c r="I14" s="19">
        <v>0.23091972021564799</v>
      </c>
      <c r="J14" s="19">
        <v>0.22681597422663899</v>
      </c>
      <c r="K14" s="19">
        <v>0.19646073453094601</v>
      </c>
      <c r="L14" s="19">
        <v>0.23638473048834999</v>
      </c>
      <c r="M14" s="19"/>
      <c r="N14" s="19">
        <v>0.16632505510118101</v>
      </c>
      <c r="O14" s="19">
        <v>0.206897263278331</v>
      </c>
      <c r="P14" s="19">
        <v>0.20599814087038401</v>
      </c>
      <c r="Q14" s="19">
        <v>0.26822046011677098</v>
      </c>
      <c r="R14" s="19"/>
      <c r="S14" s="19">
        <v>0.18512284458502501</v>
      </c>
      <c r="T14" s="19">
        <v>0.204590122306581</v>
      </c>
      <c r="U14" s="19">
        <v>0.27421525534226698</v>
      </c>
      <c r="V14" s="19">
        <v>0.23844938578929201</v>
      </c>
      <c r="W14" s="19">
        <v>0.166795149046081</v>
      </c>
      <c r="X14" s="19">
        <v>0.20685554578236601</v>
      </c>
      <c r="Y14" s="19">
        <v>0.21019292633018</v>
      </c>
      <c r="Z14" s="19">
        <v>0.163461144458799</v>
      </c>
      <c r="AA14" s="19">
        <v>0.22344113099693999</v>
      </c>
      <c r="AB14" s="19">
        <v>0.20829585275012799</v>
      </c>
      <c r="AC14" s="19">
        <v>0.24543898601456299</v>
      </c>
      <c r="AD14" s="19"/>
      <c r="AE14" s="19">
        <v>0.19828363488706699</v>
      </c>
      <c r="AF14" s="19">
        <v>0.18843166242338899</v>
      </c>
      <c r="AG14" s="19">
        <v>0.29597583190454002</v>
      </c>
      <c r="AH14" s="19"/>
      <c r="AI14" s="19">
        <v>0.167603542071597</v>
      </c>
      <c r="AJ14" s="19">
        <v>0.185933056711065</v>
      </c>
      <c r="AK14" s="19">
        <v>0.18783275812748301</v>
      </c>
      <c r="AL14" s="19">
        <v>0.20906463797577499</v>
      </c>
      <c r="AM14" s="19">
        <v>0.330591435880561</v>
      </c>
      <c r="AN14" s="19"/>
      <c r="AO14" s="19">
        <v>0.13636302723668201</v>
      </c>
      <c r="AP14" s="19">
        <v>0.181558077829096</v>
      </c>
      <c r="AQ14" s="19">
        <v>0.14553220915460599</v>
      </c>
      <c r="AR14" s="19"/>
      <c r="AS14" s="19">
        <v>0.25852485112919898</v>
      </c>
      <c r="AT14" s="19">
        <v>0.20994498988781399</v>
      </c>
      <c r="AU14" s="19">
        <v>0.18050482320508901</v>
      </c>
      <c r="AV14" s="19">
        <v>0.15644479321242</v>
      </c>
      <c r="AW14" s="19">
        <v>0.18801380538478299</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W3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567</v>
      </c>
      <c r="C9" s="17">
        <v>0.36630993941661899</v>
      </c>
      <c r="D9" s="17">
        <v>0.38383629333166702</v>
      </c>
      <c r="E9" s="17">
        <v>0.3474485301918</v>
      </c>
      <c r="F9" s="17"/>
      <c r="G9" s="17">
        <v>0.385045990967257</v>
      </c>
      <c r="H9" s="17">
        <v>0.34702242696215202</v>
      </c>
      <c r="I9" s="17">
        <v>0.321941757058053</v>
      </c>
      <c r="J9" s="17">
        <v>0.350428271220453</v>
      </c>
      <c r="K9" s="17">
        <v>0.38654995364320099</v>
      </c>
      <c r="L9" s="17">
        <v>0.40484672237931602</v>
      </c>
      <c r="M9" s="17"/>
      <c r="N9" s="17">
        <v>0.42199248762533298</v>
      </c>
      <c r="O9" s="17">
        <v>0.35933582681599302</v>
      </c>
      <c r="P9" s="17">
        <v>0.35032078907527198</v>
      </c>
      <c r="Q9" s="17">
        <v>0.327957477224742</v>
      </c>
      <c r="R9" s="17"/>
      <c r="S9" s="17">
        <v>0.35260966025511398</v>
      </c>
      <c r="T9" s="17">
        <v>0.36216735895473201</v>
      </c>
      <c r="U9" s="17">
        <v>0.35490296908970198</v>
      </c>
      <c r="V9" s="17">
        <v>0.38349616318903801</v>
      </c>
      <c r="W9" s="17">
        <v>0.410877573116678</v>
      </c>
      <c r="X9" s="17">
        <v>0.35983022027371198</v>
      </c>
      <c r="Y9" s="17">
        <v>0.35777980966464601</v>
      </c>
      <c r="Z9" s="17">
        <v>0.33940145596726301</v>
      </c>
      <c r="AA9" s="17">
        <v>0.34365502720227298</v>
      </c>
      <c r="AB9" s="17">
        <v>0.40276750418794499</v>
      </c>
      <c r="AC9" s="17">
        <v>0.371520314681827</v>
      </c>
      <c r="AD9" s="17"/>
      <c r="AE9" s="17">
        <v>0.32857493047529701</v>
      </c>
      <c r="AF9" s="17">
        <v>0.41714807275201898</v>
      </c>
      <c r="AG9" s="17">
        <v>0.285506619843646</v>
      </c>
      <c r="AH9" s="17"/>
      <c r="AI9" s="17">
        <v>0.340477958520295</v>
      </c>
      <c r="AJ9" s="17">
        <v>0.41304778038887502</v>
      </c>
      <c r="AK9" s="17">
        <v>0.430218224846451</v>
      </c>
      <c r="AL9" s="17">
        <v>0.16075511757990599</v>
      </c>
      <c r="AM9" s="17">
        <v>0.27873076314857098</v>
      </c>
      <c r="AN9" s="17"/>
      <c r="AO9" s="17">
        <v>0.33656897101169098</v>
      </c>
      <c r="AP9" s="17">
        <v>0.41725365950080501</v>
      </c>
      <c r="AQ9" s="17">
        <v>0.418799129719026</v>
      </c>
      <c r="AR9" s="17"/>
      <c r="AS9" s="17">
        <v>0.349780286885221</v>
      </c>
      <c r="AT9" s="17">
        <v>0.35597249056618901</v>
      </c>
      <c r="AU9" s="17">
        <v>0.38425421273597898</v>
      </c>
      <c r="AV9" s="17">
        <v>0.380499614139165</v>
      </c>
      <c r="AW9" s="17">
        <v>0.34668354455894901</v>
      </c>
    </row>
    <row r="10" spans="2:49" x14ac:dyDescent="0.25">
      <c r="B10" s="18" t="s">
        <v>568</v>
      </c>
      <c r="C10" s="17">
        <v>0.27975482771057297</v>
      </c>
      <c r="D10" s="17">
        <v>0.27709077947979999</v>
      </c>
      <c r="E10" s="17">
        <v>0.27880624033936002</v>
      </c>
      <c r="F10" s="17"/>
      <c r="G10" s="17">
        <v>0.27084100263670402</v>
      </c>
      <c r="H10" s="17">
        <v>0.27164634201384003</v>
      </c>
      <c r="I10" s="17">
        <v>0.24169969577301001</v>
      </c>
      <c r="J10" s="17">
        <v>0.29330070351758902</v>
      </c>
      <c r="K10" s="17">
        <v>0.30179537300958098</v>
      </c>
      <c r="L10" s="17">
        <v>0.297582966533805</v>
      </c>
      <c r="M10" s="17"/>
      <c r="N10" s="17">
        <v>0.31750606398937398</v>
      </c>
      <c r="O10" s="17">
        <v>0.28632555317100999</v>
      </c>
      <c r="P10" s="17">
        <v>0.249028027848963</v>
      </c>
      <c r="Q10" s="17">
        <v>0.25811396827125699</v>
      </c>
      <c r="R10" s="17"/>
      <c r="S10" s="17">
        <v>0.275376707892382</v>
      </c>
      <c r="T10" s="17">
        <v>0.287059519177847</v>
      </c>
      <c r="U10" s="17">
        <v>0.28399854838767402</v>
      </c>
      <c r="V10" s="17">
        <v>0.26109227318477801</v>
      </c>
      <c r="W10" s="17">
        <v>0.34473464711764001</v>
      </c>
      <c r="X10" s="17">
        <v>0.228883140244587</v>
      </c>
      <c r="Y10" s="17">
        <v>0.28561030624007</v>
      </c>
      <c r="Z10" s="17">
        <v>0.23640941214035899</v>
      </c>
      <c r="AA10" s="17">
        <v>0.25947554422892799</v>
      </c>
      <c r="AB10" s="17">
        <v>0.32989501239344599</v>
      </c>
      <c r="AC10" s="17">
        <v>0.28015682449203799</v>
      </c>
      <c r="AD10" s="17"/>
      <c r="AE10" s="17">
        <v>0.22625530054633899</v>
      </c>
      <c r="AF10" s="17">
        <v>0.34281712559354099</v>
      </c>
      <c r="AG10" s="17">
        <v>0.21485402297186601</v>
      </c>
      <c r="AH10" s="17"/>
      <c r="AI10" s="17">
        <v>0.19088705860916699</v>
      </c>
      <c r="AJ10" s="17">
        <v>0.35284120599570101</v>
      </c>
      <c r="AK10" s="17">
        <v>0.38599808396366198</v>
      </c>
      <c r="AL10" s="17">
        <v>0.15635253065058599</v>
      </c>
      <c r="AM10" s="17">
        <v>0.22770863840424199</v>
      </c>
      <c r="AN10" s="17"/>
      <c r="AO10" s="17">
        <v>0.162335513734297</v>
      </c>
      <c r="AP10" s="17">
        <v>0.34870715899267601</v>
      </c>
      <c r="AQ10" s="17">
        <v>0.34692418843045097</v>
      </c>
      <c r="AR10" s="17"/>
      <c r="AS10" s="17">
        <v>0.243663052933765</v>
      </c>
      <c r="AT10" s="17">
        <v>0.266505548957581</v>
      </c>
      <c r="AU10" s="17">
        <v>0.33057075471499098</v>
      </c>
      <c r="AV10" s="17">
        <v>0.30300581261121101</v>
      </c>
      <c r="AW10" s="17">
        <v>0.36097841818423398</v>
      </c>
    </row>
    <row r="11" spans="2:49" x14ac:dyDescent="0.25">
      <c r="B11" s="18" t="s">
        <v>569</v>
      </c>
      <c r="C11" s="17">
        <v>0.228195091340024</v>
      </c>
      <c r="D11" s="17">
        <v>0.23655671334523201</v>
      </c>
      <c r="E11" s="17">
        <v>0.21600897214609599</v>
      </c>
      <c r="F11" s="17"/>
      <c r="G11" s="17">
        <v>0.15954420104169101</v>
      </c>
      <c r="H11" s="17">
        <v>0.20002732959904099</v>
      </c>
      <c r="I11" s="17">
        <v>0.225752406056341</v>
      </c>
      <c r="J11" s="17">
        <v>0.227003060845341</v>
      </c>
      <c r="K11" s="17">
        <v>0.27791790852745002</v>
      </c>
      <c r="L11" s="17">
        <v>0.267006531504699</v>
      </c>
      <c r="M11" s="17"/>
      <c r="N11" s="17">
        <v>0.26971996724321401</v>
      </c>
      <c r="O11" s="17">
        <v>0.22814490463363499</v>
      </c>
      <c r="P11" s="17">
        <v>0.196998702172301</v>
      </c>
      <c r="Q11" s="17">
        <v>0.208774628685264</v>
      </c>
      <c r="R11" s="17"/>
      <c r="S11" s="17">
        <v>0.205854962822243</v>
      </c>
      <c r="T11" s="17">
        <v>0.25984563731616001</v>
      </c>
      <c r="U11" s="17">
        <v>0.22299773040198201</v>
      </c>
      <c r="V11" s="17">
        <v>0.23174364906744099</v>
      </c>
      <c r="W11" s="17">
        <v>0.23545055502842999</v>
      </c>
      <c r="X11" s="17">
        <v>0.180909900863441</v>
      </c>
      <c r="Y11" s="17">
        <v>0.23759484161953501</v>
      </c>
      <c r="Z11" s="17">
        <v>0.215048207307492</v>
      </c>
      <c r="AA11" s="17">
        <v>0.201819490097605</v>
      </c>
      <c r="AB11" s="17">
        <v>0.29298590868939201</v>
      </c>
      <c r="AC11" s="17">
        <v>0.22234259624126701</v>
      </c>
      <c r="AD11" s="17"/>
      <c r="AE11" s="17">
        <v>0.19469460608202399</v>
      </c>
      <c r="AF11" s="17">
        <v>0.286041710244893</v>
      </c>
      <c r="AG11" s="17">
        <v>0.16526306214102199</v>
      </c>
      <c r="AH11" s="17"/>
      <c r="AI11" s="17">
        <v>0.143795041651545</v>
      </c>
      <c r="AJ11" s="17">
        <v>0.30238158025894502</v>
      </c>
      <c r="AK11" s="17">
        <v>0.28682997087093198</v>
      </c>
      <c r="AL11" s="17">
        <v>0.20925446663481401</v>
      </c>
      <c r="AM11" s="17">
        <v>0.19301809605937501</v>
      </c>
      <c r="AN11" s="17"/>
      <c r="AO11" s="17">
        <v>0.104448300964464</v>
      </c>
      <c r="AP11" s="17">
        <v>0.28258369800552002</v>
      </c>
      <c r="AQ11" s="17">
        <v>0.24897236560824099</v>
      </c>
      <c r="AR11" s="17"/>
      <c r="AS11" s="17">
        <v>0.19909972666178299</v>
      </c>
      <c r="AT11" s="17">
        <v>0.22536442756225</v>
      </c>
      <c r="AU11" s="17">
        <v>0.264241340184101</v>
      </c>
      <c r="AV11" s="17">
        <v>0.23751201030556501</v>
      </c>
      <c r="AW11" s="17">
        <v>0.28311848785225702</v>
      </c>
    </row>
    <row r="12" spans="2:49" x14ac:dyDescent="0.25">
      <c r="B12" s="18" t="s">
        <v>570</v>
      </c>
      <c r="C12" s="17">
        <v>0.201339203151188</v>
      </c>
      <c r="D12" s="17">
        <v>0.22819046728843501</v>
      </c>
      <c r="E12" s="17">
        <v>0.17539676879876501</v>
      </c>
      <c r="F12" s="17"/>
      <c r="G12" s="17">
        <v>0.17878351830168299</v>
      </c>
      <c r="H12" s="17">
        <v>0.174340412204228</v>
      </c>
      <c r="I12" s="17">
        <v>0.192467942322641</v>
      </c>
      <c r="J12" s="17">
        <v>0.194699895604802</v>
      </c>
      <c r="K12" s="17">
        <v>0.222191258645732</v>
      </c>
      <c r="L12" s="17">
        <v>0.237140709911906</v>
      </c>
      <c r="M12" s="17"/>
      <c r="N12" s="17">
        <v>0.19309256236417499</v>
      </c>
      <c r="O12" s="17">
        <v>0.20427626324395701</v>
      </c>
      <c r="P12" s="17">
        <v>0.22693783050194399</v>
      </c>
      <c r="Q12" s="17">
        <v>0.18395171998736701</v>
      </c>
      <c r="R12" s="17"/>
      <c r="S12" s="17">
        <v>0.18136274143018299</v>
      </c>
      <c r="T12" s="17">
        <v>0.17522384527176099</v>
      </c>
      <c r="U12" s="17">
        <v>0.193951593296115</v>
      </c>
      <c r="V12" s="17">
        <v>0.202621380029051</v>
      </c>
      <c r="W12" s="17">
        <v>0.213415215825799</v>
      </c>
      <c r="X12" s="17">
        <v>0.2287316976357</v>
      </c>
      <c r="Y12" s="17">
        <v>0.205165183212076</v>
      </c>
      <c r="Z12" s="17">
        <v>0.201223570565738</v>
      </c>
      <c r="AA12" s="17">
        <v>0.19300422159944999</v>
      </c>
      <c r="AB12" s="17">
        <v>0.243008866638073</v>
      </c>
      <c r="AC12" s="17">
        <v>0.205796601352909</v>
      </c>
      <c r="AD12" s="17"/>
      <c r="AE12" s="17">
        <v>0.271725229453185</v>
      </c>
      <c r="AF12" s="17">
        <v>0.16030639795714399</v>
      </c>
      <c r="AG12" s="17">
        <v>0.168782614311354</v>
      </c>
      <c r="AH12" s="17"/>
      <c r="AI12" s="17">
        <v>0.25761883531526297</v>
      </c>
      <c r="AJ12" s="17">
        <v>0.15189854043869</v>
      </c>
      <c r="AK12" s="17">
        <v>0.13547041563273199</v>
      </c>
      <c r="AL12" s="17">
        <v>0.39607356036075098</v>
      </c>
      <c r="AM12" s="17">
        <v>0.194212449648241</v>
      </c>
      <c r="AN12" s="17"/>
      <c r="AO12" s="17">
        <v>0.234326858961282</v>
      </c>
      <c r="AP12" s="17">
        <v>0.17363696584773</v>
      </c>
      <c r="AQ12" s="17">
        <v>0.18643696826074399</v>
      </c>
      <c r="AR12" s="17"/>
      <c r="AS12" s="17">
        <v>0.211484391805076</v>
      </c>
      <c r="AT12" s="17">
        <v>0.208312687520321</v>
      </c>
      <c r="AU12" s="17">
        <v>0.17414517113835601</v>
      </c>
      <c r="AV12" s="17">
        <v>0.205705671754252</v>
      </c>
      <c r="AW12" s="17">
        <v>0.20058434361246699</v>
      </c>
    </row>
    <row r="13" spans="2:49" x14ac:dyDescent="0.25">
      <c r="B13" s="18" t="s">
        <v>571</v>
      </c>
      <c r="C13" s="17">
        <v>0.18427887196690701</v>
      </c>
      <c r="D13" s="17">
        <v>0.19836363955535399</v>
      </c>
      <c r="E13" s="17">
        <v>0.16727360963101401</v>
      </c>
      <c r="F13" s="17"/>
      <c r="G13" s="17">
        <v>0.17895142703320199</v>
      </c>
      <c r="H13" s="17">
        <v>0.196518665683342</v>
      </c>
      <c r="I13" s="17">
        <v>0.19371834124707901</v>
      </c>
      <c r="J13" s="17">
        <v>0.16687216397278401</v>
      </c>
      <c r="K13" s="17">
        <v>0.21231819946286901</v>
      </c>
      <c r="L13" s="17">
        <v>0.165569554950348</v>
      </c>
      <c r="M13" s="17"/>
      <c r="N13" s="17">
        <v>0.20313119283467199</v>
      </c>
      <c r="O13" s="17">
        <v>0.17061413763451799</v>
      </c>
      <c r="P13" s="17">
        <v>0.1897229743087</v>
      </c>
      <c r="Q13" s="17">
        <v>0.17319754717084601</v>
      </c>
      <c r="R13" s="17"/>
      <c r="S13" s="17">
        <v>0.18520778310120301</v>
      </c>
      <c r="T13" s="17">
        <v>0.20510230183153999</v>
      </c>
      <c r="U13" s="17">
        <v>0.21153583489759101</v>
      </c>
      <c r="V13" s="17">
        <v>0.17488790819899999</v>
      </c>
      <c r="W13" s="17">
        <v>0.17554475187756799</v>
      </c>
      <c r="X13" s="17">
        <v>0.16208452932864501</v>
      </c>
      <c r="Y13" s="17">
        <v>0.184474257453006</v>
      </c>
      <c r="Z13" s="17">
        <v>0.163195307481841</v>
      </c>
      <c r="AA13" s="17">
        <v>0.175558423263588</v>
      </c>
      <c r="AB13" s="17">
        <v>0.21331774824182001</v>
      </c>
      <c r="AC13" s="17">
        <v>0.13650872012555601</v>
      </c>
      <c r="AD13" s="17"/>
      <c r="AE13" s="17">
        <v>0.15402531693503099</v>
      </c>
      <c r="AF13" s="17">
        <v>0.21999621753181201</v>
      </c>
      <c r="AG13" s="17">
        <v>0.154134260032005</v>
      </c>
      <c r="AH13" s="17"/>
      <c r="AI13" s="17">
        <v>0.107714173948398</v>
      </c>
      <c r="AJ13" s="17">
        <v>0.24061307889588601</v>
      </c>
      <c r="AK13" s="17">
        <v>0.20961009554558599</v>
      </c>
      <c r="AL13" s="17">
        <v>0.23496571991759199</v>
      </c>
      <c r="AM13" s="17">
        <v>0.17073712472670899</v>
      </c>
      <c r="AN13" s="17"/>
      <c r="AO13" s="17">
        <v>6.0595040964020699E-2</v>
      </c>
      <c r="AP13" s="17">
        <v>0.22897817382359401</v>
      </c>
      <c r="AQ13" s="17">
        <v>0.232949542537186</v>
      </c>
      <c r="AR13" s="17"/>
      <c r="AS13" s="17">
        <v>0.16759973446149201</v>
      </c>
      <c r="AT13" s="17">
        <v>0.18278290858757301</v>
      </c>
      <c r="AU13" s="17">
        <v>0.20081872018303401</v>
      </c>
      <c r="AV13" s="17">
        <v>0.186879391124221</v>
      </c>
      <c r="AW13" s="17">
        <v>0.21588770176063801</v>
      </c>
    </row>
    <row r="14" spans="2:49" x14ac:dyDescent="0.25">
      <c r="B14" s="18" t="s">
        <v>104</v>
      </c>
      <c r="C14" s="17">
        <v>0.17428400906675301</v>
      </c>
      <c r="D14" s="17">
        <v>0.119443819281041</v>
      </c>
      <c r="E14" s="17">
        <v>0.228670619557959</v>
      </c>
      <c r="F14" s="17"/>
      <c r="G14" s="17">
        <v>0.129152469884246</v>
      </c>
      <c r="H14" s="17">
        <v>0.16857964464046801</v>
      </c>
      <c r="I14" s="17">
        <v>0.17688447882893901</v>
      </c>
      <c r="J14" s="17">
        <v>0.19900934513898699</v>
      </c>
      <c r="K14" s="17">
        <v>0.17425902448501701</v>
      </c>
      <c r="L14" s="17">
        <v>0.18716372301327</v>
      </c>
      <c r="M14" s="17"/>
      <c r="N14" s="17">
        <v>0.122932447375277</v>
      </c>
      <c r="O14" s="17">
        <v>0.18862210679776301</v>
      </c>
      <c r="P14" s="17">
        <v>0.159983536407722</v>
      </c>
      <c r="Q14" s="17">
        <v>0.22584990445000899</v>
      </c>
      <c r="R14" s="17"/>
      <c r="S14" s="17">
        <v>0.13205648955781399</v>
      </c>
      <c r="T14" s="17">
        <v>0.187735363541395</v>
      </c>
      <c r="U14" s="17">
        <v>0.19796468224036001</v>
      </c>
      <c r="V14" s="17">
        <v>0.19815859688850301</v>
      </c>
      <c r="W14" s="17">
        <v>0.13054544242522401</v>
      </c>
      <c r="X14" s="17">
        <v>0.175912801294692</v>
      </c>
      <c r="Y14" s="17">
        <v>0.17388052419348299</v>
      </c>
      <c r="Z14" s="17">
        <v>0.224840672534175</v>
      </c>
      <c r="AA14" s="17">
        <v>0.190394230025385</v>
      </c>
      <c r="AB14" s="17">
        <v>0.14343444479594999</v>
      </c>
      <c r="AC14" s="17">
        <v>0.21524209874049699</v>
      </c>
      <c r="AD14" s="17"/>
      <c r="AE14" s="17">
        <v>0.17573161550543001</v>
      </c>
      <c r="AF14" s="17">
        <v>0.13581206183482</v>
      </c>
      <c r="AG14" s="17">
        <v>0.258731469056804</v>
      </c>
      <c r="AH14" s="17"/>
      <c r="AI14" s="17">
        <v>0.17828820629529701</v>
      </c>
      <c r="AJ14" s="17">
        <v>0.12979421852734799</v>
      </c>
      <c r="AK14" s="17">
        <v>0.11322602975924501</v>
      </c>
      <c r="AL14" s="17">
        <v>0.201772074749656</v>
      </c>
      <c r="AM14" s="17">
        <v>0.27314956212175201</v>
      </c>
      <c r="AN14" s="17"/>
      <c r="AO14" s="17">
        <v>0.16259391094239101</v>
      </c>
      <c r="AP14" s="17">
        <v>0.13276365483208699</v>
      </c>
      <c r="AQ14" s="17">
        <v>0.11924321364828901</v>
      </c>
      <c r="AR14" s="17"/>
      <c r="AS14" s="17">
        <v>0.22608872544894401</v>
      </c>
      <c r="AT14" s="17">
        <v>0.17041393715876599</v>
      </c>
      <c r="AU14" s="17">
        <v>0.14782422862187</v>
      </c>
      <c r="AV14" s="17">
        <v>0.111258094340713</v>
      </c>
      <c r="AW14" s="17">
        <v>0.12000630103895001</v>
      </c>
    </row>
    <row r="15" spans="2:49" x14ac:dyDescent="0.25">
      <c r="B15" s="18" t="s">
        <v>572</v>
      </c>
      <c r="C15" s="17">
        <v>0.13159128284961</v>
      </c>
      <c r="D15" s="17">
        <v>0.15226622700860401</v>
      </c>
      <c r="E15" s="17">
        <v>0.111069674216744</v>
      </c>
      <c r="F15" s="17"/>
      <c r="G15" s="17">
        <v>0.159449498684689</v>
      </c>
      <c r="H15" s="17">
        <v>0.12527478860750901</v>
      </c>
      <c r="I15" s="17">
        <v>0.113329529452078</v>
      </c>
      <c r="J15" s="17">
        <v>0.12265351368256799</v>
      </c>
      <c r="K15" s="17">
        <v>0.16121394883203699</v>
      </c>
      <c r="L15" s="17">
        <v>0.120214595908087</v>
      </c>
      <c r="M15" s="17"/>
      <c r="N15" s="17">
        <v>0.15475026489983801</v>
      </c>
      <c r="O15" s="17">
        <v>0.134841087014967</v>
      </c>
      <c r="P15" s="17">
        <v>0.124792463268783</v>
      </c>
      <c r="Q15" s="17">
        <v>0.111797661665395</v>
      </c>
      <c r="R15" s="17"/>
      <c r="S15" s="17">
        <v>0.16727216835963299</v>
      </c>
      <c r="T15" s="17">
        <v>0.144915877286101</v>
      </c>
      <c r="U15" s="17">
        <v>9.4935602078175196E-2</v>
      </c>
      <c r="V15" s="17">
        <v>0.109099511043502</v>
      </c>
      <c r="W15" s="17">
        <v>0.12786580574415801</v>
      </c>
      <c r="X15" s="17">
        <v>0.145319443035834</v>
      </c>
      <c r="Y15" s="17">
        <v>0.107962373714793</v>
      </c>
      <c r="Z15" s="17">
        <v>0.12660619959328301</v>
      </c>
      <c r="AA15" s="17">
        <v>0.10374391021379401</v>
      </c>
      <c r="AB15" s="17">
        <v>0.16181858111999001</v>
      </c>
      <c r="AC15" s="17">
        <v>0.125436557329965</v>
      </c>
      <c r="AD15" s="17"/>
      <c r="AE15" s="17">
        <v>0.114219308350915</v>
      </c>
      <c r="AF15" s="17">
        <v>0.15675553639622999</v>
      </c>
      <c r="AG15" s="17">
        <v>9.0789549838669797E-2</v>
      </c>
      <c r="AH15" s="17"/>
      <c r="AI15" s="17">
        <v>9.6549969005762806E-2</v>
      </c>
      <c r="AJ15" s="17">
        <v>0.15942467540743099</v>
      </c>
      <c r="AK15" s="17">
        <v>0.21122056042217</v>
      </c>
      <c r="AL15" s="17">
        <v>2.6937882672691298E-2</v>
      </c>
      <c r="AM15" s="17">
        <v>0.11148251585588601</v>
      </c>
      <c r="AN15" s="17"/>
      <c r="AO15" s="17">
        <v>8.0689282046051303E-2</v>
      </c>
      <c r="AP15" s="17">
        <v>0.16210927793715099</v>
      </c>
      <c r="AQ15" s="17">
        <v>0.16934778329190001</v>
      </c>
      <c r="AR15" s="17"/>
      <c r="AS15" s="17">
        <v>0.10448905720355001</v>
      </c>
      <c r="AT15" s="17">
        <v>0.13696869535228701</v>
      </c>
      <c r="AU15" s="17">
        <v>0.14507614201869401</v>
      </c>
      <c r="AV15" s="17">
        <v>0.15280818213939701</v>
      </c>
      <c r="AW15" s="17">
        <v>0.17632386193747199</v>
      </c>
    </row>
    <row r="16" spans="2:49" x14ac:dyDescent="0.25">
      <c r="B16" s="18" t="s">
        <v>573</v>
      </c>
      <c r="C16" s="17">
        <v>0.11165128508219101</v>
      </c>
      <c r="D16" s="17">
        <v>0.112550196404348</v>
      </c>
      <c r="E16" s="17">
        <v>0.110204975986018</v>
      </c>
      <c r="F16" s="17"/>
      <c r="G16" s="17">
        <v>0.11011729473746799</v>
      </c>
      <c r="H16" s="17">
        <v>0.11075954792003601</v>
      </c>
      <c r="I16" s="17">
        <v>0.101241771013797</v>
      </c>
      <c r="J16" s="17">
        <v>0.102213145397351</v>
      </c>
      <c r="K16" s="17">
        <v>0.14190715965651099</v>
      </c>
      <c r="L16" s="17">
        <v>0.109272490674219</v>
      </c>
      <c r="M16" s="17"/>
      <c r="N16" s="17">
        <v>0.12543474658644399</v>
      </c>
      <c r="O16" s="17">
        <v>0.11918835495283001</v>
      </c>
      <c r="P16" s="17">
        <v>0.10212691439091801</v>
      </c>
      <c r="Q16" s="17">
        <v>9.6073341494026701E-2</v>
      </c>
      <c r="R16" s="17"/>
      <c r="S16" s="17">
        <v>0.10748448259759</v>
      </c>
      <c r="T16" s="17">
        <v>0.12258336849186</v>
      </c>
      <c r="U16" s="17">
        <v>9.4891668699193604E-2</v>
      </c>
      <c r="V16" s="17">
        <v>0.11941348151008201</v>
      </c>
      <c r="W16" s="17">
        <v>0.13301099457941701</v>
      </c>
      <c r="X16" s="17">
        <v>0.105566813917847</v>
      </c>
      <c r="Y16" s="17">
        <v>0.112032142373371</v>
      </c>
      <c r="Z16" s="17">
        <v>0.124558395715482</v>
      </c>
      <c r="AA16" s="17">
        <v>9.7615792379286095E-2</v>
      </c>
      <c r="AB16" s="17">
        <v>0.123411709331658</v>
      </c>
      <c r="AC16" s="17">
        <v>8.77266718875572E-2</v>
      </c>
      <c r="AD16" s="17"/>
      <c r="AE16" s="17">
        <v>8.9176778943905494E-2</v>
      </c>
      <c r="AF16" s="17">
        <v>0.131892207996713</v>
      </c>
      <c r="AG16" s="17">
        <v>0.104183105521633</v>
      </c>
      <c r="AH16" s="17"/>
      <c r="AI16" s="17">
        <v>0.114098840838156</v>
      </c>
      <c r="AJ16" s="17">
        <v>0.103075880429687</v>
      </c>
      <c r="AK16" s="17">
        <v>0.14553348278123099</v>
      </c>
      <c r="AL16" s="17">
        <v>0.12748693330012201</v>
      </c>
      <c r="AM16" s="17">
        <v>9.6716439761817596E-2</v>
      </c>
      <c r="AN16" s="17"/>
      <c r="AO16" s="17">
        <v>0.119246693570634</v>
      </c>
      <c r="AP16" s="17">
        <v>0.107155213988405</v>
      </c>
      <c r="AQ16" s="17">
        <v>0.13854951765363299</v>
      </c>
      <c r="AR16" s="17"/>
      <c r="AS16" s="17">
        <v>9.2525019232938599E-2</v>
      </c>
      <c r="AT16" s="17">
        <v>0.11268192947514</v>
      </c>
      <c r="AU16" s="17">
        <v>0.13229029338760001</v>
      </c>
      <c r="AV16" s="17">
        <v>0.13772492578638099</v>
      </c>
      <c r="AW16" s="17">
        <v>0.18535599054724</v>
      </c>
    </row>
    <row r="17" spans="2:49" x14ac:dyDescent="0.25">
      <c r="B17" s="18" t="s">
        <v>574</v>
      </c>
      <c r="C17" s="17">
        <v>0.104991719629975</v>
      </c>
      <c r="D17" s="17">
        <v>0.11436394009654401</v>
      </c>
      <c r="E17" s="17">
        <v>9.1706390861388098E-2</v>
      </c>
      <c r="F17" s="17"/>
      <c r="G17" s="17">
        <v>8.2936881139895405E-2</v>
      </c>
      <c r="H17" s="17">
        <v>9.9631657843652494E-2</v>
      </c>
      <c r="I17" s="17">
        <v>0.11660344598051001</v>
      </c>
      <c r="J17" s="17">
        <v>9.1120257806564506E-2</v>
      </c>
      <c r="K17" s="17">
        <v>0.135558348807294</v>
      </c>
      <c r="L17" s="17">
        <v>0.105532614049868</v>
      </c>
      <c r="M17" s="17"/>
      <c r="N17" s="17">
        <v>0.117486159114841</v>
      </c>
      <c r="O17" s="17">
        <v>0.10263380854825099</v>
      </c>
      <c r="P17" s="17">
        <v>0.11242451265964599</v>
      </c>
      <c r="Q17" s="17">
        <v>8.6673005278812998E-2</v>
      </c>
      <c r="R17" s="17"/>
      <c r="S17" s="17">
        <v>0.10429693773386101</v>
      </c>
      <c r="T17" s="17">
        <v>9.5293895597804101E-2</v>
      </c>
      <c r="U17" s="17">
        <v>0.110075648923408</v>
      </c>
      <c r="V17" s="17">
        <v>0.1390648886701</v>
      </c>
      <c r="W17" s="17">
        <v>0.121586125655624</v>
      </c>
      <c r="X17" s="17">
        <v>7.0866507505859794E-2</v>
      </c>
      <c r="Y17" s="17">
        <v>0.12837352973857899</v>
      </c>
      <c r="Z17" s="17">
        <v>8.1612797601304493E-2</v>
      </c>
      <c r="AA17" s="17">
        <v>8.6265566955133002E-2</v>
      </c>
      <c r="AB17" s="17">
        <v>0.12963599873321999</v>
      </c>
      <c r="AC17" s="17">
        <v>7.9009319736986605E-2</v>
      </c>
      <c r="AD17" s="17"/>
      <c r="AE17" s="17">
        <v>8.0434611468317194E-2</v>
      </c>
      <c r="AF17" s="17">
        <v>0.134793140913154</v>
      </c>
      <c r="AG17" s="17">
        <v>8.0037817393569993E-2</v>
      </c>
      <c r="AH17" s="17"/>
      <c r="AI17" s="17">
        <v>4.5604304248435701E-2</v>
      </c>
      <c r="AJ17" s="17">
        <v>0.138202197468624</v>
      </c>
      <c r="AK17" s="17">
        <v>0.146606258788191</v>
      </c>
      <c r="AL17" s="17">
        <v>8.7402915666298195E-2</v>
      </c>
      <c r="AM17" s="17">
        <v>0.10012841071452699</v>
      </c>
      <c r="AN17" s="17"/>
      <c r="AO17" s="17">
        <v>1.9072311971459699E-2</v>
      </c>
      <c r="AP17" s="17">
        <v>0.12601953901712901</v>
      </c>
      <c r="AQ17" s="17">
        <v>0.14827460709576801</v>
      </c>
      <c r="AR17" s="17"/>
      <c r="AS17" s="17">
        <v>9.0049045649595802E-2</v>
      </c>
      <c r="AT17" s="17">
        <v>0.10936895425439901</v>
      </c>
      <c r="AU17" s="17">
        <v>0.11213543638349199</v>
      </c>
      <c r="AV17" s="17">
        <v>0.109670668635167</v>
      </c>
      <c r="AW17" s="17">
        <v>0.108675275927305</v>
      </c>
    </row>
    <row r="18" spans="2:49" x14ac:dyDescent="0.25">
      <c r="B18" s="18" t="s">
        <v>575</v>
      </c>
      <c r="C18" s="17">
        <v>7.7705493618174498E-2</v>
      </c>
      <c r="D18" s="17">
        <v>9.4075417589025795E-2</v>
      </c>
      <c r="E18" s="17">
        <v>6.2385187515162303E-2</v>
      </c>
      <c r="F18" s="17"/>
      <c r="G18" s="17">
        <v>8.33724975285422E-2</v>
      </c>
      <c r="H18" s="17">
        <v>6.9951817102651803E-2</v>
      </c>
      <c r="I18" s="17">
        <v>6.8855259449357401E-2</v>
      </c>
      <c r="J18" s="17">
        <v>8.3399181699896602E-2</v>
      </c>
      <c r="K18" s="17">
        <v>9.0004599040271596E-2</v>
      </c>
      <c r="L18" s="17">
        <v>7.4521853374423894E-2</v>
      </c>
      <c r="M18" s="17"/>
      <c r="N18" s="17">
        <v>7.2813179612075798E-2</v>
      </c>
      <c r="O18" s="17">
        <v>7.7523386228428401E-2</v>
      </c>
      <c r="P18" s="17">
        <v>8.92849274580165E-2</v>
      </c>
      <c r="Q18" s="17">
        <v>7.4546142387204903E-2</v>
      </c>
      <c r="R18" s="17"/>
      <c r="S18" s="17">
        <v>8.8274632003953898E-2</v>
      </c>
      <c r="T18" s="17">
        <v>7.0837538434481997E-2</v>
      </c>
      <c r="U18" s="17">
        <v>3.94739092435724E-2</v>
      </c>
      <c r="V18" s="17">
        <v>6.3488498167292504E-2</v>
      </c>
      <c r="W18" s="17">
        <v>0.110097657669289</v>
      </c>
      <c r="X18" s="17">
        <v>8.1618655323175401E-2</v>
      </c>
      <c r="Y18" s="17">
        <v>0.10529797520442</v>
      </c>
      <c r="Z18" s="17">
        <v>5.7456826092314797E-2</v>
      </c>
      <c r="AA18" s="17">
        <v>8.2529797602562696E-2</v>
      </c>
      <c r="AB18" s="17">
        <v>8.2263991633188094E-2</v>
      </c>
      <c r="AC18" s="17">
        <v>5.3607096960307E-2</v>
      </c>
      <c r="AD18" s="17"/>
      <c r="AE18" s="17">
        <v>0.103449607085019</v>
      </c>
      <c r="AF18" s="17">
        <v>6.1488170254367203E-2</v>
      </c>
      <c r="AG18" s="17">
        <v>7.3625459846454494E-2</v>
      </c>
      <c r="AH18" s="17"/>
      <c r="AI18" s="17">
        <v>0.130569717512622</v>
      </c>
      <c r="AJ18" s="17">
        <v>5.3712203800924598E-2</v>
      </c>
      <c r="AK18" s="17">
        <v>5.6716734497075101E-2</v>
      </c>
      <c r="AL18" s="17">
        <v>3.4346129833823201E-2</v>
      </c>
      <c r="AM18" s="17">
        <v>6.1034380083938099E-2</v>
      </c>
      <c r="AN18" s="17"/>
      <c r="AO18" s="17">
        <v>0.16596018539079399</v>
      </c>
      <c r="AP18" s="17">
        <v>5.9782276940859802E-2</v>
      </c>
      <c r="AQ18" s="17">
        <v>5.2083055626424797E-2</v>
      </c>
      <c r="AR18" s="17"/>
      <c r="AS18" s="17">
        <v>7.6333291471012393E-2</v>
      </c>
      <c r="AT18" s="17">
        <v>8.2658353574240007E-2</v>
      </c>
      <c r="AU18" s="17">
        <v>7.3272563626269493E-2</v>
      </c>
      <c r="AV18" s="17">
        <v>9.5021893173684702E-2</v>
      </c>
      <c r="AW18" s="17">
        <v>5.4759294270002201E-2</v>
      </c>
    </row>
    <row r="19" spans="2:49" x14ac:dyDescent="0.25">
      <c r="B19" s="18" t="s">
        <v>576</v>
      </c>
      <c r="C19" s="17">
        <v>6.3221869739829906E-2</v>
      </c>
      <c r="D19" s="17">
        <v>8.1836898059130303E-2</v>
      </c>
      <c r="E19" s="17">
        <v>4.5588939498112803E-2</v>
      </c>
      <c r="F19" s="17"/>
      <c r="G19" s="17">
        <v>0.107670146033225</v>
      </c>
      <c r="H19" s="17">
        <v>7.9193500018443899E-2</v>
      </c>
      <c r="I19" s="17">
        <v>6.9611718270952305E-2</v>
      </c>
      <c r="J19" s="17">
        <v>6.2136506879711499E-2</v>
      </c>
      <c r="K19" s="17">
        <v>3.3888499983750597E-2</v>
      </c>
      <c r="L19" s="17">
        <v>3.5606970574374598E-2</v>
      </c>
      <c r="M19" s="17"/>
      <c r="N19" s="17">
        <v>7.3229892277328595E-2</v>
      </c>
      <c r="O19" s="17">
        <v>5.3328096415959501E-2</v>
      </c>
      <c r="P19" s="17">
        <v>5.9285824445884303E-2</v>
      </c>
      <c r="Q19" s="17">
        <v>6.6344967016572998E-2</v>
      </c>
      <c r="R19" s="17"/>
      <c r="S19" s="17">
        <v>9.2757618947112694E-2</v>
      </c>
      <c r="T19" s="17">
        <v>5.2231730354850403E-2</v>
      </c>
      <c r="U19" s="17">
        <v>4.5823977989257601E-2</v>
      </c>
      <c r="V19" s="17">
        <v>8.0109039700172496E-2</v>
      </c>
      <c r="W19" s="17">
        <v>3.6559159237222701E-2</v>
      </c>
      <c r="X19" s="17">
        <v>8.1885560333668894E-2</v>
      </c>
      <c r="Y19" s="17">
        <v>6.9552172305199597E-2</v>
      </c>
      <c r="Z19" s="17">
        <v>7.0325271361148897E-2</v>
      </c>
      <c r="AA19" s="17">
        <v>5.4082929350199697E-2</v>
      </c>
      <c r="AB19" s="17">
        <v>5.03045118229049E-2</v>
      </c>
      <c r="AC19" s="17">
        <v>3.77960419639514E-2</v>
      </c>
      <c r="AD19" s="17"/>
      <c r="AE19" s="17">
        <v>6.5633795352982999E-2</v>
      </c>
      <c r="AF19" s="17">
        <v>5.8396706076773199E-2</v>
      </c>
      <c r="AG19" s="17">
        <v>7.1094401382860703E-2</v>
      </c>
      <c r="AH19" s="17"/>
      <c r="AI19" s="17">
        <v>9.0575939386585494E-2</v>
      </c>
      <c r="AJ19" s="17">
        <v>5.9464685139977401E-2</v>
      </c>
      <c r="AK19" s="17">
        <v>4.2975601311094097E-2</v>
      </c>
      <c r="AL19" s="17">
        <v>3.0934390810531402E-2</v>
      </c>
      <c r="AM19" s="17">
        <v>5.3649060216092198E-2</v>
      </c>
      <c r="AN19" s="17"/>
      <c r="AO19" s="17">
        <v>0.14115155178561301</v>
      </c>
      <c r="AP19" s="17">
        <v>5.8335141164569802E-2</v>
      </c>
      <c r="AQ19" s="17">
        <v>6.8319110745713799E-2</v>
      </c>
      <c r="AR19" s="17"/>
      <c r="AS19" s="17">
        <v>5.6849185662666099E-2</v>
      </c>
      <c r="AT19" s="17">
        <v>4.6250225652904597E-2</v>
      </c>
      <c r="AU19" s="17">
        <v>7.5771652754975397E-2</v>
      </c>
      <c r="AV19" s="17">
        <v>9.5357612053453E-2</v>
      </c>
      <c r="AW19" s="17">
        <v>4.5943481907468303E-2</v>
      </c>
    </row>
    <row r="20" spans="2:49" x14ac:dyDescent="0.25">
      <c r="B20" s="18" t="s">
        <v>577</v>
      </c>
      <c r="C20" s="17">
        <v>5.8520092981387002E-2</v>
      </c>
      <c r="D20" s="17">
        <v>7.0548726356093605E-2</v>
      </c>
      <c r="E20" s="17">
        <v>4.7274681166100799E-2</v>
      </c>
      <c r="F20" s="17"/>
      <c r="G20" s="17">
        <v>0.126718900164737</v>
      </c>
      <c r="H20" s="17">
        <v>7.4279029827136897E-2</v>
      </c>
      <c r="I20" s="17">
        <v>7.5238688501073001E-2</v>
      </c>
      <c r="J20" s="17">
        <v>4.5332206362302001E-2</v>
      </c>
      <c r="K20" s="17">
        <v>2.52620718696735E-2</v>
      </c>
      <c r="L20" s="17">
        <v>1.91082876576316E-2</v>
      </c>
      <c r="M20" s="17"/>
      <c r="N20" s="17">
        <v>6.3274926301876894E-2</v>
      </c>
      <c r="O20" s="17">
        <v>5.0911366112432799E-2</v>
      </c>
      <c r="P20" s="17">
        <v>6.0760899204200802E-2</v>
      </c>
      <c r="Q20" s="17">
        <v>6.04935267222243E-2</v>
      </c>
      <c r="R20" s="17"/>
      <c r="S20" s="17">
        <v>7.3425436634177693E-2</v>
      </c>
      <c r="T20" s="17">
        <v>4.56406785231422E-2</v>
      </c>
      <c r="U20" s="17">
        <v>3.5625965500148099E-2</v>
      </c>
      <c r="V20" s="17">
        <v>5.5288628825549399E-2</v>
      </c>
      <c r="W20" s="17">
        <v>5.8360547445286001E-2</v>
      </c>
      <c r="X20" s="17">
        <v>7.3542775754054601E-2</v>
      </c>
      <c r="Y20" s="17">
        <v>6.2367538889521901E-2</v>
      </c>
      <c r="Z20" s="17">
        <v>6.0583778865525101E-2</v>
      </c>
      <c r="AA20" s="17">
        <v>6.6703012610015294E-2</v>
      </c>
      <c r="AB20" s="17">
        <v>5.2403352185243703E-2</v>
      </c>
      <c r="AC20" s="17">
        <v>5.1091326279470398E-2</v>
      </c>
      <c r="AD20" s="17"/>
      <c r="AE20" s="17">
        <v>5.48945713700007E-2</v>
      </c>
      <c r="AF20" s="17">
        <v>5.3279856670230698E-2</v>
      </c>
      <c r="AG20" s="17">
        <v>7.9773650975291502E-2</v>
      </c>
      <c r="AH20" s="17"/>
      <c r="AI20" s="17">
        <v>6.5283861393638801E-2</v>
      </c>
      <c r="AJ20" s="17">
        <v>6.53698999817139E-2</v>
      </c>
      <c r="AK20" s="17">
        <v>5.7423478280842002E-2</v>
      </c>
      <c r="AL20" s="17">
        <v>0</v>
      </c>
      <c r="AM20" s="17">
        <v>4.7047527694246402E-2</v>
      </c>
      <c r="AN20" s="17"/>
      <c r="AO20" s="17">
        <v>7.9642515758747798E-2</v>
      </c>
      <c r="AP20" s="17">
        <v>5.9550636098607099E-2</v>
      </c>
      <c r="AQ20" s="17">
        <v>6.7041115253115305E-2</v>
      </c>
      <c r="AR20" s="17"/>
      <c r="AS20" s="17">
        <v>5.0259399014278602E-2</v>
      </c>
      <c r="AT20" s="17">
        <v>6.20528398257792E-2</v>
      </c>
      <c r="AU20" s="17">
        <v>5.6939504654754898E-2</v>
      </c>
      <c r="AV20" s="17">
        <v>9.3374150265148406E-2</v>
      </c>
      <c r="AW20" s="17">
        <v>7.3995449437847E-2</v>
      </c>
    </row>
    <row r="21" spans="2:49" x14ac:dyDescent="0.25">
      <c r="B21" s="18" t="s">
        <v>578</v>
      </c>
      <c r="C21" s="17">
        <v>4.4024155296713899E-2</v>
      </c>
      <c r="D21" s="17">
        <v>6.1051610236418002E-2</v>
      </c>
      <c r="E21" s="17">
        <v>2.72393707407175E-2</v>
      </c>
      <c r="F21" s="17"/>
      <c r="G21" s="17">
        <v>8.6547599802982503E-2</v>
      </c>
      <c r="H21" s="17">
        <v>5.9708423988260997E-2</v>
      </c>
      <c r="I21" s="17">
        <v>6.3671672394554901E-2</v>
      </c>
      <c r="J21" s="17">
        <v>3.8942185301942503E-2</v>
      </c>
      <c r="K21" s="17">
        <v>1.4464096464219801E-2</v>
      </c>
      <c r="L21" s="17">
        <v>1.05354954050394E-2</v>
      </c>
      <c r="M21" s="17"/>
      <c r="N21" s="17">
        <v>4.8424461449511097E-2</v>
      </c>
      <c r="O21" s="17">
        <v>2.6927004097609401E-2</v>
      </c>
      <c r="P21" s="17">
        <v>5.2132178865814102E-2</v>
      </c>
      <c r="Q21" s="17">
        <v>5.0792313945681102E-2</v>
      </c>
      <c r="R21" s="17"/>
      <c r="S21" s="17">
        <v>6.4779038832591604E-2</v>
      </c>
      <c r="T21" s="17">
        <v>5.8438819273391E-2</v>
      </c>
      <c r="U21" s="17">
        <v>2.8039695746356098E-2</v>
      </c>
      <c r="V21" s="17">
        <v>3.9746475256332001E-2</v>
      </c>
      <c r="W21" s="17">
        <v>3.9834546076430999E-2</v>
      </c>
      <c r="X21" s="17">
        <v>4.2295916056738603E-2</v>
      </c>
      <c r="Y21" s="17">
        <v>2.0572511625970701E-2</v>
      </c>
      <c r="Z21" s="17">
        <v>2.0168045248004501E-2</v>
      </c>
      <c r="AA21" s="17">
        <v>4.1844732871047903E-2</v>
      </c>
      <c r="AB21" s="17">
        <v>5.1540140261471599E-2</v>
      </c>
      <c r="AC21" s="17">
        <v>3.8580127897366097E-2</v>
      </c>
      <c r="AD21" s="17"/>
      <c r="AE21" s="17">
        <v>4.3989085793807399E-2</v>
      </c>
      <c r="AF21" s="17">
        <v>4.0261867372446997E-2</v>
      </c>
      <c r="AG21" s="17">
        <v>4.6096339152836001E-2</v>
      </c>
      <c r="AH21" s="17"/>
      <c r="AI21" s="17">
        <v>4.6327335609045402E-2</v>
      </c>
      <c r="AJ21" s="17">
        <v>4.5423444290667199E-2</v>
      </c>
      <c r="AK21" s="17">
        <v>4.8205430111354398E-2</v>
      </c>
      <c r="AL21" s="17">
        <v>3.4877784388779601E-2</v>
      </c>
      <c r="AM21" s="17">
        <v>4.01905212736062E-2</v>
      </c>
      <c r="AN21" s="17"/>
      <c r="AO21" s="17">
        <v>6.7386281716993596E-2</v>
      </c>
      <c r="AP21" s="17">
        <v>4.4812284286005498E-2</v>
      </c>
      <c r="AQ21" s="17">
        <v>2.2388732871624701E-2</v>
      </c>
      <c r="AR21" s="17"/>
      <c r="AS21" s="17">
        <v>4.6605280784677003E-2</v>
      </c>
      <c r="AT21" s="17">
        <v>4.1939958325304699E-2</v>
      </c>
      <c r="AU21" s="17">
        <v>4.2701349706271999E-2</v>
      </c>
      <c r="AV21" s="17">
        <v>4.9949549168334002E-2</v>
      </c>
      <c r="AW21" s="17">
        <v>4.3915121680811998E-2</v>
      </c>
    </row>
    <row r="22" spans="2:49" x14ac:dyDescent="0.25">
      <c r="B22" s="18" t="s">
        <v>579</v>
      </c>
      <c r="C22" s="17">
        <v>4.1758403374014402E-2</v>
      </c>
      <c r="D22" s="17">
        <v>5.2552783384806602E-2</v>
      </c>
      <c r="E22" s="17">
        <v>3.1576396140204702E-2</v>
      </c>
      <c r="F22" s="17"/>
      <c r="G22" s="17">
        <v>9.2912612502190101E-2</v>
      </c>
      <c r="H22" s="17">
        <v>6.8450137952939694E-2</v>
      </c>
      <c r="I22" s="17">
        <v>5.14372019369626E-2</v>
      </c>
      <c r="J22" s="17">
        <v>2.77374633364245E-2</v>
      </c>
      <c r="K22" s="17">
        <v>1.1530424025392E-2</v>
      </c>
      <c r="L22" s="17">
        <v>9.3394428703291992E-3</v>
      </c>
      <c r="M22" s="17"/>
      <c r="N22" s="17">
        <v>3.4144538830477002E-2</v>
      </c>
      <c r="O22" s="17">
        <v>3.09282612039227E-2</v>
      </c>
      <c r="P22" s="17">
        <v>6.0392114559117603E-2</v>
      </c>
      <c r="Q22" s="17">
        <v>4.5683551874794698E-2</v>
      </c>
      <c r="R22" s="17"/>
      <c r="S22" s="17">
        <v>8.3291719923870106E-2</v>
      </c>
      <c r="T22" s="17">
        <v>3.5757535625545102E-2</v>
      </c>
      <c r="U22" s="17">
        <v>3.0169231308225498E-2</v>
      </c>
      <c r="V22" s="17">
        <v>3.4704157202718897E-2</v>
      </c>
      <c r="W22" s="17">
        <v>3.9889943601967903E-2</v>
      </c>
      <c r="X22" s="17">
        <v>3.3401627553161201E-2</v>
      </c>
      <c r="Y22" s="17">
        <v>2.616350073336E-2</v>
      </c>
      <c r="Z22" s="17">
        <v>3.4292312841281099E-2</v>
      </c>
      <c r="AA22" s="17">
        <v>4.27466182330778E-2</v>
      </c>
      <c r="AB22" s="17">
        <v>3.1648900286068003E-2</v>
      </c>
      <c r="AC22" s="17">
        <v>3.6875682454913399E-2</v>
      </c>
      <c r="AD22" s="17"/>
      <c r="AE22" s="17">
        <v>4.4357520143911401E-2</v>
      </c>
      <c r="AF22" s="17">
        <v>3.8937032326267003E-2</v>
      </c>
      <c r="AG22" s="17">
        <v>4.7363977486793198E-2</v>
      </c>
      <c r="AH22" s="17"/>
      <c r="AI22" s="17">
        <v>3.9601908936143099E-2</v>
      </c>
      <c r="AJ22" s="17">
        <v>6.2959679958347198E-2</v>
      </c>
      <c r="AK22" s="17">
        <v>2.3844870750991901E-2</v>
      </c>
      <c r="AL22" s="17">
        <v>1.63701109342918E-2</v>
      </c>
      <c r="AM22" s="17">
        <v>3.60319472916193E-2</v>
      </c>
      <c r="AN22" s="17"/>
      <c r="AO22" s="17">
        <v>5.8517353000063402E-2</v>
      </c>
      <c r="AP22" s="17">
        <v>5.25919141118526E-2</v>
      </c>
      <c r="AQ22" s="17">
        <v>3.3666447356741097E-2</v>
      </c>
      <c r="AR22" s="17"/>
      <c r="AS22" s="17">
        <v>3.48458838368884E-2</v>
      </c>
      <c r="AT22" s="17">
        <v>3.8512359225626E-2</v>
      </c>
      <c r="AU22" s="17">
        <v>4.4178881221918501E-2</v>
      </c>
      <c r="AV22" s="17">
        <v>6.1279329978071097E-2</v>
      </c>
      <c r="AW22" s="17">
        <v>6.7608376598940798E-2</v>
      </c>
    </row>
    <row r="23" spans="2:49" x14ac:dyDescent="0.25">
      <c r="B23" s="18" t="s">
        <v>580</v>
      </c>
      <c r="C23" s="17">
        <v>4.0306833132134803E-2</v>
      </c>
      <c r="D23" s="17">
        <v>4.9335302615017097E-2</v>
      </c>
      <c r="E23" s="17">
        <v>3.1835808453531497E-2</v>
      </c>
      <c r="F23" s="17"/>
      <c r="G23" s="17">
        <v>5.8099439221148103E-2</v>
      </c>
      <c r="H23" s="17">
        <v>6.8711431142245802E-2</v>
      </c>
      <c r="I23" s="17">
        <v>5.1926617966243302E-2</v>
      </c>
      <c r="J23" s="17">
        <v>3.3458610030259302E-2</v>
      </c>
      <c r="K23" s="17">
        <v>1.5800296885549001E-2</v>
      </c>
      <c r="L23" s="17">
        <v>1.7749055066865999E-2</v>
      </c>
      <c r="M23" s="17"/>
      <c r="N23" s="17">
        <v>3.8756755790648897E-2</v>
      </c>
      <c r="O23" s="17">
        <v>3.6282113147186101E-2</v>
      </c>
      <c r="P23" s="17">
        <v>4.5501725629190998E-2</v>
      </c>
      <c r="Q23" s="17">
        <v>4.2402759961363501E-2</v>
      </c>
      <c r="R23" s="17"/>
      <c r="S23" s="17">
        <v>6.5167107490259904E-2</v>
      </c>
      <c r="T23" s="17">
        <v>4.22867143844224E-2</v>
      </c>
      <c r="U23" s="17">
        <v>2.01375830353849E-2</v>
      </c>
      <c r="V23" s="17">
        <v>3.65757721757244E-2</v>
      </c>
      <c r="W23" s="17">
        <v>4.8768457312738898E-2</v>
      </c>
      <c r="X23" s="17">
        <v>4.2550343324434602E-2</v>
      </c>
      <c r="Y23" s="17">
        <v>3.8221814892323402E-2</v>
      </c>
      <c r="Z23" s="17">
        <v>1.01929884339724E-2</v>
      </c>
      <c r="AA23" s="17">
        <v>4.7006788661665501E-2</v>
      </c>
      <c r="AB23" s="17">
        <v>1.9077759319454501E-2</v>
      </c>
      <c r="AC23" s="17">
        <v>3.9507219777137698E-2</v>
      </c>
      <c r="AD23" s="17"/>
      <c r="AE23" s="17">
        <v>3.4950263792539897E-2</v>
      </c>
      <c r="AF23" s="17">
        <v>3.8388125447931798E-2</v>
      </c>
      <c r="AG23" s="17">
        <v>6.6523666764947795E-2</v>
      </c>
      <c r="AH23" s="17"/>
      <c r="AI23" s="17">
        <v>4.6627224705458499E-2</v>
      </c>
      <c r="AJ23" s="17">
        <v>4.33026016239954E-2</v>
      </c>
      <c r="AK23" s="17">
        <v>1.6554965419005599E-2</v>
      </c>
      <c r="AL23" s="17">
        <v>2.9828415784951798E-2</v>
      </c>
      <c r="AM23" s="17">
        <v>4.4222923322213399E-2</v>
      </c>
      <c r="AN23" s="17"/>
      <c r="AO23" s="17">
        <v>7.3664331224322199E-2</v>
      </c>
      <c r="AP23" s="17">
        <v>4.6412615870999499E-2</v>
      </c>
      <c r="AQ23" s="17">
        <v>3.05578163653847E-2</v>
      </c>
      <c r="AR23" s="17"/>
      <c r="AS23" s="17">
        <v>2.5841777095975099E-2</v>
      </c>
      <c r="AT23" s="17">
        <v>3.48072629721271E-2</v>
      </c>
      <c r="AU23" s="17">
        <v>4.6479690933135802E-2</v>
      </c>
      <c r="AV23" s="17">
        <v>8.45745257803968E-2</v>
      </c>
      <c r="AW23" s="17">
        <v>9.4300223917169204E-2</v>
      </c>
    </row>
    <row r="24" spans="2:49" x14ac:dyDescent="0.25">
      <c r="B24" s="18" t="s">
        <v>581</v>
      </c>
      <c r="C24" s="17">
        <v>3.6316955382946603E-2</v>
      </c>
      <c r="D24" s="17">
        <v>4.1779226805021497E-2</v>
      </c>
      <c r="E24" s="17">
        <v>3.1292300085681998E-2</v>
      </c>
      <c r="F24" s="17"/>
      <c r="G24" s="17">
        <v>4.8056061047971402E-2</v>
      </c>
      <c r="H24" s="17">
        <v>3.6429120964740498E-2</v>
      </c>
      <c r="I24" s="17">
        <v>3.9199435421257298E-2</v>
      </c>
      <c r="J24" s="17">
        <v>3.0040348147156001E-2</v>
      </c>
      <c r="K24" s="17">
        <v>3.2379165385853802E-2</v>
      </c>
      <c r="L24" s="17">
        <v>3.3700892721037802E-2</v>
      </c>
      <c r="M24" s="17"/>
      <c r="N24" s="17">
        <v>4.4048281206516902E-2</v>
      </c>
      <c r="O24" s="17">
        <v>2.66932368763107E-2</v>
      </c>
      <c r="P24" s="17">
        <v>4.50250851887136E-2</v>
      </c>
      <c r="Q24" s="17">
        <v>3.1027113850116399E-2</v>
      </c>
      <c r="R24" s="17"/>
      <c r="S24" s="17">
        <v>4.8033230417929201E-2</v>
      </c>
      <c r="T24" s="17">
        <v>4.4778544190959599E-2</v>
      </c>
      <c r="U24" s="17">
        <v>2.6552184622264802E-2</v>
      </c>
      <c r="V24" s="17">
        <v>4.3235535550183897E-2</v>
      </c>
      <c r="W24" s="17">
        <v>3.1642588206237901E-2</v>
      </c>
      <c r="X24" s="17">
        <v>4.6723615762905298E-2</v>
      </c>
      <c r="Y24" s="17">
        <v>3.53141889910785E-2</v>
      </c>
      <c r="Z24" s="17">
        <v>3.7498138423830298E-2</v>
      </c>
      <c r="AA24" s="17">
        <v>1.6932361392438301E-2</v>
      </c>
      <c r="AB24" s="17">
        <v>3.4121573814851501E-2</v>
      </c>
      <c r="AC24" s="17">
        <v>1.9816665689861498E-2</v>
      </c>
      <c r="AD24" s="17"/>
      <c r="AE24" s="17">
        <v>4.47435047879714E-2</v>
      </c>
      <c r="AF24" s="17">
        <v>3.2772231816346302E-2</v>
      </c>
      <c r="AG24" s="17">
        <v>3.1871543174880501E-2</v>
      </c>
      <c r="AH24" s="17"/>
      <c r="AI24" s="17">
        <v>5.2037656886491097E-2</v>
      </c>
      <c r="AJ24" s="17">
        <v>2.5480932771597201E-2</v>
      </c>
      <c r="AK24" s="17">
        <v>4.2069068586965498E-2</v>
      </c>
      <c r="AL24" s="17">
        <v>3.6154734128334198E-2</v>
      </c>
      <c r="AM24" s="17">
        <v>3.2377967605484399E-2</v>
      </c>
      <c r="AN24" s="17"/>
      <c r="AO24" s="17">
        <v>8.4007023888153703E-2</v>
      </c>
      <c r="AP24" s="17">
        <v>2.37216712703377E-2</v>
      </c>
      <c r="AQ24" s="17">
        <v>3.9675393001022699E-2</v>
      </c>
      <c r="AR24" s="17"/>
      <c r="AS24" s="17">
        <v>3.8483177306145297E-2</v>
      </c>
      <c r="AT24" s="17">
        <v>2.8724708774001999E-2</v>
      </c>
      <c r="AU24" s="17">
        <v>3.5615359636733297E-2</v>
      </c>
      <c r="AV24" s="17">
        <v>4.4328265734394801E-2</v>
      </c>
      <c r="AW24" s="17">
        <v>7.0986345541175999E-2</v>
      </c>
    </row>
    <row r="25" spans="2:49" x14ac:dyDescent="0.25">
      <c r="B25" s="18" t="s">
        <v>582</v>
      </c>
      <c r="C25" s="17">
        <v>3.2499167650415897E-2</v>
      </c>
      <c r="D25" s="17">
        <v>4.2645737938928702E-2</v>
      </c>
      <c r="E25" s="17">
        <v>2.2306773243611099E-2</v>
      </c>
      <c r="F25" s="17"/>
      <c r="G25" s="17">
        <v>7.3760640357907803E-2</v>
      </c>
      <c r="H25" s="17">
        <v>4.3022497788270601E-2</v>
      </c>
      <c r="I25" s="17">
        <v>4.0808842356648903E-2</v>
      </c>
      <c r="J25" s="17">
        <v>2.3419889062645399E-2</v>
      </c>
      <c r="K25" s="17">
        <v>1.52785607976215E-2</v>
      </c>
      <c r="L25" s="17">
        <v>8.2704911136435699E-3</v>
      </c>
      <c r="M25" s="17"/>
      <c r="N25" s="17">
        <v>3.4802738211061203E-2</v>
      </c>
      <c r="O25" s="17">
        <v>2.98517756620411E-2</v>
      </c>
      <c r="P25" s="17">
        <v>3.6011945692709699E-2</v>
      </c>
      <c r="Q25" s="17">
        <v>3.0320492283759201E-2</v>
      </c>
      <c r="R25" s="17"/>
      <c r="S25" s="17">
        <v>4.9022794607696901E-2</v>
      </c>
      <c r="T25" s="17">
        <v>2.6991665202779701E-2</v>
      </c>
      <c r="U25" s="17">
        <v>1.0754516641761001E-2</v>
      </c>
      <c r="V25" s="17">
        <v>2.62058025159271E-2</v>
      </c>
      <c r="W25" s="17">
        <v>1.96392095716592E-2</v>
      </c>
      <c r="X25" s="17">
        <v>4.2459335174234503E-2</v>
      </c>
      <c r="Y25" s="17">
        <v>2.50362973787581E-2</v>
      </c>
      <c r="Z25" s="17">
        <v>6.6019182538559595E-2</v>
      </c>
      <c r="AA25" s="17">
        <v>2.91009739495235E-2</v>
      </c>
      <c r="AB25" s="17">
        <v>4.5183749834695502E-2</v>
      </c>
      <c r="AC25" s="17">
        <v>1.65952627079624E-2</v>
      </c>
      <c r="AD25" s="17"/>
      <c r="AE25" s="17">
        <v>2.7190076352331699E-2</v>
      </c>
      <c r="AF25" s="17">
        <v>3.61590113415199E-2</v>
      </c>
      <c r="AG25" s="17">
        <v>3.24148288602207E-2</v>
      </c>
      <c r="AH25" s="17"/>
      <c r="AI25" s="17">
        <v>1.7626709614788499E-2</v>
      </c>
      <c r="AJ25" s="17">
        <v>4.9161780741846302E-2</v>
      </c>
      <c r="AK25" s="17">
        <v>4.7753614570023001E-2</v>
      </c>
      <c r="AL25" s="17">
        <v>1.36807535500696E-2</v>
      </c>
      <c r="AM25" s="17">
        <v>2.87079432550474E-2</v>
      </c>
      <c r="AN25" s="17"/>
      <c r="AO25" s="17">
        <v>2.3173072089149701E-2</v>
      </c>
      <c r="AP25" s="17">
        <v>4.1717821799559497E-2</v>
      </c>
      <c r="AQ25" s="17">
        <v>3.2367516527859998E-2</v>
      </c>
      <c r="AR25" s="17"/>
      <c r="AS25" s="17">
        <v>2.5421282689836899E-2</v>
      </c>
      <c r="AT25" s="17">
        <v>3.3637465723390499E-2</v>
      </c>
      <c r="AU25" s="17">
        <v>3.5191816112087798E-2</v>
      </c>
      <c r="AV25" s="17">
        <v>4.6935293572006501E-2</v>
      </c>
      <c r="AW25" s="17">
        <v>4.3356185354216398E-2</v>
      </c>
    </row>
    <row r="26" spans="2:49" x14ac:dyDescent="0.25">
      <c r="B26" s="18" t="s">
        <v>73</v>
      </c>
      <c r="C26" s="19">
        <v>3.8663048554886698E-2</v>
      </c>
      <c r="D26" s="19">
        <v>4.2770151743048303E-2</v>
      </c>
      <c r="E26" s="19">
        <v>3.4980513749919701E-2</v>
      </c>
      <c r="F26" s="19"/>
      <c r="G26" s="19">
        <v>2.2757945531558101E-2</v>
      </c>
      <c r="H26" s="19">
        <v>3.4360501244481201E-2</v>
      </c>
      <c r="I26" s="19">
        <v>3.6904784824086198E-2</v>
      </c>
      <c r="J26" s="19">
        <v>5.1063444500117197E-2</v>
      </c>
      <c r="K26" s="19">
        <v>3.98373703915108E-2</v>
      </c>
      <c r="L26" s="19">
        <v>4.3455287425444702E-2</v>
      </c>
      <c r="M26" s="19"/>
      <c r="N26" s="19">
        <v>3.3813033452115698E-2</v>
      </c>
      <c r="O26" s="19">
        <v>4.3505234742516503E-2</v>
      </c>
      <c r="P26" s="19">
        <v>3.7419046483443803E-2</v>
      </c>
      <c r="Q26" s="19">
        <v>4.0741748649209299E-2</v>
      </c>
      <c r="R26" s="19"/>
      <c r="S26" s="19">
        <v>3.6439807945477E-2</v>
      </c>
      <c r="T26" s="19">
        <v>3.9048383854382501E-2</v>
      </c>
      <c r="U26" s="19">
        <v>4.9017029416622601E-2</v>
      </c>
      <c r="V26" s="19">
        <v>3.7103838168968298E-2</v>
      </c>
      <c r="W26" s="19">
        <v>2.6009390984580001E-2</v>
      </c>
      <c r="X26" s="19">
        <v>4.9472952420505603E-2</v>
      </c>
      <c r="Y26" s="19">
        <v>2.9046824738048801E-2</v>
      </c>
      <c r="Z26" s="19">
        <v>4.6505198125606301E-2</v>
      </c>
      <c r="AA26" s="19">
        <v>4.92529729163875E-2</v>
      </c>
      <c r="AB26" s="19">
        <v>2.17797171085868E-2</v>
      </c>
      <c r="AC26" s="19">
        <v>4.4557020287556599E-2</v>
      </c>
      <c r="AD26" s="19"/>
      <c r="AE26" s="19">
        <v>5.57982841675276E-2</v>
      </c>
      <c r="AF26" s="19">
        <v>2.74134730603229E-2</v>
      </c>
      <c r="AG26" s="19">
        <v>3.9084916132932801E-2</v>
      </c>
      <c r="AH26" s="19"/>
      <c r="AI26" s="19">
        <v>4.8701865943716803E-2</v>
      </c>
      <c r="AJ26" s="19">
        <v>2.7010460800794899E-2</v>
      </c>
      <c r="AK26" s="19">
        <v>2.3169052213978299E-2</v>
      </c>
      <c r="AL26" s="19">
        <v>6.3614296825501696E-2</v>
      </c>
      <c r="AM26" s="19">
        <v>4.5574579789766999E-2</v>
      </c>
      <c r="AN26" s="19"/>
      <c r="AO26" s="19">
        <v>4.1496910438816398E-2</v>
      </c>
      <c r="AP26" s="19">
        <v>2.9107202780003501E-2</v>
      </c>
      <c r="AQ26" s="19">
        <v>2.41994135142704E-2</v>
      </c>
      <c r="AR26" s="19"/>
      <c r="AS26" s="19">
        <v>4.6794471221157201E-2</v>
      </c>
      <c r="AT26" s="19">
        <v>4.0068446343589803E-2</v>
      </c>
      <c r="AU26" s="19">
        <v>3.8825967588281399E-2</v>
      </c>
      <c r="AV26" s="19">
        <v>1.84088690809001E-2</v>
      </c>
      <c r="AW26" s="19">
        <v>2.3991334026430101E-2</v>
      </c>
    </row>
    <row r="27" spans="2:49" x14ac:dyDescent="0.25">
      <c r="B27" s="16"/>
    </row>
    <row r="28" spans="2:49" x14ac:dyDescent="0.25">
      <c r="B28" t="s">
        <v>77</v>
      </c>
    </row>
    <row r="29" spans="2:49" x14ac:dyDescent="0.25">
      <c r="B29" t="s">
        <v>78</v>
      </c>
    </row>
    <row r="31" spans="2:49" x14ac:dyDescent="0.25">
      <c r="B3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584</v>
      </c>
      <c r="C9" s="17">
        <v>0.25233631704765203</v>
      </c>
      <c r="D9" s="17">
        <v>0.236572347612752</v>
      </c>
      <c r="E9" s="17">
        <v>0.26447966813633</v>
      </c>
      <c r="F9" s="17"/>
      <c r="G9" s="17">
        <v>0.24219124436697101</v>
      </c>
      <c r="H9" s="17">
        <v>0.235698494604171</v>
      </c>
      <c r="I9" s="17">
        <v>0.24298426776106</v>
      </c>
      <c r="J9" s="17">
        <v>0.2885533231138</v>
      </c>
      <c r="K9" s="17">
        <v>0.27090646164611898</v>
      </c>
      <c r="L9" s="17">
        <v>0.23843331318445099</v>
      </c>
      <c r="M9" s="17"/>
      <c r="N9" s="17">
        <v>0.26931752663894398</v>
      </c>
      <c r="O9" s="17">
        <v>0.25058151079469199</v>
      </c>
      <c r="P9" s="17">
        <v>0.23826321135618</v>
      </c>
      <c r="Q9" s="17">
        <v>0.24602908809951499</v>
      </c>
      <c r="R9" s="17"/>
      <c r="S9" s="17">
        <v>0.233941241818302</v>
      </c>
      <c r="T9" s="17">
        <v>0.29782239563697399</v>
      </c>
      <c r="U9" s="17">
        <v>0.237570894665763</v>
      </c>
      <c r="V9" s="17">
        <v>0.249591311211247</v>
      </c>
      <c r="W9" s="17">
        <v>0.282913310360842</v>
      </c>
      <c r="X9" s="17">
        <v>0.203680276828827</v>
      </c>
      <c r="Y9" s="17">
        <v>0.279368470496342</v>
      </c>
      <c r="Z9" s="17">
        <v>0.214839153109919</v>
      </c>
      <c r="AA9" s="17">
        <v>0.215110470736537</v>
      </c>
      <c r="AB9" s="17">
        <v>0.30157857794434201</v>
      </c>
      <c r="AC9" s="17">
        <v>0.239074346205225</v>
      </c>
      <c r="AD9" s="17"/>
      <c r="AE9" s="17">
        <v>0.191786547558293</v>
      </c>
      <c r="AF9" s="17">
        <v>0.316036842938275</v>
      </c>
      <c r="AG9" s="17">
        <v>0.20000424027948699</v>
      </c>
      <c r="AH9" s="17"/>
      <c r="AI9" s="17">
        <v>0.137576202907159</v>
      </c>
      <c r="AJ9" s="17">
        <v>0.36714629124167097</v>
      </c>
      <c r="AK9" s="17">
        <v>0.29067515217760997</v>
      </c>
      <c r="AL9" s="17">
        <v>0.121463665452911</v>
      </c>
      <c r="AM9" s="17">
        <v>0.21305262904839001</v>
      </c>
      <c r="AN9" s="17"/>
      <c r="AO9" s="17">
        <v>8.6418649211187304E-2</v>
      </c>
      <c r="AP9" s="17">
        <v>0.34857077796767399</v>
      </c>
      <c r="AQ9" s="17">
        <v>0.29312763554501797</v>
      </c>
      <c r="AR9" s="17"/>
      <c r="AS9" s="17">
        <v>0.233651269002662</v>
      </c>
      <c r="AT9" s="17">
        <v>0.25639703213590997</v>
      </c>
      <c r="AU9" s="17">
        <v>0.266333166569585</v>
      </c>
      <c r="AV9" s="17">
        <v>0.29186273191812301</v>
      </c>
      <c r="AW9" s="17">
        <v>0.35844514002369099</v>
      </c>
    </row>
    <row r="10" spans="2:49" x14ac:dyDescent="0.25">
      <c r="B10" s="18" t="s">
        <v>87</v>
      </c>
      <c r="C10" s="17">
        <v>0.217106992098209</v>
      </c>
      <c r="D10" s="17">
        <v>0.20591949281438501</v>
      </c>
      <c r="E10" s="17">
        <v>0.228832638967671</v>
      </c>
      <c r="F10" s="17"/>
      <c r="G10" s="17">
        <v>0.268124401548962</v>
      </c>
      <c r="H10" s="17">
        <v>0.23111723597997599</v>
      </c>
      <c r="I10" s="17">
        <v>0.20436054400334999</v>
      </c>
      <c r="J10" s="17">
        <v>0.20251611130432101</v>
      </c>
      <c r="K10" s="17">
        <v>0.19985719496488999</v>
      </c>
      <c r="L10" s="17">
        <v>0.20512531773092099</v>
      </c>
      <c r="M10" s="17"/>
      <c r="N10" s="17">
        <v>0.25405762925360598</v>
      </c>
      <c r="O10" s="17">
        <v>0.22595525187589399</v>
      </c>
      <c r="P10" s="17">
        <v>0.19502192778626501</v>
      </c>
      <c r="Q10" s="17">
        <v>0.189640162962667</v>
      </c>
      <c r="R10" s="17"/>
      <c r="S10" s="17">
        <v>0.213153557891616</v>
      </c>
      <c r="T10" s="17">
        <v>0.21261212860657899</v>
      </c>
      <c r="U10" s="17">
        <v>0.23718392000122701</v>
      </c>
      <c r="V10" s="17">
        <v>0.215320260037102</v>
      </c>
      <c r="W10" s="17">
        <v>0.21609836387447101</v>
      </c>
      <c r="X10" s="17">
        <v>0.20899051171333199</v>
      </c>
      <c r="Y10" s="17">
        <v>0.210919757376477</v>
      </c>
      <c r="Z10" s="17">
        <v>0.207161979881613</v>
      </c>
      <c r="AA10" s="17">
        <v>0.229740576618162</v>
      </c>
      <c r="AB10" s="17">
        <v>0.23077013492099999</v>
      </c>
      <c r="AC10" s="17">
        <v>0.19242508845599299</v>
      </c>
      <c r="AD10" s="17"/>
      <c r="AE10" s="17">
        <v>0.165140659675652</v>
      </c>
      <c r="AF10" s="17">
        <v>0.247285469514229</v>
      </c>
      <c r="AG10" s="17">
        <v>0.21030265449948299</v>
      </c>
      <c r="AH10" s="17"/>
      <c r="AI10" s="17">
        <v>0.17796702047128499</v>
      </c>
      <c r="AJ10" s="17">
        <v>0.225355857783443</v>
      </c>
      <c r="AK10" s="17">
        <v>0.27573481675288403</v>
      </c>
      <c r="AL10" s="17">
        <v>0.161438876426891</v>
      </c>
      <c r="AM10" s="17">
        <v>0.213457689353411</v>
      </c>
      <c r="AN10" s="17"/>
      <c r="AO10" s="17">
        <v>0.155045441427971</v>
      </c>
      <c r="AP10" s="17">
        <v>0.24267295104467401</v>
      </c>
      <c r="AQ10" s="17">
        <v>0.25868155779555302</v>
      </c>
      <c r="AR10" s="17"/>
      <c r="AS10" s="17">
        <v>0.18896451276808701</v>
      </c>
      <c r="AT10" s="17">
        <v>0.227241071725161</v>
      </c>
      <c r="AU10" s="17">
        <v>0.25867964700461399</v>
      </c>
      <c r="AV10" s="17">
        <v>0.19710386781412201</v>
      </c>
      <c r="AW10" s="17">
        <v>0.17890744506803</v>
      </c>
    </row>
    <row r="11" spans="2:49" ht="45" x14ac:dyDescent="0.25">
      <c r="B11" s="18" t="s">
        <v>585</v>
      </c>
      <c r="C11" s="17">
        <v>0.26154384423445998</v>
      </c>
      <c r="D11" s="17">
        <v>0.28208239464860702</v>
      </c>
      <c r="E11" s="17">
        <v>0.24370211723927199</v>
      </c>
      <c r="F11" s="17"/>
      <c r="G11" s="17">
        <v>0.26017338083135699</v>
      </c>
      <c r="H11" s="17">
        <v>0.26657419313432701</v>
      </c>
      <c r="I11" s="17">
        <v>0.25926205496842702</v>
      </c>
      <c r="J11" s="17">
        <v>0.25344028428745802</v>
      </c>
      <c r="K11" s="17">
        <v>0.25655012503935698</v>
      </c>
      <c r="L11" s="17">
        <v>0.27017525811760401</v>
      </c>
      <c r="M11" s="17"/>
      <c r="N11" s="17">
        <v>0.254532191027046</v>
      </c>
      <c r="O11" s="17">
        <v>0.27159429018470399</v>
      </c>
      <c r="P11" s="17">
        <v>0.27143485942809897</v>
      </c>
      <c r="Q11" s="17">
        <v>0.25063685651860101</v>
      </c>
      <c r="R11" s="17"/>
      <c r="S11" s="17">
        <v>0.271163679478647</v>
      </c>
      <c r="T11" s="17">
        <v>0.256860641055282</v>
      </c>
      <c r="U11" s="17">
        <v>0.22407620156375799</v>
      </c>
      <c r="V11" s="17">
        <v>0.26612087425880698</v>
      </c>
      <c r="W11" s="17">
        <v>0.247626250454826</v>
      </c>
      <c r="X11" s="17">
        <v>0.302235848440775</v>
      </c>
      <c r="Y11" s="17">
        <v>0.24378272159624301</v>
      </c>
      <c r="Z11" s="17">
        <v>0.25519774328052303</v>
      </c>
      <c r="AA11" s="17">
        <v>0.29147285657324801</v>
      </c>
      <c r="AB11" s="17">
        <v>0.23181014855429599</v>
      </c>
      <c r="AC11" s="17">
        <v>0.26588393298041002</v>
      </c>
      <c r="AD11" s="17"/>
      <c r="AE11" s="17">
        <v>0.310561151254865</v>
      </c>
      <c r="AF11" s="17">
        <v>0.243014531317196</v>
      </c>
      <c r="AG11" s="17">
        <v>0.23816639103753801</v>
      </c>
      <c r="AH11" s="17"/>
      <c r="AI11" s="17">
        <v>0.37663553543155198</v>
      </c>
      <c r="AJ11" s="17">
        <v>0.198969558876671</v>
      </c>
      <c r="AK11" s="17">
        <v>0.24696005537271801</v>
      </c>
      <c r="AL11" s="17">
        <v>0.21842763513070701</v>
      </c>
      <c r="AM11" s="17">
        <v>0.23152865506509099</v>
      </c>
      <c r="AN11" s="17"/>
      <c r="AO11" s="17">
        <v>0.45976288759316403</v>
      </c>
      <c r="AP11" s="17">
        <v>0.21268749031432399</v>
      </c>
      <c r="AQ11" s="17">
        <v>0.290632199458636</v>
      </c>
      <c r="AR11" s="17"/>
      <c r="AS11" s="17">
        <v>0.26615915676065</v>
      </c>
      <c r="AT11" s="17">
        <v>0.26269310978971699</v>
      </c>
      <c r="AU11" s="17">
        <v>0.24720742359811301</v>
      </c>
      <c r="AV11" s="17">
        <v>0.25519352800877398</v>
      </c>
      <c r="AW11" s="17">
        <v>0.237569371390598</v>
      </c>
    </row>
    <row r="12" spans="2:49" x14ac:dyDescent="0.25">
      <c r="B12" s="18" t="s">
        <v>89</v>
      </c>
      <c r="C12" s="17">
        <v>6.5495873793395498E-2</v>
      </c>
      <c r="D12" s="17">
        <v>7.4677966374177798E-2</v>
      </c>
      <c r="E12" s="17">
        <v>5.6547279785550297E-2</v>
      </c>
      <c r="F12" s="17"/>
      <c r="G12" s="17">
        <v>8.38501209521611E-2</v>
      </c>
      <c r="H12" s="17">
        <v>8.4600629517927003E-2</v>
      </c>
      <c r="I12" s="17">
        <v>8.7584943977667001E-2</v>
      </c>
      <c r="J12" s="17">
        <v>4.50856528482576E-2</v>
      </c>
      <c r="K12" s="17">
        <v>4.0293097523825497E-2</v>
      </c>
      <c r="L12" s="17">
        <v>5.3075599734314798E-2</v>
      </c>
      <c r="M12" s="17"/>
      <c r="N12" s="17">
        <v>6.8264600506520307E-2</v>
      </c>
      <c r="O12" s="17">
        <v>5.9755075639916597E-2</v>
      </c>
      <c r="P12" s="17">
        <v>6.87154786225459E-2</v>
      </c>
      <c r="Q12" s="17">
        <v>6.4976720723062403E-2</v>
      </c>
      <c r="R12" s="17"/>
      <c r="S12" s="17">
        <v>6.6902002675017905E-2</v>
      </c>
      <c r="T12" s="17">
        <v>5.9982709310051403E-2</v>
      </c>
      <c r="U12" s="17">
        <v>6.4296490884806004E-2</v>
      </c>
      <c r="V12" s="17">
        <v>6.2245189898823799E-2</v>
      </c>
      <c r="W12" s="17">
        <v>7.3639011224560305E-2</v>
      </c>
      <c r="X12" s="17">
        <v>7.1633485929150198E-2</v>
      </c>
      <c r="Y12" s="17">
        <v>8.0471715529651003E-2</v>
      </c>
      <c r="Z12" s="17">
        <v>8.1316769762546898E-2</v>
      </c>
      <c r="AA12" s="17">
        <v>4.6591297443212901E-2</v>
      </c>
      <c r="AB12" s="17">
        <v>5.1216343865179599E-2</v>
      </c>
      <c r="AC12" s="17">
        <v>9.1882299820109301E-2</v>
      </c>
      <c r="AD12" s="17"/>
      <c r="AE12" s="17">
        <v>7.4103663910477097E-2</v>
      </c>
      <c r="AF12" s="17">
        <v>6.0117453211234601E-2</v>
      </c>
      <c r="AG12" s="17">
        <v>6.7601974448597293E-2</v>
      </c>
      <c r="AH12" s="17"/>
      <c r="AI12" s="17">
        <v>8.1640626543591804E-2</v>
      </c>
      <c r="AJ12" s="17">
        <v>6.4980223713819701E-2</v>
      </c>
      <c r="AK12" s="17">
        <v>4.3813637626611501E-2</v>
      </c>
      <c r="AL12" s="17">
        <v>8.7995071072319603E-2</v>
      </c>
      <c r="AM12" s="17">
        <v>6.0178262080042302E-2</v>
      </c>
      <c r="AN12" s="17"/>
      <c r="AO12" s="17">
        <v>9.0386568500186698E-2</v>
      </c>
      <c r="AP12" s="17">
        <v>6.2169317944515801E-2</v>
      </c>
      <c r="AQ12" s="17">
        <v>4.2918545255831102E-2</v>
      </c>
      <c r="AR12" s="17"/>
      <c r="AS12" s="17">
        <v>5.40908496518957E-2</v>
      </c>
      <c r="AT12" s="17">
        <v>7.3121389563427203E-2</v>
      </c>
      <c r="AU12" s="17">
        <v>6.4620151100561601E-2</v>
      </c>
      <c r="AV12" s="17">
        <v>7.09236780315637E-2</v>
      </c>
      <c r="AW12" s="17">
        <v>6.6003496084011903E-2</v>
      </c>
    </row>
    <row r="13" spans="2:49" ht="60" x14ac:dyDescent="0.25">
      <c r="B13" s="18" t="s">
        <v>586</v>
      </c>
      <c r="C13" s="17">
        <v>8.7096682844503698E-2</v>
      </c>
      <c r="D13" s="17">
        <v>0.112912342106227</v>
      </c>
      <c r="E13" s="17">
        <v>6.2638131671021405E-2</v>
      </c>
      <c r="F13" s="17"/>
      <c r="G13" s="17">
        <v>6.6398257509947906E-2</v>
      </c>
      <c r="H13" s="17">
        <v>7.2501427377570801E-2</v>
      </c>
      <c r="I13" s="17">
        <v>9.2148646566679496E-2</v>
      </c>
      <c r="J13" s="17">
        <v>6.6966011311564294E-2</v>
      </c>
      <c r="K13" s="17">
        <v>0.10599895105861699</v>
      </c>
      <c r="L13" s="17">
        <v>0.112487898990208</v>
      </c>
      <c r="M13" s="17"/>
      <c r="N13" s="17">
        <v>8.1012582921596105E-2</v>
      </c>
      <c r="O13" s="17">
        <v>8.5100525852051898E-2</v>
      </c>
      <c r="P13" s="17">
        <v>0.10220068313143001</v>
      </c>
      <c r="Q13" s="17">
        <v>8.2206005393185094E-2</v>
      </c>
      <c r="R13" s="17"/>
      <c r="S13" s="17">
        <v>0.114844371299568</v>
      </c>
      <c r="T13" s="17">
        <v>6.4335131951858499E-2</v>
      </c>
      <c r="U13" s="17">
        <v>9.4855162055384801E-2</v>
      </c>
      <c r="V13" s="17">
        <v>9.2734116756692297E-2</v>
      </c>
      <c r="W13" s="17">
        <v>8.6047021527500905E-2</v>
      </c>
      <c r="X13" s="17">
        <v>9.6569215948470594E-2</v>
      </c>
      <c r="Y13" s="17">
        <v>7.3639632390747001E-2</v>
      </c>
      <c r="Z13" s="17">
        <v>0.12853416388094599</v>
      </c>
      <c r="AA13" s="17">
        <v>7.6445097252092004E-2</v>
      </c>
      <c r="AB13" s="17">
        <v>7.5494587269770305E-2</v>
      </c>
      <c r="AC13" s="17">
        <v>6.3191622266524597E-2</v>
      </c>
      <c r="AD13" s="17"/>
      <c r="AE13" s="17">
        <v>0.140392487014142</v>
      </c>
      <c r="AF13" s="17">
        <v>5.5869403064341197E-2</v>
      </c>
      <c r="AG13" s="17">
        <v>7.4639813405471295E-2</v>
      </c>
      <c r="AH13" s="17"/>
      <c r="AI13" s="17">
        <v>0.13638336491720299</v>
      </c>
      <c r="AJ13" s="17">
        <v>5.3263674065577499E-2</v>
      </c>
      <c r="AK13" s="17">
        <v>5.6479273852798703E-2</v>
      </c>
      <c r="AL13" s="17">
        <v>0.27450681497790402</v>
      </c>
      <c r="AM13" s="17">
        <v>6.7159230225794703E-2</v>
      </c>
      <c r="AN13" s="17"/>
      <c r="AO13" s="17">
        <v>0.132419074096322</v>
      </c>
      <c r="AP13" s="17">
        <v>5.0192363747980098E-2</v>
      </c>
      <c r="AQ13" s="17">
        <v>4.78702476371686E-2</v>
      </c>
      <c r="AR13" s="17"/>
      <c r="AS13" s="17">
        <v>0.102499000591418</v>
      </c>
      <c r="AT13" s="17">
        <v>7.0775538478108899E-2</v>
      </c>
      <c r="AU13" s="17">
        <v>6.8744932389715699E-2</v>
      </c>
      <c r="AV13" s="17">
        <v>0.12855566939660101</v>
      </c>
      <c r="AW13" s="17">
        <v>6.6483501710634996E-2</v>
      </c>
    </row>
    <row r="14" spans="2:49" x14ac:dyDescent="0.25">
      <c r="B14" s="18" t="s">
        <v>74</v>
      </c>
      <c r="C14" s="19">
        <v>0.11642028998178</v>
      </c>
      <c r="D14" s="19">
        <v>8.7835456443852003E-2</v>
      </c>
      <c r="E14" s="19">
        <v>0.14380016420015501</v>
      </c>
      <c r="F14" s="19"/>
      <c r="G14" s="19">
        <v>7.9262594790601201E-2</v>
      </c>
      <c r="H14" s="19">
        <v>0.109508019386028</v>
      </c>
      <c r="I14" s="19">
        <v>0.113659542722817</v>
      </c>
      <c r="J14" s="19">
        <v>0.14343861713459799</v>
      </c>
      <c r="K14" s="19">
        <v>0.12639416976719101</v>
      </c>
      <c r="L14" s="19">
        <v>0.12070261224250201</v>
      </c>
      <c r="M14" s="19"/>
      <c r="N14" s="19">
        <v>7.2815469652287093E-2</v>
      </c>
      <c r="O14" s="19">
        <v>0.107013345652742</v>
      </c>
      <c r="P14" s="19">
        <v>0.124363839675479</v>
      </c>
      <c r="Q14" s="19">
        <v>0.16651116630297</v>
      </c>
      <c r="R14" s="19"/>
      <c r="S14" s="19">
        <v>9.99951468368485E-2</v>
      </c>
      <c r="T14" s="19">
        <v>0.10838699343925599</v>
      </c>
      <c r="U14" s="19">
        <v>0.14201733082906101</v>
      </c>
      <c r="V14" s="19">
        <v>0.113988247837327</v>
      </c>
      <c r="W14" s="19">
        <v>9.3676042557799599E-2</v>
      </c>
      <c r="X14" s="19">
        <v>0.116890661139445</v>
      </c>
      <c r="Y14" s="19">
        <v>0.11181770261054</v>
      </c>
      <c r="Z14" s="19">
        <v>0.11295019008445301</v>
      </c>
      <c r="AA14" s="19">
        <v>0.140639701376748</v>
      </c>
      <c r="AB14" s="19">
        <v>0.10913020744541201</v>
      </c>
      <c r="AC14" s="19">
        <v>0.14754271027173799</v>
      </c>
      <c r="AD14" s="19"/>
      <c r="AE14" s="19">
        <v>0.11801549058657</v>
      </c>
      <c r="AF14" s="19">
        <v>7.7676299954724706E-2</v>
      </c>
      <c r="AG14" s="19">
        <v>0.209284926329424</v>
      </c>
      <c r="AH14" s="19"/>
      <c r="AI14" s="19">
        <v>8.9797249729209203E-2</v>
      </c>
      <c r="AJ14" s="19">
        <v>9.0284394318818101E-2</v>
      </c>
      <c r="AK14" s="19">
        <v>8.6337064217378301E-2</v>
      </c>
      <c r="AL14" s="19">
        <v>0.13616793693926799</v>
      </c>
      <c r="AM14" s="19">
        <v>0.21462353422727101</v>
      </c>
      <c r="AN14" s="19"/>
      <c r="AO14" s="19">
        <v>7.5967379171168303E-2</v>
      </c>
      <c r="AP14" s="19">
        <v>8.3707098980832201E-2</v>
      </c>
      <c r="AQ14" s="19">
        <v>6.6769814307792594E-2</v>
      </c>
      <c r="AR14" s="19"/>
      <c r="AS14" s="19">
        <v>0.15463521122528701</v>
      </c>
      <c r="AT14" s="19">
        <v>0.109771858307675</v>
      </c>
      <c r="AU14" s="19">
        <v>9.4414679337410101E-2</v>
      </c>
      <c r="AV14" s="19">
        <v>5.6360524830815502E-2</v>
      </c>
      <c r="AW14" s="19">
        <v>9.2591045723034102E-2</v>
      </c>
    </row>
    <row r="15" spans="2:49" x14ac:dyDescent="0.25">
      <c r="B15" s="16"/>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588</v>
      </c>
      <c r="C9" s="17">
        <v>0.234138510575857</v>
      </c>
      <c r="D9" s="17">
        <v>0.23864682677115101</v>
      </c>
      <c r="E9" s="17">
        <v>0.229203681078612</v>
      </c>
      <c r="F9" s="17"/>
      <c r="G9" s="17">
        <v>0.23636798240642301</v>
      </c>
      <c r="H9" s="17">
        <v>0.24059683962714201</v>
      </c>
      <c r="I9" s="17">
        <v>0.19878367501834601</v>
      </c>
      <c r="J9" s="17">
        <v>0.248612649038401</v>
      </c>
      <c r="K9" s="17">
        <v>0.24192735364158799</v>
      </c>
      <c r="L9" s="17">
        <v>0.23921325808691099</v>
      </c>
      <c r="M9" s="17"/>
      <c r="N9" s="17">
        <v>0.265105826795971</v>
      </c>
      <c r="O9" s="17">
        <v>0.239826879310507</v>
      </c>
      <c r="P9" s="17">
        <v>0.20482104315838401</v>
      </c>
      <c r="Q9" s="17">
        <v>0.21748642840420701</v>
      </c>
      <c r="R9" s="17"/>
      <c r="S9" s="17">
        <v>0.24239294701368899</v>
      </c>
      <c r="T9" s="17">
        <v>0.252678161004735</v>
      </c>
      <c r="U9" s="17">
        <v>0.26174237573620102</v>
      </c>
      <c r="V9" s="17">
        <v>0.27098646152635297</v>
      </c>
      <c r="W9" s="17">
        <v>0.23329233623106299</v>
      </c>
      <c r="X9" s="17">
        <v>0.187173153269966</v>
      </c>
      <c r="Y9" s="17">
        <v>0.23753210502658301</v>
      </c>
      <c r="Z9" s="17">
        <v>0.17543531121792499</v>
      </c>
      <c r="AA9" s="17">
        <v>0.19188875120320301</v>
      </c>
      <c r="AB9" s="17">
        <v>0.26157860484852502</v>
      </c>
      <c r="AC9" s="17">
        <v>0.223101392329873</v>
      </c>
      <c r="AD9" s="17"/>
      <c r="AE9" s="17">
        <v>0.154152221471865</v>
      </c>
      <c r="AF9" s="17">
        <v>0.297253721190049</v>
      </c>
      <c r="AG9" s="17">
        <v>0.24115735427196999</v>
      </c>
      <c r="AH9" s="17"/>
      <c r="AI9" s="17">
        <v>0.14165115238658399</v>
      </c>
      <c r="AJ9" s="17">
        <v>0.28573495847809</v>
      </c>
      <c r="AK9" s="17">
        <v>0.33656408709202001</v>
      </c>
      <c r="AL9" s="17">
        <v>0.11817331916304399</v>
      </c>
      <c r="AM9" s="17">
        <v>0.25098223622894</v>
      </c>
      <c r="AN9" s="17"/>
      <c r="AO9" s="17">
        <v>0.13053138869807299</v>
      </c>
      <c r="AP9" s="17">
        <v>0.27864880586482199</v>
      </c>
      <c r="AQ9" s="17">
        <v>0.32248985245879203</v>
      </c>
      <c r="AR9" s="17"/>
      <c r="AS9" s="17">
        <v>0.209905367343347</v>
      </c>
      <c r="AT9" s="17">
        <v>0.22360240194025099</v>
      </c>
      <c r="AU9" s="17">
        <v>0.26549343772709399</v>
      </c>
      <c r="AV9" s="17">
        <v>0.27152175248006</v>
      </c>
      <c r="AW9" s="17">
        <v>0.304800394739902</v>
      </c>
    </row>
    <row r="10" spans="2:49" ht="45" x14ac:dyDescent="0.25">
      <c r="B10" s="18" t="s">
        <v>589</v>
      </c>
      <c r="C10" s="17">
        <v>0.13578385626774001</v>
      </c>
      <c r="D10" s="17">
        <v>0.14347675271718399</v>
      </c>
      <c r="E10" s="17">
        <v>0.128407218915042</v>
      </c>
      <c r="F10" s="17"/>
      <c r="G10" s="17">
        <v>0.193784305047948</v>
      </c>
      <c r="H10" s="17">
        <v>0.13580785268412099</v>
      </c>
      <c r="I10" s="17">
        <v>0.16373854903707399</v>
      </c>
      <c r="J10" s="17">
        <v>0.104843737327088</v>
      </c>
      <c r="K10" s="17">
        <v>0.111224375535491</v>
      </c>
      <c r="L10" s="17">
        <v>0.11547752571187</v>
      </c>
      <c r="M10" s="17"/>
      <c r="N10" s="17">
        <v>0.16199470359981399</v>
      </c>
      <c r="O10" s="17">
        <v>0.12759867460355001</v>
      </c>
      <c r="P10" s="17">
        <v>0.127332876920173</v>
      </c>
      <c r="Q10" s="17">
        <v>0.124147394757028</v>
      </c>
      <c r="R10" s="17"/>
      <c r="S10" s="17">
        <v>0.166403526667639</v>
      </c>
      <c r="T10" s="17">
        <v>0.15173963696447401</v>
      </c>
      <c r="U10" s="17">
        <v>0.13123486603491</v>
      </c>
      <c r="V10" s="17">
        <v>0.12607758241036501</v>
      </c>
      <c r="W10" s="17">
        <v>0.102277407822359</v>
      </c>
      <c r="X10" s="17">
        <v>0.14662549647700501</v>
      </c>
      <c r="Y10" s="17">
        <v>9.6369263263000896E-2</v>
      </c>
      <c r="Z10" s="17">
        <v>0.15719139510059599</v>
      </c>
      <c r="AA10" s="17">
        <v>0.14061106800949</v>
      </c>
      <c r="AB10" s="17">
        <v>0.12169735554161699</v>
      </c>
      <c r="AC10" s="17">
        <v>0.12142872201354001</v>
      </c>
      <c r="AD10" s="17"/>
      <c r="AE10" s="17">
        <v>0.11515475505973299</v>
      </c>
      <c r="AF10" s="17">
        <v>0.15043772251273099</v>
      </c>
      <c r="AG10" s="17">
        <v>0.112201846165476</v>
      </c>
      <c r="AH10" s="17"/>
      <c r="AI10" s="17">
        <v>0.12619730005949101</v>
      </c>
      <c r="AJ10" s="17">
        <v>0.14748077201516799</v>
      </c>
      <c r="AK10" s="17">
        <v>0.18676269426890299</v>
      </c>
      <c r="AL10" s="17">
        <v>8.2433975978092502E-2</v>
      </c>
      <c r="AM10" s="17">
        <v>0.10274034121877899</v>
      </c>
      <c r="AN10" s="17"/>
      <c r="AO10" s="17">
        <v>0.12722105407293</v>
      </c>
      <c r="AP10" s="17">
        <v>0.16015911222501</v>
      </c>
      <c r="AQ10" s="17">
        <v>0.17393090896547</v>
      </c>
      <c r="AR10" s="17"/>
      <c r="AS10" s="17">
        <v>0.10030401675867399</v>
      </c>
      <c r="AT10" s="17">
        <v>0.153655691331616</v>
      </c>
      <c r="AU10" s="17">
        <v>0.14529979167054599</v>
      </c>
      <c r="AV10" s="17">
        <v>0.136000453727605</v>
      </c>
      <c r="AW10" s="17">
        <v>0.235885707327015</v>
      </c>
    </row>
    <row r="11" spans="2:49" ht="45" x14ac:dyDescent="0.25">
      <c r="B11" s="18" t="s">
        <v>590</v>
      </c>
      <c r="C11" s="17">
        <v>0.111847368636926</v>
      </c>
      <c r="D11" s="17">
        <v>0.11595416856226499</v>
      </c>
      <c r="E11" s="17">
        <v>0.108241181884198</v>
      </c>
      <c r="F11" s="17"/>
      <c r="G11" s="17">
        <v>0.169458791864397</v>
      </c>
      <c r="H11" s="17">
        <v>0.148019789512331</v>
      </c>
      <c r="I11" s="17">
        <v>9.9108803744940896E-2</v>
      </c>
      <c r="J11" s="17">
        <v>0.100454513300581</v>
      </c>
      <c r="K11" s="17">
        <v>8.7212645878458103E-2</v>
      </c>
      <c r="L11" s="17">
        <v>7.97506247537524E-2</v>
      </c>
      <c r="M11" s="17"/>
      <c r="N11" s="17">
        <v>0.114318301779606</v>
      </c>
      <c r="O11" s="17">
        <v>0.119818437248962</v>
      </c>
      <c r="P11" s="17">
        <v>0.103570159491541</v>
      </c>
      <c r="Q11" s="17">
        <v>0.109118859390207</v>
      </c>
      <c r="R11" s="17"/>
      <c r="S11" s="17">
        <v>0.12418799767024701</v>
      </c>
      <c r="T11" s="17">
        <v>0.111096703781755</v>
      </c>
      <c r="U11" s="17">
        <v>9.4057648231019003E-2</v>
      </c>
      <c r="V11" s="17">
        <v>8.9781163958979698E-2</v>
      </c>
      <c r="W11" s="17">
        <v>0.12936414085165701</v>
      </c>
      <c r="X11" s="17">
        <v>0.13106272094610999</v>
      </c>
      <c r="Y11" s="17">
        <v>0.105535730786354</v>
      </c>
      <c r="Z11" s="17">
        <v>0.120063407091685</v>
      </c>
      <c r="AA11" s="17">
        <v>0.12340426051492299</v>
      </c>
      <c r="AB11" s="17">
        <v>9.5301506110533493E-2</v>
      </c>
      <c r="AC11" s="17">
        <v>9.6264993281016301E-2</v>
      </c>
      <c r="AD11" s="17"/>
      <c r="AE11" s="17">
        <v>9.5142415555201407E-2</v>
      </c>
      <c r="AF11" s="17">
        <v>0.12699468437373901</v>
      </c>
      <c r="AG11" s="17">
        <v>9.4264044395883997E-2</v>
      </c>
      <c r="AH11" s="17"/>
      <c r="AI11" s="17">
        <v>0.10893088611358</v>
      </c>
      <c r="AJ11" s="17">
        <v>0.121230369559577</v>
      </c>
      <c r="AK11" s="17">
        <v>0.13840317923526299</v>
      </c>
      <c r="AL11" s="17">
        <v>0.106030040119775</v>
      </c>
      <c r="AM11" s="17">
        <v>9.7668458471588199E-2</v>
      </c>
      <c r="AN11" s="17"/>
      <c r="AO11" s="17">
        <v>0.13587085317755199</v>
      </c>
      <c r="AP11" s="17">
        <v>0.11678030006897799</v>
      </c>
      <c r="AQ11" s="17">
        <v>0.13374264070568101</v>
      </c>
      <c r="AR11" s="17"/>
      <c r="AS11" s="17">
        <v>0.109298091787631</v>
      </c>
      <c r="AT11" s="17">
        <v>0.122436834982418</v>
      </c>
      <c r="AU11" s="17">
        <v>0.113240397972441</v>
      </c>
      <c r="AV11" s="17">
        <v>0.13897072249265299</v>
      </c>
      <c r="AW11" s="17">
        <v>1.67889413912343E-2</v>
      </c>
    </row>
    <row r="12" spans="2:49" ht="60" x14ac:dyDescent="0.25">
      <c r="B12" s="18" t="s">
        <v>591</v>
      </c>
      <c r="C12" s="17">
        <v>0.20621993828985399</v>
      </c>
      <c r="D12" s="17">
        <v>0.21087724971344399</v>
      </c>
      <c r="E12" s="17">
        <v>0.202000110338978</v>
      </c>
      <c r="F12" s="17"/>
      <c r="G12" s="17">
        <v>0.15341346390810501</v>
      </c>
      <c r="H12" s="17">
        <v>0.16925755528901201</v>
      </c>
      <c r="I12" s="17">
        <v>0.22188073599590899</v>
      </c>
      <c r="J12" s="17">
        <v>0.19521424125770201</v>
      </c>
      <c r="K12" s="17">
        <v>0.21460742619217099</v>
      </c>
      <c r="L12" s="17">
        <v>0.26243938313141701</v>
      </c>
      <c r="M12" s="17"/>
      <c r="N12" s="17">
        <v>0.20570502376480801</v>
      </c>
      <c r="O12" s="17">
        <v>0.205622200075081</v>
      </c>
      <c r="P12" s="17">
        <v>0.19961853872065299</v>
      </c>
      <c r="Q12" s="17">
        <v>0.215607212518347</v>
      </c>
      <c r="R12" s="17"/>
      <c r="S12" s="17">
        <v>0.18699274629389001</v>
      </c>
      <c r="T12" s="17">
        <v>0.20167595019901</v>
      </c>
      <c r="U12" s="17">
        <v>0.21856111936317599</v>
      </c>
      <c r="V12" s="17">
        <v>0.20988252772448801</v>
      </c>
      <c r="W12" s="17">
        <v>0.196751769670094</v>
      </c>
      <c r="X12" s="17">
        <v>0.205572778403601</v>
      </c>
      <c r="Y12" s="17">
        <v>0.21643532684844499</v>
      </c>
      <c r="Z12" s="17">
        <v>0.14939892676231101</v>
      </c>
      <c r="AA12" s="17">
        <v>0.23444781063275499</v>
      </c>
      <c r="AB12" s="17">
        <v>0.197570622073589</v>
      </c>
      <c r="AC12" s="17">
        <v>0.242306872258332</v>
      </c>
      <c r="AD12" s="17"/>
      <c r="AE12" s="17">
        <v>0.25361234012603601</v>
      </c>
      <c r="AF12" s="17">
        <v>0.186072560663915</v>
      </c>
      <c r="AG12" s="17">
        <v>0.198127898612148</v>
      </c>
      <c r="AH12" s="17"/>
      <c r="AI12" s="17">
        <v>0.27133583951354601</v>
      </c>
      <c r="AJ12" s="17">
        <v>0.19616941067888699</v>
      </c>
      <c r="AK12" s="17">
        <v>0.16116073878859699</v>
      </c>
      <c r="AL12" s="17">
        <v>0.19760858070036899</v>
      </c>
      <c r="AM12" s="17">
        <v>0.16411268727602901</v>
      </c>
      <c r="AN12" s="17"/>
      <c r="AO12" s="17">
        <v>0.28981528362473302</v>
      </c>
      <c r="AP12" s="17">
        <v>0.202608353205422</v>
      </c>
      <c r="AQ12" s="17">
        <v>0.15023579416565899</v>
      </c>
      <c r="AR12" s="17"/>
      <c r="AS12" s="17">
        <v>0.22027428762757501</v>
      </c>
      <c r="AT12" s="17">
        <v>0.19231951045391901</v>
      </c>
      <c r="AU12" s="17">
        <v>0.21516090861682899</v>
      </c>
      <c r="AV12" s="17">
        <v>0.168487570294232</v>
      </c>
      <c r="AW12" s="17">
        <v>0.211930898511663</v>
      </c>
    </row>
    <row r="13" spans="2:49" ht="45" x14ac:dyDescent="0.25">
      <c r="B13" s="18" t="s">
        <v>592</v>
      </c>
      <c r="C13" s="17">
        <v>7.4217547793212296E-2</v>
      </c>
      <c r="D13" s="17">
        <v>8.2924288504312799E-2</v>
      </c>
      <c r="E13" s="17">
        <v>6.6345710724963494E-2</v>
      </c>
      <c r="F13" s="17"/>
      <c r="G13" s="17">
        <v>7.3544851761789196E-2</v>
      </c>
      <c r="H13" s="17">
        <v>7.2882748845150697E-2</v>
      </c>
      <c r="I13" s="17">
        <v>7.4457936174304795E-2</v>
      </c>
      <c r="J13" s="17">
        <v>6.6632977959033501E-2</v>
      </c>
      <c r="K13" s="17">
        <v>8.8568800563405506E-2</v>
      </c>
      <c r="L13" s="17">
        <v>7.2098889616439704E-2</v>
      </c>
      <c r="M13" s="17"/>
      <c r="N13" s="17">
        <v>7.9945518871560997E-2</v>
      </c>
      <c r="O13" s="17">
        <v>7.1120258405900499E-2</v>
      </c>
      <c r="P13" s="17">
        <v>8.4791588252553396E-2</v>
      </c>
      <c r="Q13" s="17">
        <v>6.1329156245592299E-2</v>
      </c>
      <c r="R13" s="17"/>
      <c r="S13" s="17">
        <v>7.1586281633343199E-2</v>
      </c>
      <c r="T13" s="17">
        <v>6.1579720731234501E-2</v>
      </c>
      <c r="U13" s="17">
        <v>5.4452953883282099E-2</v>
      </c>
      <c r="V13" s="17">
        <v>7.6876176835073598E-2</v>
      </c>
      <c r="W13" s="17">
        <v>9.0018076762173493E-2</v>
      </c>
      <c r="X13" s="17">
        <v>7.4945680067053794E-2</v>
      </c>
      <c r="Y13" s="17">
        <v>8.7616289390861399E-2</v>
      </c>
      <c r="Z13" s="17">
        <v>9.5732350211456596E-2</v>
      </c>
      <c r="AA13" s="17">
        <v>7.85443341777457E-2</v>
      </c>
      <c r="AB13" s="17">
        <v>8.3694413304698706E-2</v>
      </c>
      <c r="AC13" s="17">
        <v>5.2703755184283399E-2</v>
      </c>
      <c r="AD13" s="17"/>
      <c r="AE13" s="17">
        <v>9.2799081726420499E-2</v>
      </c>
      <c r="AF13" s="17">
        <v>6.9089564432459297E-2</v>
      </c>
      <c r="AG13" s="17">
        <v>5.2192823177681501E-2</v>
      </c>
      <c r="AH13" s="17"/>
      <c r="AI13" s="17">
        <v>0.10107470193866</v>
      </c>
      <c r="AJ13" s="17">
        <v>7.0968846539416194E-2</v>
      </c>
      <c r="AK13" s="17">
        <v>6.5132927794809101E-2</v>
      </c>
      <c r="AL13" s="17">
        <v>9.1803036731999396E-2</v>
      </c>
      <c r="AM13" s="17">
        <v>3.84787267032261E-2</v>
      </c>
      <c r="AN13" s="17"/>
      <c r="AO13" s="17">
        <v>0.103994047261714</v>
      </c>
      <c r="AP13" s="17">
        <v>6.7587411652577797E-2</v>
      </c>
      <c r="AQ13" s="17">
        <v>6.8081042323902094E-2</v>
      </c>
      <c r="AR13" s="17"/>
      <c r="AS13" s="17">
        <v>6.9693506469452396E-2</v>
      </c>
      <c r="AT13" s="17">
        <v>7.1505081165117002E-2</v>
      </c>
      <c r="AU13" s="17">
        <v>8.2621867736206403E-2</v>
      </c>
      <c r="AV13" s="17">
        <v>8.2944677968663394E-2</v>
      </c>
      <c r="AW13" s="17">
        <v>9.2098928590479495E-2</v>
      </c>
    </row>
    <row r="14" spans="2:49" ht="45" x14ac:dyDescent="0.25">
      <c r="B14" s="18" t="s">
        <v>593</v>
      </c>
      <c r="C14" s="17">
        <v>4.83095948861385E-2</v>
      </c>
      <c r="D14" s="17">
        <v>5.9111096744381399E-2</v>
      </c>
      <c r="E14" s="17">
        <v>3.6729117346951397E-2</v>
      </c>
      <c r="F14" s="17"/>
      <c r="G14" s="17">
        <v>3.3734379404322203E-2</v>
      </c>
      <c r="H14" s="17">
        <v>3.263183182255E-2</v>
      </c>
      <c r="I14" s="17">
        <v>4.17630639201447E-2</v>
      </c>
      <c r="J14" s="17">
        <v>5.61068586574884E-2</v>
      </c>
      <c r="K14" s="17">
        <v>6.2330873452636402E-2</v>
      </c>
      <c r="L14" s="17">
        <v>6.04784413551415E-2</v>
      </c>
      <c r="M14" s="17"/>
      <c r="N14" s="17">
        <v>4.6465748799724503E-2</v>
      </c>
      <c r="O14" s="17">
        <v>4.99534274198115E-2</v>
      </c>
      <c r="P14" s="17">
        <v>5.8121883874783301E-2</v>
      </c>
      <c r="Q14" s="17">
        <v>4.00272933750263E-2</v>
      </c>
      <c r="R14" s="17"/>
      <c r="S14" s="17">
        <v>4.0736618420459302E-2</v>
      </c>
      <c r="T14" s="17">
        <v>3.6358100290891503E-2</v>
      </c>
      <c r="U14" s="17">
        <v>2.95754306858525E-2</v>
      </c>
      <c r="V14" s="17">
        <v>5.77014411074393E-2</v>
      </c>
      <c r="W14" s="17">
        <v>7.2986566621971102E-2</v>
      </c>
      <c r="X14" s="17">
        <v>5.1695606035782202E-2</v>
      </c>
      <c r="Y14" s="17">
        <v>5.3365743478422697E-2</v>
      </c>
      <c r="Z14" s="17">
        <v>7.5716610586572503E-2</v>
      </c>
      <c r="AA14" s="17">
        <v>3.4122216999030099E-2</v>
      </c>
      <c r="AB14" s="17">
        <v>5.0856758021452897E-2</v>
      </c>
      <c r="AC14" s="17">
        <v>6.9711718237634404E-2</v>
      </c>
      <c r="AD14" s="17"/>
      <c r="AE14" s="17">
        <v>7.8598129718875004E-2</v>
      </c>
      <c r="AF14" s="17">
        <v>3.2904641936105199E-2</v>
      </c>
      <c r="AG14" s="17">
        <v>3.3144629625646502E-2</v>
      </c>
      <c r="AH14" s="17"/>
      <c r="AI14" s="17">
        <v>7.5777315406122994E-2</v>
      </c>
      <c r="AJ14" s="17">
        <v>3.1375871001402801E-2</v>
      </c>
      <c r="AK14" s="17">
        <v>3.13688032333376E-2</v>
      </c>
      <c r="AL14" s="17">
        <v>0.14095498358726799</v>
      </c>
      <c r="AM14" s="17">
        <v>2.89416729203744E-2</v>
      </c>
      <c r="AN14" s="17"/>
      <c r="AO14" s="17">
        <v>7.5784896289099901E-2</v>
      </c>
      <c r="AP14" s="17">
        <v>2.95402460225332E-2</v>
      </c>
      <c r="AQ14" s="17">
        <v>4.8543711008903097E-2</v>
      </c>
      <c r="AR14" s="17"/>
      <c r="AS14" s="17">
        <v>5.2932694456947801E-2</v>
      </c>
      <c r="AT14" s="17">
        <v>4.4623247444691601E-2</v>
      </c>
      <c r="AU14" s="17">
        <v>3.2476371000607497E-2</v>
      </c>
      <c r="AV14" s="17">
        <v>5.8925167075631099E-2</v>
      </c>
      <c r="AW14" s="17">
        <v>3.4641403232954303E-2</v>
      </c>
    </row>
    <row r="15" spans="2:49" ht="30" x14ac:dyDescent="0.25">
      <c r="B15" s="18" t="s">
        <v>594</v>
      </c>
      <c r="C15" s="17">
        <v>3.5189947641616599E-2</v>
      </c>
      <c r="D15" s="17">
        <v>4.7707833439839697E-2</v>
      </c>
      <c r="E15" s="17">
        <v>2.3270875980302801E-2</v>
      </c>
      <c r="F15" s="17"/>
      <c r="G15" s="17">
        <v>1.84892129293284E-2</v>
      </c>
      <c r="H15" s="17">
        <v>2.4857152354170998E-2</v>
      </c>
      <c r="I15" s="17">
        <v>3.5280330193928899E-2</v>
      </c>
      <c r="J15" s="17">
        <v>3.2399909466921797E-2</v>
      </c>
      <c r="K15" s="17">
        <v>4.1931489032911599E-2</v>
      </c>
      <c r="L15" s="17">
        <v>5.2526374654753301E-2</v>
      </c>
      <c r="M15" s="17"/>
      <c r="N15" s="17">
        <v>3.3948189513803601E-2</v>
      </c>
      <c r="O15" s="17">
        <v>2.9530755856602899E-2</v>
      </c>
      <c r="P15" s="17">
        <v>4.3302921294011198E-2</v>
      </c>
      <c r="Q15" s="17">
        <v>3.4899128593946803E-2</v>
      </c>
      <c r="R15" s="17"/>
      <c r="S15" s="17">
        <v>3.1282862802686301E-2</v>
      </c>
      <c r="T15" s="17">
        <v>3.6322044710776602E-2</v>
      </c>
      <c r="U15" s="17">
        <v>3.18836655473963E-2</v>
      </c>
      <c r="V15" s="17">
        <v>4.6398152182154401E-2</v>
      </c>
      <c r="W15" s="17">
        <v>3.0668426347894899E-2</v>
      </c>
      <c r="X15" s="17">
        <v>3.55347770543923E-2</v>
      </c>
      <c r="Y15" s="17">
        <v>4.5154680173229697E-2</v>
      </c>
      <c r="Z15" s="17">
        <v>3.2499702568611198E-2</v>
      </c>
      <c r="AA15" s="17">
        <v>2.90643366761845E-2</v>
      </c>
      <c r="AB15" s="17">
        <v>3.9864568041032902E-2</v>
      </c>
      <c r="AC15" s="17">
        <v>2.5293410958384999E-2</v>
      </c>
      <c r="AD15" s="17"/>
      <c r="AE15" s="17">
        <v>6.2329782484799597E-2</v>
      </c>
      <c r="AF15" s="17">
        <v>1.8983222373210699E-2</v>
      </c>
      <c r="AG15" s="17">
        <v>2.2285070388591999E-2</v>
      </c>
      <c r="AH15" s="17"/>
      <c r="AI15" s="17">
        <v>5.6817840178645197E-2</v>
      </c>
      <c r="AJ15" s="17">
        <v>1.3597344775652101E-2</v>
      </c>
      <c r="AK15" s="17">
        <v>9.2626389965781604E-3</v>
      </c>
      <c r="AL15" s="17">
        <v>0.135159100364243</v>
      </c>
      <c r="AM15" s="17">
        <v>3.28659158399916E-2</v>
      </c>
      <c r="AN15" s="17"/>
      <c r="AO15" s="17">
        <v>4.9479752571140498E-2</v>
      </c>
      <c r="AP15" s="17">
        <v>1.4625659659337899E-2</v>
      </c>
      <c r="AQ15" s="17">
        <v>8.9984301228713207E-3</v>
      </c>
      <c r="AR15" s="17"/>
      <c r="AS15" s="17">
        <v>4.0342275302498801E-2</v>
      </c>
      <c r="AT15" s="17">
        <v>3.9588315070601503E-2</v>
      </c>
      <c r="AU15" s="17">
        <v>2.3072648539345899E-2</v>
      </c>
      <c r="AV15" s="17">
        <v>4.3651814268486203E-2</v>
      </c>
      <c r="AW15" s="17">
        <v>3.7436345126247203E-2</v>
      </c>
    </row>
    <row r="16" spans="2:49" x14ac:dyDescent="0.25">
      <c r="B16" s="18" t="s">
        <v>150</v>
      </c>
      <c r="C16" s="19">
        <v>0.15429323590865501</v>
      </c>
      <c r="D16" s="19">
        <v>0.101301783547422</v>
      </c>
      <c r="E16" s="19">
        <v>0.20580210373095201</v>
      </c>
      <c r="F16" s="19"/>
      <c r="G16" s="19">
        <v>0.121207012677689</v>
      </c>
      <c r="H16" s="19">
        <v>0.175946229865523</v>
      </c>
      <c r="I16" s="19">
        <v>0.16498690591535101</v>
      </c>
      <c r="J16" s="19">
        <v>0.19573511299278401</v>
      </c>
      <c r="K16" s="19">
        <v>0.15219703570333901</v>
      </c>
      <c r="L16" s="19">
        <v>0.118015502689715</v>
      </c>
      <c r="M16" s="19"/>
      <c r="N16" s="19">
        <v>9.2516686874711707E-2</v>
      </c>
      <c r="O16" s="19">
        <v>0.15652936707958401</v>
      </c>
      <c r="P16" s="19">
        <v>0.178440988287901</v>
      </c>
      <c r="Q16" s="19">
        <v>0.19738452671564599</v>
      </c>
      <c r="R16" s="19"/>
      <c r="S16" s="19">
        <v>0.13641701949804599</v>
      </c>
      <c r="T16" s="19">
        <v>0.14854968231712301</v>
      </c>
      <c r="U16" s="19">
        <v>0.178491940518163</v>
      </c>
      <c r="V16" s="19">
        <v>0.12229649425514701</v>
      </c>
      <c r="W16" s="19">
        <v>0.14464127569278601</v>
      </c>
      <c r="X16" s="19">
        <v>0.16738978774608901</v>
      </c>
      <c r="Y16" s="19">
        <v>0.157990861033103</v>
      </c>
      <c r="Z16" s="19">
        <v>0.19396229646084301</v>
      </c>
      <c r="AA16" s="19">
        <v>0.16791722178666901</v>
      </c>
      <c r="AB16" s="19">
        <v>0.149436172058551</v>
      </c>
      <c r="AC16" s="19">
        <v>0.169189135736936</v>
      </c>
      <c r="AD16" s="19"/>
      <c r="AE16" s="19">
        <v>0.148211273857069</v>
      </c>
      <c r="AF16" s="19">
        <v>0.11826388251779001</v>
      </c>
      <c r="AG16" s="19">
        <v>0.24662633336260101</v>
      </c>
      <c r="AH16" s="19"/>
      <c r="AI16" s="19">
        <v>0.118214964403371</v>
      </c>
      <c r="AJ16" s="19">
        <v>0.133442426951806</v>
      </c>
      <c r="AK16" s="19">
        <v>7.1344930590492198E-2</v>
      </c>
      <c r="AL16" s="19">
        <v>0.127836963355208</v>
      </c>
      <c r="AM16" s="19">
        <v>0.28420996134107201</v>
      </c>
      <c r="AN16" s="19"/>
      <c r="AO16" s="19">
        <v>8.7302724304758605E-2</v>
      </c>
      <c r="AP16" s="19">
        <v>0.13005011130131999</v>
      </c>
      <c r="AQ16" s="19">
        <v>9.3977620248721694E-2</v>
      </c>
      <c r="AR16" s="19"/>
      <c r="AS16" s="19">
        <v>0.197249760253874</v>
      </c>
      <c r="AT16" s="19">
        <v>0.152268917611386</v>
      </c>
      <c r="AU16" s="19">
        <v>0.12263457673693</v>
      </c>
      <c r="AV16" s="19">
        <v>9.9497841692669398E-2</v>
      </c>
      <c r="AW16" s="19">
        <v>6.6417381080504698E-2</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606</v>
      </c>
      <c r="E2" s="26"/>
      <c r="F2" s="26"/>
      <c r="G2" s="26"/>
      <c r="H2" s="26"/>
      <c r="I2" s="26"/>
      <c r="J2" s="26"/>
      <c r="K2" s="26"/>
    </row>
    <row r="6" spans="2:11" ht="50.1" customHeight="1" x14ac:dyDescent="0.25">
      <c r="B6" s="20" t="s">
        <v>15</v>
      </c>
      <c r="C6" s="20" t="s">
        <v>596</v>
      </c>
      <c r="D6" s="20" t="s">
        <v>597</v>
      </c>
      <c r="E6" s="20" t="s">
        <v>598</v>
      </c>
      <c r="F6" s="20" t="s">
        <v>599</v>
      </c>
      <c r="G6" s="20" t="s">
        <v>600</v>
      </c>
      <c r="H6" s="20" t="s">
        <v>601</v>
      </c>
      <c r="I6" s="20" t="s">
        <v>602</v>
      </c>
      <c r="J6" s="20" t="s">
        <v>603</v>
      </c>
    </row>
    <row r="7" spans="2:11" x14ac:dyDescent="0.25">
      <c r="B7" s="18" t="s">
        <v>604</v>
      </c>
      <c r="C7" s="17">
        <v>8.6402004514874106E-2</v>
      </c>
      <c r="D7" s="17">
        <v>8.5881540026002401E-2</v>
      </c>
      <c r="E7" s="17">
        <v>0.184452732232915</v>
      </c>
      <c r="F7" s="17">
        <v>0.252947147225345</v>
      </c>
      <c r="G7" s="17">
        <v>9.3790037804467305E-2</v>
      </c>
      <c r="H7" s="17">
        <v>7.1403912639908598E-2</v>
      </c>
      <c r="I7" s="17">
        <v>0.23882568240558799</v>
      </c>
      <c r="J7" s="17">
        <v>5.8296469141346702E-2</v>
      </c>
    </row>
    <row r="8" spans="2:11" x14ac:dyDescent="0.25">
      <c r="B8" s="18" t="s">
        <v>605</v>
      </c>
      <c r="C8" s="17">
        <v>0.18256823767614699</v>
      </c>
      <c r="D8" s="17">
        <v>0.18631489490699099</v>
      </c>
      <c r="E8" s="17">
        <v>0.213372456058951</v>
      </c>
      <c r="F8" s="17">
        <v>0.243655808389527</v>
      </c>
      <c r="G8" s="17">
        <v>0.21762433301626199</v>
      </c>
      <c r="H8" s="17">
        <v>0.15652923174246</v>
      </c>
      <c r="I8" s="17">
        <v>0.21412090965503999</v>
      </c>
      <c r="J8" s="17">
        <v>0.14451268256646799</v>
      </c>
    </row>
    <row r="9" spans="2:11" x14ac:dyDescent="0.25">
      <c r="B9" s="18" t="s">
        <v>187</v>
      </c>
      <c r="C9" s="17">
        <v>0.23621032782458201</v>
      </c>
      <c r="D9" s="17">
        <v>0.23930017475949</v>
      </c>
      <c r="E9" s="17">
        <v>0.30460276434335198</v>
      </c>
      <c r="F9" s="17">
        <v>0.25837049270433798</v>
      </c>
      <c r="G9" s="17">
        <v>0.314157443360012</v>
      </c>
      <c r="H9" s="17">
        <v>0.24325667632825601</v>
      </c>
      <c r="I9" s="17">
        <v>0.29981392915266802</v>
      </c>
      <c r="J9" s="17">
        <v>0.29302926004464003</v>
      </c>
    </row>
    <row r="10" spans="2:11" x14ac:dyDescent="0.25">
      <c r="B10" s="18" t="s">
        <v>86</v>
      </c>
      <c r="C10" s="17">
        <v>0.24976622008059601</v>
      </c>
      <c r="D10" s="17">
        <v>0.27636966086097398</v>
      </c>
      <c r="E10" s="17">
        <v>0.22810327637984101</v>
      </c>
      <c r="F10" s="17">
        <v>0.16500253078959501</v>
      </c>
      <c r="G10" s="17">
        <v>0.21582219429201699</v>
      </c>
      <c r="H10" s="17">
        <v>0.24316992260070699</v>
      </c>
      <c r="I10" s="17">
        <v>0.166862786430551</v>
      </c>
      <c r="J10" s="17">
        <v>0.22659359677105601</v>
      </c>
    </row>
    <row r="11" spans="2:11" x14ac:dyDescent="0.25">
      <c r="B11" s="18" t="s">
        <v>87</v>
      </c>
      <c r="C11" s="17">
        <v>0.245053209903801</v>
      </c>
      <c r="D11" s="17">
        <v>0.21213372944654299</v>
      </c>
      <c r="E11" s="17">
        <v>6.9468770984940406E-2</v>
      </c>
      <c r="F11" s="17">
        <v>8.0024020891195202E-2</v>
      </c>
      <c r="G11" s="17">
        <v>0.158605991527242</v>
      </c>
      <c r="H11" s="17">
        <v>0.28564025668866799</v>
      </c>
      <c r="I11" s="17">
        <v>8.0376692356153703E-2</v>
      </c>
      <c r="J11" s="17">
        <v>0.27756799147648897</v>
      </c>
    </row>
    <row r="12" spans="2:11" x14ac:dyDescent="0.25">
      <c r="B12" s="16"/>
      <c r="C12" s="16"/>
      <c r="D12" s="16"/>
      <c r="E12" s="16"/>
      <c r="F12" s="16"/>
      <c r="G12" s="16"/>
      <c r="H12" s="16"/>
      <c r="I12" s="16"/>
      <c r="J12" s="16"/>
    </row>
    <row r="13" spans="2:11" x14ac:dyDescent="0.25">
      <c r="B13" t="s">
        <v>77</v>
      </c>
    </row>
    <row r="14" spans="2:11" x14ac:dyDescent="0.25">
      <c r="B14" t="s">
        <v>78</v>
      </c>
    </row>
    <row r="18" spans="2:2" x14ac:dyDescent="0.2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604</v>
      </c>
      <c r="C9" s="17">
        <v>8.6402004514874106E-2</v>
      </c>
      <c r="D9" s="17">
        <v>0.10502451908357401</v>
      </c>
      <c r="E9" s="17">
        <v>6.7984549955575999E-2</v>
      </c>
      <c r="F9" s="17"/>
      <c r="G9" s="17">
        <v>6.4494784866509197E-2</v>
      </c>
      <c r="H9" s="17">
        <v>6.4496590105737994E-2</v>
      </c>
      <c r="I9" s="17">
        <v>8.1596916977210304E-2</v>
      </c>
      <c r="J9" s="17">
        <v>8.9146454756484403E-2</v>
      </c>
      <c r="K9" s="17">
        <v>0.114356966224887</v>
      </c>
      <c r="L9" s="17">
        <v>0.101920104587545</v>
      </c>
      <c r="M9" s="17"/>
      <c r="N9" s="17">
        <v>7.9672170506183401E-2</v>
      </c>
      <c r="O9" s="17">
        <v>7.7846927666157306E-2</v>
      </c>
      <c r="P9" s="17">
        <v>0.101099206539913</v>
      </c>
      <c r="Q9" s="17">
        <v>8.9392026711861194E-2</v>
      </c>
      <c r="R9" s="17"/>
      <c r="S9" s="17">
        <v>8.8069361522566295E-2</v>
      </c>
      <c r="T9" s="17">
        <v>8.2027726641028198E-2</v>
      </c>
      <c r="U9" s="17">
        <v>8.9194155183381599E-2</v>
      </c>
      <c r="V9" s="17">
        <v>7.84118520906745E-2</v>
      </c>
      <c r="W9" s="17">
        <v>7.3733653439281802E-2</v>
      </c>
      <c r="X9" s="17">
        <v>7.9330794887565406E-2</v>
      </c>
      <c r="Y9" s="17">
        <v>7.4885850005200497E-2</v>
      </c>
      <c r="Z9" s="17">
        <v>0.116888408803001</v>
      </c>
      <c r="AA9" s="17">
        <v>8.3244879254859794E-2</v>
      </c>
      <c r="AB9" s="17">
        <v>9.8297747128083798E-2</v>
      </c>
      <c r="AC9" s="17">
        <v>0.11305215671831299</v>
      </c>
      <c r="AD9" s="17"/>
      <c r="AE9" s="17">
        <v>0.13347267844919899</v>
      </c>
      <c r="AF9" s="17">
        <v>5.8528234671495399E-2</v>
      </c>
      <c r="AG9" s="17">
        <v>6.8906921192722501E-2</v>
      </c>
      <c r="AH9" s="17"/>
      <c r="AI9" s="17">
        <v>0.12521160541208901</v>
      </c>
      <c r="AJ9" s="17">
        <v>5.4888555651766299E-2</v>
      </c>
      <c r="AK9" s="17">
        <v>5.2207667718709702E-2</v>
      </c>
      <c r="AL9" s="17">
        <v>0.25349817754273302</v>
      </c>
      <c r="AM9" s="17">
        <v>6.7520108718499394E-2</v>
      </c>
      <c r="AN9" s="17"/>
      <c r="AO9" s="17">
        <v>0.119998823586034</v>
      </c>
      <c r="AP9" s="17">
        <v>5.3004227881242198E-2</v>
      </c>
      <c r="AQ9" s="17">
        <v>5.2888674299365099E-2</v>
      </c>
      <c r="AR9" s="17"/>
      <c r="AS9" s="17">
        <v>9.4648466538746895E-2</v>
      </c>
      <c r="AT9" s="17">
        <v>8.1458730150544903E-2</v>
      </c>
      <c r="AU9" s="17">
        <v>5.84420022795396E-2</v>
      </c>
      <c r="AV9" s="17">
        <v>0.106039506627607</v>
      </c>
      <c r="AW9" s="17">
        <v>7.57306008637193E-2</v>
      </c>
    </row>
    <row r="10" spans="2:49" x14ac:dyDescent="0.25">
      <c r="B10" s="18" t="s">
        <v>605</v>
      </c>
      <c r="C10" s="17">
        <v>0.18256823767614699</v>
      </c>
      <c r="D10" s="17">
        <v>0.200067291930832</v>
      </c>
      <c r="E10" s="17">
        <v>0.16646353163577299</v>
      </c>
      <c r="F10" s="17"/>
      <c r="G10" s="17">
        <v>0.19732842697734801</v>
      </c>
      <c r="H10" s="17">
        <v>0.18656110493815001</v>
      </c>
      <c r="I10" s="17">
        <v>0.19129656508707499</v>
      </c>
      <c r="J10" s="17">
        <v>0.185564938675709</v>
      </c>
      <c r="K10" s="17">
        <v>0.17631543599236699</v>
      </c>
      <c r="L10" s="17">
        <v>0.16401044854434399</v>
      </c>
      <c r="M10" s="17"/>
      <c r="N10" s="17">
        <v>0.17164870454749101</v>
      </c>
      <c r="O10" s="17">
        <v>0.19785170695874801</v>
      </c>
      <c r="P10" s="17">
        <v>0.186569065670317</v>
      </c>
      <c r="Q10" s="17">
        <v>0.174596393016554</v>
      </c>
      <c r="R10" s="17"/>
      <c r="S10" s="17">
        <v>0.18414429039639901</v>
      </c>
      <c r="T10" s="17">
        <v>0.18687144329539801</v>
      </c>
      <c r="U10" s="17">
        <v>0.13649043898192101</v>
      </c>
      <c r="V10" s="17">
        <v>0.15962314515133799</v>
      </c>
      <c r="W10" s="17">
        <v>0.198764493911436</v>
      </c>
      <c r="X10" s="17">
        <v>0.20738634523909599</v>
      </c>
      <c r="Y10" s="17">
        <v>0.198215452643517</v>
      </c>
      <c r="Z10" s="17">
        <v>0.235023538687122</v>
      </c>
      <c r="AA10" s="17">
        <v>0.177922463551416</v>
      </c>
      <c r="AB10" s="17">
        <v>0.195524189450032</v>
      </c>
      <c r="AC10" s="17">
        <v>0.13479310653729301</v>
      </c>
      <c r="AD10" s="17"/>
      <c r="AE10" s="17">
        <v>0.22642482411668299</v>
      </c>
      <c r="AF10" s="17">
        <v>0.15391792482473299</v>
      </c>
      <c r="AG10" s="17">
        <v>0.18015764809916399</v>
      </c>
      <c r="AH10" s="17"/>
      <c r="AI10" s="17">
        <v>0.224990069189129</v>
      </c>
      <c r="AJ10" s="17">
        <v>0.15905642588056099</v>
      </c>
      <c r="AK10" s="17">
        <v>0.13506115352019599</v>
      </c>
      <c r="AL10" s="17">
        <v>0.252931081967325</v>
      </c>
      <c r="AM10" s="17">
        <v>0.16772506126313499</v>
      </c>
      <c r="AN10" s="17"/>
      <c r="AO10" s="17">
        <v>0.23524966099250999</v>
      </c>
      <c r="AP10" s="17">
        <v>0.171868120679259</v>
      </c>
      <c r="AQ10" s="17">
        <v>0.173570335123715</v>
      </c>
      <c r="AR10" s="17"/>
      <c r="AS10" s="17">
        <v>0.19259785182999301</v>
      </c>
      <c r="AT10" s="17">
        <v>0.171170386086368</v>
      </c>
      <c r="AU10" s="17">
        <v>0.20492461180386101</v>
      </c>
      <c r="AV10" s="17">
        <v>0.17369792860057301</v>
      </c>
      <c r="AW10" s="17">
        <v>0.15279416257415901</v>
      </c>
    </row>
    <row r="11" spans="2:49" x14ac:dyDescent="0.25">
      <c r="B11" s="18" t="s">
        <v>187</v>
      </c>
      <c r="C11" s="17">
        <v>0.23621032782458201</v>
      </c>
      <c r="D11" s="17">
        <v>0.20807727207357099</v>
      </c>
      <c r="E11" s="17">
        <v>0.26474415543485202</v>
      </c>
      <c r="F11" s="17"/>
      <c r="G11" s="17">
        <v>0.169192083213316</v>
      </c>
      <c r="H11" s="17">
        <v>0.20219566672716899</v>
      </c>
      <c r="I11" s="17">
        <v>0.25642725412419898</v>
      </c>
      <c r="J11" s="17">
        <v>0.25889838493223299</v>
      </c>
      <c r="K11" s="17">
        <v>0.25516196836414901</v>
      </c>
      <c r="L11" s="17">
        <v>0.26143394480291599</v>
      </c>
      <c r="M11" s="17"/>
      <c r="N11" s="17">
        <v>0.201210030673278</v>
      </c>
      <c r="O11" s="17">
        <v>0.23770859598354699</v>
      </c>
      <c r="P11" s="17">
        <v>0.24141372105742101</v>
      </c>
      <c r="Q11" s="17">
        <v>0.26734639684668299</v>
      </c>
      <c r="R11" s="17"/>
      <c r="S11" s="17">
        <v>0.221518550085719</v>
      </c>
      <c r="T11" s="17">
        <v>0.19635006868892699</v>
      </c>
      <c r="U11" s="17">
        <v>0.26173614937068201</v>
      </c>
      <c r="V11" s="17">
        <v>0.25014591428130301</v>
      </c>
      <c r="W11" s="17">
        <v>0.24522705422768301</v>
      </c>
      <c r="X11" s="17">
        <v>0.284152776446088</v>
      </c>
      <c r="Y11" s="17">
        <v>0.21310284996535001</v>
      </c>
      <c r="Z11" s="17">
        <v>0.18225640049226299</v>
      </c>
      <c r="AA11" s="17">
        <v>0.264320915160495</v>
      </c>
      <c r="AB11" s="17">
        <v>0.20565810007433799</v>
      </c>
      <c r="AC11" s="17">
        <v>0.28917575265978102</v>
      </c>
      <c r="AD11" s="17"/>
      <c r="AE11" s="17">
        <v>0.24939285840771999</v>
      </c>
      <c r="AF11" s="17">
        <v>0.20017591899548501</v>
      </c>
      <c r="AG11" s="17">
        <v>0.30442781022147702</v>
      </c>
      <c r="AH11" s="17"/>
      <c r="AI11" s="17">
        <v>0.27414192610849603</v>
      </c>
      <c r="AJ11" s="17">
        <v>0.19631055366647401</v>
      </c>
      <c r="AK11" s="17">
        <v>0.15031447934432901</v>
      </c>
      <c r="AL11" s="17">
        <v>0.17096749383972701</v>
      </c>
      <c r="AM11" s="17">
        <v>0.32382661518308498</v>
      </c>
      <c r="AN11" s="17"/>
      <c r="AO11" s="17">
        <v>0.271860105050312</v>
      </c>
      <c r="AP11" s="17">
        <v>0.19869316223002501</v>
      </c>
      <c r="AQ11" s="17">
        <v>0.14761931430435399</v>
      </c>
      <c r="AR11" s="17"/>
      <c r="AS11" s="17">
        <v>0.29249172170453303</v>
      </c>
      <c r="AT11" s="17">
        <v>0.22558840925506901</v>
      </c>
      <c r="AU11" s="17">
        <v>0.20322710736024999</v>
      </c>
      <c r="AV11" s="17">
        <v>0.19381545873800099</v>
      </c>
      <c r="AW11" s="17">
        <v>0.158230900898717</v>
      </c>
    </row>
    <row r="12" spans="2:49" x14ac:dyDescent="0.25">
      <c r="B12" s="18" t="s">
        <v>86</v>
      </c>
      <c r="C12" s="17">
        <v>0.24976622008059601</v>
      </c>
      <c r="D12" s="17">
        <v>0.22980268236325699</v>
      </c>
      <c r="E12" s="17">
        <v>0.269875148123358</v>
      </c>
      <c r="F12" s="17"/>
      <c r="G12" s="17">
        <v>0.32901823803653601</v>
      </c>
      <c r="H12" s="17">
        <v>0.28520839161967598</v>
      </c>
      <c r="I12" s="17">
        <v>0.240040920062876</v>
      </c>
      <c r="J12" s="17">
        <v>0.22920852837005901</v>
      </c>
      <c r="K12" s="17">
        <v>0.215272883528773</v>
      </c>
      <c r="L12" s="17">
        <v>0.21527176419574101</v>
      </c>
      <c r="M12" s="17"/>
      <c r="N12" s="17">
        <v>0.25647495686438998</v>
      </c>
      <c r="O12" s="17">
        <v>0.23856807777453001</v>
      </c>
      <c r="P12" s="17">
        <v>0.26940133920242099</v>
      </c>
      <c r="Q12" s="17">
        <v>0.23883494673258901</v>
      </c>
      <c r="R12" s="17"/>
      <c r="S12" s="17">
        <v>0.22836108130449601</v>
      </c>
      <c r="T12" s="17">
        <v>0.26937296533851202</v>
      </c>
      <c r="U12" s="17">
        <v>0.23883862953212301</v>
      </c>
      <c r="V12" s="17">
        <v>0.22796972318456901</v>
      </c>
      <c r="W12" s="17">
        <v>0.24824014788691001</v>
      </c>
      <c r="X12" s="17">
        <v>0.221967249798175</v>
      </c>
      <c r="Y12" s="17">
        <v>0.29823466062611698</v>
      </c>
      <c r="Z12" s="17">
        <v>0.28110263897064403</v>
      </c>
      <c r="AA12" s="17">
        <v>0.26787943175267898</v>
      </c>
      <c r="AB12" s="17">
        <v>0.22741599624789299</v>
      </c>
      <c r="AC12" s="17">
        <v>0.26537220998539401</v>
      </c>
      <c r="AD12" s="17"/>
      <c r="AE12" s="17">
        <v>0.21556393039462299</v>
      </c>
      <c r="AF12" s="17">
        <v>0.27423139321294698</v>
      </c>
      <c r="AG12" s="17">
        <v>0.243448695981964</v>
      </c>
      <c r="AH12" s="17"/>
      <c r="AI12" s="17">
        <v>0.22255420816350099</v>
      </c>
      <c r="AJ12" s="17">
        <v>0.28074073854074899</v>
      </c>
      <c r="AK12" s="17">
        <v>0.316349609284371</v>
      </c>
      <c r="AL12" s="17">
        <v>0.136433881022649</v>
      </c>
      <c r="AM12" s="17">
        <v>0.23064260456702099</v>
      </c>
      <c r="AN12" s="17"/>
      <c r="AO12" s="17">
        <v>0.23856984060983599</v>
      </c>
      <c r="AP12" s="17">
        <v>0.269279419656274</v>
      </c>
      <c r="AQ12" s="17">
        <v>0.27580737721809501</v>
      </c>
      <c r="AR12" s="17"/>
      <c r="AS12" s="17">
        <v>0.22154001501953899</v>
      </c>
      <c r="AT12" s="17">
        <v>0.28619240659546602</v>
      </c>
      <c r="AU12" s="17">
        <v>0.24706069294886801</v>
      </c>
      <c r="AV12" s="17">
        <v>0.22915855406864399</v>
      </c>
      <c r="AW12" s="17">
        <v>0.22067168190075601</v>
      </c>
    </row>
    <row r="13" spans="2:49" x14ac:dyDescent="0.25">
      <c r="B13" s="18" t="s">
        <v>87</v>
      </c>
      <c r="C13" s="19">
        <v>0.245053209903801</v>
      </c>
      <c r="D13" s="19">
        <v>0.257028234548765</v>
      </c>
      <c r="E13" s="19">
        <v>0.230932614850441</v>
      </c>
      <c r="F13" s="19"/>
      <c r="G13" s="19">
        <v>0.239966466906291</v>
      </c>
      <c r="H13" s="19">
        <v>0.261538246609267</v>
      </c>
      <c r="I13" s="19">
        <v>0.23063834374863901</v>
      </c>
      <c r="J13" s="19">
        <v>0.237181693265515</v>
      </c>
      <c r="K13" s="19">
        <v>0.23889274588982401</v>
      </c>
      <c r="L13" s="19">
        <v>0.25736373786945399</v>
      </c>
      <c r="M13" s="19"/>
      <c r="N13" s="19">
        <v>0.29099413740865698</v>
      </c>
      <c r="O13" s="19">
        <v>0.24802469161701701</v>
      </c>
      <c r="P13" s="19">
        <v>0.201516667529928</v>
      </c>
      <c r="Q13" s="19">
        <v>0.229830236692314</v>
      </c>
      <c r="R13" s="19"/>
      <c r="S13" s="19">
        <v>0.27790671669082001</v>
      </c>
      <c r="T13" s="19">
        <v>0.26537779603613498</v>
      </c>
      <c r="U13" s="19">
        <v>0.27374062693189199</v>
      </c>
      <c r="V13" s="19">
        <v>0.28384936529211602</v>
      </c>
      <c r="W13" s="19">
        <v>0.234034650534689</v>
      </c>
      <c r="X13" s="19">
        <v>0.207162833629076</v>
      </c>
      <c r="Y13" s="19">
        <v>0.215561186759815</v>
      </c>
      <c r="Z13" s="19">
        <v>0.18472901304697001</v>
      </c>
      <c r="AA13" s="19">
        <v>0.20663231028055001</v>
      </c>
      <c r="AB13" s="19">
        <v>0.27310396709965301</v>
      </c>
      <c r="AC13" s="19">
        <v>0.19760677409921901</v>
      </c>
      <c r="AD13" s="19"/>
      <c r="AE13" s="19">
        <v>0.175145708631776</v>
      </c>
      <c r="AF13" s="19">
        <v>0.31314652829534001</v>
      </c>
      <c r="AG13" s="19">
        <v>0.203058924504673</v>
      </c>
      <c r="AH13" s="19"/>
      <c r="AI13" s="19">
        <v>0.153102191126785</v>
      </c>
      <c r="AJ13" s="19">
        <v>0.30900372626044897</v>
      </c>
      <c r="AK13" s="19">
        <v>0.34606709013239501</v>
      </c>
      <c r="AL13" s="19">
        <v>0.186169365627566</v>
      </c>
      <c r="AM13" s="19">
        <v>0.21028561026825901</v>
      </c>
      <c r="AN13" s="19"/>
      <c r="AO13" s="19">
        <v>0.13432156976130799</v>
      </c>
      <c r="AP13" s="19">
        <v>0.30715506955319899</v>
      </c>
      <c r="AQ13" s="19">
        <v>0.35011429905447</v>
      </c>
      <c r="AR13" s="19"/>
      <c r="AS13" s="19">
        <v>0.198721944907188</v>
      </c>
      <c r="AT13" s="19">
        <v>0.23559006791255199</v>
      </c>
      <c r="AU13" s="19">
        <v>0.28634558560748102</v>
      </c>
      <c r="AV13" s="19">
        <v>0.29728855196517501</v>
      </c>
      <c r="AW13" s="19">
        <v>0.39257265376264899</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604</v>
      </c>
      <c r="C9" s="17">
        <v>8.5881540026002401E-2</v>
      </c>
      <c r="D9" s="17">
        <v>0.105852817529949</v>
      </c>
      <c r="E9" s="17">
        <v>6.6576230414777296E-2</v>
      </c>
      <c r="F9" s="17"/>
      <c r="G9" s="17">
        <v>4.2768971584560597E-2</v>
      </c>
      <c r="H9" s="17">
        <v>7.19203299833511E-2</v>
      </c>
      <c r="I9" s="17">
        <v>8.7557552583197404E-2</v>
      </c>
      <c r="J9" s="17">
        <v>9.2072309507843994E-2</v>
      </c>
      <c r="K9" s="17">
        <v>0.102036707400155</v>
      </c>
      <c r="L9" s="17">
        <v>0.10907657516269099</v>
      </c>
      <c r="M9" s="17"/>
      <c r="N9" s="17">
        <v>8.5935139126280799E-2</v>
      </c>
      <c r="O9" s="17">
        <v>7.0554330416477198E-2</v>
      </c>
      <c r="P9" s="17">
        <v>0.101981718251929</v>
      </c>
      <c r="Q9" s="17">
        <v>8.8415885399248897E-2</v>
      </c>
      <c r="R9" s="17"/>
      <c r="S9" s="17">
        <v>8.7334487707520198E-2</v>
      </c>
      <c r="T9" s="17">
        <v>7.2647551309936206E-2</v>
      </c>
      <c r="U9" s="17">
        <v>7.5168295289802498E-2</v>
      </c>
      <c r="V9" s="17">
        <v>8.2491590635940096E-2</v>
      </c>
      <c r="W9" s="17">
        <v>8.40769825407124E-2</v>
      </c>
      <c r="X9" s="17">
        <v>9.84441766356174E-2</v>
      </c>
      <c r="Y9" s="17">
        <v>7.42830931969575E-2</v>
      </c>
      <c r="Z9" s="17">
        <v>0.100578610818187</v>
      </c>
      <c r="AA9" s="17">
        <v>8.1198660883179993E-2</v>
      </c>
      <c r="AB9" s="17">
        <v>0.100524905234739</v>
      </c>
      <c r="AC9" s="17">
        <v>0.11012559931942099</v>
      </c>
      <c r="AD9" s="17"/>
      <c r="AE9" s="17">
        <v>0.12993941006206999</v>
      </c>
      <c r="AF9" s="17">
        <v>6.7442325969584702E-2</v>
      </c>
      <c r="AG9" s="17">
        <v>5.9010613165865103E-2</v>
      </c>
      <c r="AH9" s="17"/>
      <c r="AI9" s="17">
        <v>0.13532834859149601</v>
      </c>
      <c r="AJ9" s="17">
        <v>5.2467427125039198E-2</v>
      </c>
      <c r="AK9" s="17">
        <v>3.4192227318007799E-2</v>
      </c>
      <c r="AL9" s="17">
        <v>0.21961144420353701</v>
      </c>
      <c r="AM9" s="17">
        <v>6.2821303090041899E-2</v>
      </c>
      <c r="AN9" s="17"/>
      <c r="AO9" s="17">
        <v>0.13459075239104901</v>
      </c>
      <c r="AP9" s="17">
        <v>5.3456154013298098E-2</v>
      </c>
      <c r="AQ9" s="17">
        <v>4.9610020594532199E-2</v>
      </c>
      <c r="AR9" s="17"/>
      <c r="AS9" s="17">
        <v>9.5968203919943401E-2</v>
      </c>
      <c r="AT9" s="17">
        <v>8.5082849018525794E-2</v>
      </c>
      <c r="AU9" s="17">
        <v>6.0601776786388999E-2</v>
      </c>
      <c r="AV9" s="17">
        <v>0.116285209462033</v>
      </c>
      <c r="AW9" s="17">
        <v>5.9784323898364099E-2</v>
      </c>
    </row>
    <row r="10" spans="2:49" x14ac:dyDescent="0.25">
      <c r="B10" s="18" t="s">
        <v>605</v>
      </c>
      <c r="C10" s="17">
        <v>0.18631489490699099</v>
      </c>
      <c r="D10" s="17">
        <v>0.19196802780420599</v>
      </c>
      <c r="E10" s="17">
        <v>0.18077543629707599</v>
      </c>
      <c r="F10" s="17"/>
      <c r="G10" s="17">
        <v>0.22563225822799199</v>
      </c>
      <c r="H10" s="17">
        <v>0.195023636534366</v>
      </c>
      <c r="I10" s="17">
        <v>0.17250480697419501</v>
      </c>
      <c r="J10" s="17">
        <v>0.17102745882190501</v>
      </c>
      <c r="K10" s="17">
        <v>0.17215906264078201</v>
      </c>
      <c r="L10" s="17">
        <v>0.18589245939020199</v>
      </c>
      <c r="M10" s="17"/>
      <c r="N10" s="17">
        <v>0.180376286690173</v>
      </c>
      <c r="O10" s="17">
        <v>0.194876953986822</v>
      </c>
      <c r="P10" s="17">
        <v>0.17570898357147399</v>
      </c>
      <c r="Q10" s="17">
        <v>0.190698519119053</v>
      </c>
      <c r="R10" s="17"/>
      <c r="S10" s="17">
        <v>0.18066278183260001</v>
      </c>
      <c r="T10" s="17">
        <v>0.19457417741977301</v>
      </c>
      <c r="U10" s="17">
        <v>0.16497119590277901</v>
      </c>
      <c r="V10" s="17">
        <v>0.14639117760707099</v>
      </c>
      <c r="W10" s="17">
        <v>0.20518811680976301</v>
      </c>
      <c r="X10" s="17">
        <v>0.20803157785552701</v>
      </c>
      <c r="Y10" s="17">
        <v>0.208578282995209</v>
      </c>
      <c r="Z10" s="17">
        <v>0.20091187005435199</v>
      </c>
      <c r="AA10" s="17">
        <v>0.194029581044567</v>
      </c>
      <c r="AB10" s="17">
        <v>0.19138660324985399</v>
      </c>
      <c r="AC10" s="17">
        <v>0.14788818884913399</v>
      </c>
      <c r="AD10" s="17"/>
      <c r="AE10" s="17">
        <v>0.22637696351566</v>
      </c>
      <c r="AF10" s="17">
        <v>0.15365464751914301</v>
      </c>
      <c r="AG10" s="17">
        <v>0.19062028564929101</v>
      </c>
      <c r="AH10" s="17"/>
      <c r="AI10" s="17">
        <v>0.22653481094800401</v>
      </c>
      <c r="AJ10" s="17">
        <v>0.15645071684284001</v>
      </c>
      <c r="AK10" s="17">
        <v>0.16623460623153799</v>
      </c>
      <c r="AL10" s="17">
        <v>0.34027110397473098</v>
      </c>
      <c r="AM10" s="17">
        <v>0.17486112918639499</v>
      </c>
      <c r="AN10" s="17"/>
      <c r="AO10" s="17">
        <v>0.244717777551899</v>
      </c>
      <c r="AP10" s="17">
        <v>0.164410828297859</v>
      </c>
      <c r="AQ10" s="17">
        <v>0.17867390288941801</v>
      </c>
      <c r="AR10" s="17"/>
      <c r="AS10" s="17">
        <v>0.19091699009717999</v>
      </c>
      <c r="AT10" s="17">
        <v>0.176109304085763</v>
      </c>
      <c r="AU10" s="17">
        <v>0.18785657106068801</v>
      </c>
      <c r="AV10" s="17">
        <v>0.18445404417627201</v>
      </c>
      <c r="AW10" s="17">
        <v>0.16080605594163699</v>
      </c>
    </row>
    <row r="11" spans="2:49" x14ac:dyDescent="0.25">
      <c r="B11" s="18" t="s">
        <v>187</v>
      </c>
      <c r="C11" s="17">
        <v>0.23930017475949</v>
      </c>
      <c r="D11" s="17">
        <v>0.245221564942112</v>
      </c>
      <c r="E11" s="17">
        <v>0.234629336324608</v>
      </c>
      <c r="F11" s="17"/>
      <c r="G11" s="17">
        <v>0.20778131553070001</v>
      </c>
      <c r="H11" s="17">
        <v>0.228880627959758</v>
      </c>
      <c r="I11" s="17">
        <v>0.26205425055510501</v>
      </c>
      <c r="J11" s="17">
        <v>0.243139739988637</v>
      </c>
      <c r="K11" s="17">
        <v>0.241154660514313</v>
      </c>
      <c r="L11" s="17">
        <v>0.246118880059436</v>
      </c>
      <c r="M11" s="17"/>
      <c r="N11" s="17">
        <v>0.214038353310715</v>
      </c>
      <c r="O11" s="17">
        <v>0.246942748570434</v>
      </c>
      <c r="P11" s="17">
        <v>0.267717925734412</v>
      </c>
      <c r="Q11" s="17">
        <v>0.23333303470831801</v>
      </c>
      <c r="R11" s="17"/>
      <c r="S11" s="17">
        <v>0.24736806736720199</v>
      </c>
      <c r="T11" s="17">
        <v>0.21404479083969899</v>
      </c>
      <c r="U11" s="17">
        <v>0.292936940706432</v>
      </c>
      <c r="V11" s="17">
        <v>0.24674738706891799</v>
      </c>
      <c r="W11" s="17">
        <v>0.21404418377290399</v>
      </c>
      <c r="X11" s="17">
        <v>0.26208688687855702</v>
      </c>
      <c r="Y11" s="17">
        <v>0.21270161279962699</v>
      </c>
      <c r="Z11" s="17">
        <v>0.21420406249931301</v>
      </c>
      <c r="AA11" s="17">
        <v>0.23255379582397601</v>
      </c>
      <c r="AB11" s="17">
        <v>0.241295733962648</v>
      </c>
      <c r="AC11" s="17">
        <v>0.251194986177179</v>
      </c>
      <c r="AD11" s="17"/>
      <c r="AE11" s="17">
        <v>0.237037413028448</v>
      </c>
      <c r="AF11" s="17">
        <v>0.22781193337887701</v>
      </c>
      <c r="AG11" s="17">
        <v>0.26965830210505298</v>
      </c>
      <c r="AH11" s="17"/>
      <c r="AI11" s="17">
        <v>0.25259034706305</v>
      </c>
      <c r="AJ11" s="17">
        <v>0.219392950845577</v>
      </c>
      <c r="AK11" s="17">
        <v>0.19735376930121701</v>
      </c>
      <c r="AL11" s="17">
        <v>8.5499163323436198E-2</v>
      </c>
      <c r="AM11" s="17">
        <v>0.27128595976272701</v>
      </c>
      <c r="AN11" s="17"/>
      <c r="AO11" s="17">
        <v>0.26474282091273199</v>
      </c>
      <c r="AP11" s="17">
        <v>0.211974660369255</v>
      </c>
      <c r="AQ11" s="17">
        <v>0.18913109883347301</v>
      </c>
      <c r="AR11" s="17"/>
      <c r="AS11" s="17">
        <v>0.25243399054924898</v>
      </c>
      <c r="AT11" s="17">
        <v>0.25151793634747699</v>
      </c>
      <c r="AU11" s="17">
        <v>0.23034108205814399</v>
      </c>
      <c r="AV11" s="17">
        <v>0.180520165567783</v>
      </c>
      <c r="AW11" s="17">
        <v>0.243523399162972</v>
      </c>
    </row>
    <row r="12" spans="2:49" x14ac:dyDescent="0.25">
      <c r="B12" s="18" t="s">
        <v>86</v>
      </c>
      <c r="C12" s="17">
        <v>0.27636966086097398</v>
      </c>
      <c r="D12" s="17">
        <v>0.25014559078566401</v>
      </c>
      <c r="E12" s="17">
        <v>0.30273072787421401</v>
      </c>
      <c r="F12" s="17"/>
      <c r="G12" s="17">
        <v>0.31365973978804002</v>
      </c>
      <c r="H12" s="17">
        <v>0.287827536543868</v>
      </c>
      <c r="I12" s="17">
        <v>0.270658311299599</v>
      </c>
      <c r="J12" s="17">
        <v>0.28087968060483098</v>
      </c>
      <c r="K12" s="17">
        <v>0.26451135161811101</v>
      </c>
      <c r="L12" s="17">
        <v>0.25084634127331401</v>
      </c>
      <c r="M12" s="17"/>
      <c r="N12" s="17">
        <v>0.29317464815738697</v>
      </c>
      <c r="O12" s="17">
        <v>0.26652021781146501</v>
      </c>
      <c r="P12" s="17">
        <v>0.275254052333882</v>
      </c>
      <c r="Q12" s="17">
        <v>0.26906830639416701</v>
      </c>
      <c r="R12" s="17"/>
      <c r="S12" s="17">
        <v>0.26134791850693501</v>
      </c>
      <c r="T12" s="17">
        <v>0.30663357313906098</v>
      </c>
      <c r="U12" s="17">
        <v>0.22066775939073999</v>
      </c>
      <c r="V12" s="17">
        <v>0.26451635592418199</v>
      </c>
      <c r="W12" s="17">
        <v>0.28290626631890697</v>
      </c>
      <c r="X12" s="17">
        <v>0.24972527312794901</v>
      </c>
      <c r="Y12" s="17">
        <v>0.31658325797720599</v>
      </c>
      <c r="Z12" s="17">
        <v>0.313051801290117</v>
      </c>
      <c r="AA12" s="17">
        <v>0.30598660685793899</v>
      </c>
      <c r="AB12" s="17">
        <v>0.22735171940823801</v>
      </c>
      <c r="AC12" s="17">
        <v>0.31844471691937898</v>
      </c>
      <c r="AD12" s="17"/>
      <c r="AE12" s="17">
        <v>0.24493233431474901</v>
      </c>
      <c r="AF12" s="17">
        <v>0.29357366634187698</v>
      </c>
      <c r="AG12" s="17">
        <v>0.29187019519268798</v>
      </c>
      <c r="AH12" s="17"/>
      <c r="AI12" s="17">
        <v>0.25025295689972099</v>
      </c>
      <c r="AJ12" s="17">
        <v>0.31238827404122999</v>
      </c>
      <c r="AK12" s="17">
        <v>0.32916210230405801</v>
      </c>
      <c r="AL12" s="17">
        <v>0.16488565576678599</v>
      </c>
      <c r="AM12" s="17">
        <v>0.292503304066484</v>
      </c>
      <c r="AN12" s="17"/>
      <c r="AO12" s="17">
        <v>0.232368568686247</v>
      </c>
      <c r="AP12" s="17">
        <v>0.305942919010671</v>
      </c>
      <c r="AQ12" s="17">
        <v>0.324109344657661</v>
      </c>
      <c r="AR12" s="17"/>
      <c r="AS12" s="17">
        <v>0.26635647766242998</v>
      </c>
      <c r="AT12" s="17">
        <v>0.27274297011488002</v>
      </c>
      <c r="AU12" s="17">
        <v>0.29831777724333502</v>
      </c>
      <c r="AV12" s="17">
        <v>0.29987122120986298</v>
      </c>
      <c r="AW12" s="17">
        <v>0.26323779444523399</v>
      </c>
    </row>
    <row r="13" spans="2:49" x14ac:dyDescent="0.25">
      <c r="B13" s="18" t="s">
        <v>87</v>
      </c>
      <c r="C13" s="19">
        <v>0.21213372944654299</v>
      </c>
      <c r="D13" s="19">
        <v>0.20681199893806901</v>
      </c>
      <c r="E13" s="19">
        <v>0.215288269089325</v>
      </c>
      <c r="F13" s="19"/>
      <c r="G13" s="19">
        <v>0.21015771486870799</v>
      </c>
      <c r="H13" s="19">
        <v>0.21634786897865699</v>
      </c>
      <c r="I13" s="19">
        <v>0.20722507858790401</v>
      </c>
      <c r="J13" s="19">
        <v>0.212880811076783</v>
      </c>
      <c r="K13" s="19">
        <v>0.220138217826639</v>
      </c>
      <c r="L13" s="19">
        <v>0.20806574411435599</v>
      </c>
      <c r="M13" s="19"/>
      <c r="N13" s="19">
        <v>0.226475572715444</v>
      </c>
      <c r="O13" s="19">
        <v>0.221105749214801</v>
      </c>
      <c r="P13" s="19">
        <v>0.179337320108303</v>
      </c>
      <c r="Q13" s="19">
        <v>0.21848425437921301</v>
      </c>
      <c r="R13" s="19"/>
      <c r="S13" s="19">
        <v>0.22328674458574299</v>
      </c>
      <c r="T13" s="19">
        <v>0.212099907291531</v>
      </c>
      <c r="U13" s="19">
        <v>0.24625580871024699</v>
      </c>
      <c r="V13" s="19">
        <v>0.25985348876388897</v>
      </c>
      <c r="W13" s="19">
        <v>0.213784450557714</v>
      </c>
      <c r="X13" s="19">
        <v>0.18171208550234899</v>
      </c>
      <c r="Y13" s="19">
        <v>0.18785375303100099</v>
      </c>
      <c r="Z13" s="19">
        <v>0.171253655338032</v>
      </c>
      <c r="AA13" s="19">
        <v>0.186231355390338</v>
      </c>
      <c r="AB13" s="19">
        <v>0.239441038144521</v>
      </c>
      <c r="AC13" s="19">
        <v>0.17234650873488599</v>
      </c>
      <c r="AD13" s="19"/>
      <c r="AE13" s="19">
        <v>0.161713879079072</v>
      </c>
      <c r="AF13" s="19">
        <v>0.25751742679051898</v>
      </c>
      <c r="AG13" s="19">
        <v>0.188840603887103</v>
      </c>
      <c r="AH13" s="19"/>
      <c r="AI13" s="19">
        <v>0.13529353649772899</v>
      </c>
      <c r="AJ13" s="19">
        <v>0.25930063114531299</v>
      </c>
      <c r="AK13" s="19">
        <v>0.27305729484517799</v>
      </c>
      <c r="AL13" s="19">
        <v>0.18973263273151</v>
      </c>
      <c r="AM13" s="19">
        <v>0.198528303894352</v>
      </c>
      <c r="AN13" s="19"/>
      <c r="AO13" s="19">
        <v>0.123580080458074</v>
      </c>
      <c r="AP13" s="19">
        <v>0.26421543830891703</v>
      </c>
      <c r="AQ13" s="19">
        <v>0.258475633024915</v>
      </c>
      <c r="AR13" s="19"/>
      <c r="AS13" s="19">
        <v>0.19432433777119801</v>
      </c>
      <c r="AT13" s="19">
        <v>0.21454694043335501</v>
      </c>
      <c r="AU13" s="19">
        <v>0.22288279285144399</v>
      </c>
      <c r="AV13" s="19">
        <v>0.21886935958404899</v>
      </c>
      <c r="AW13" s="19">
        <v>0.272648426551792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604</v>
      </c>
      <c r="C9" s="17">
        <v>0.184452732232915</v>
      </c>
      <c r="D9" s="17">
        <v>0.19189091277502801</v>
      </c>
      <c r="E9" s="17">
        <v>0.174249489590101</v>
      </c>
      <c r="F9" s="17"/>
      <c r="G9" s="17">
        <v>0.162902583314328</v>
      </c>
      <c r="H9" s="17">
        <v>0.190104405738032</v>
      </c>
      <c r="I9" s="17">
        <v>0.18972975507345799</v>
      </c>
      <c r="J9" s="17">
        <v>0.17192796836473401</v>
      </c>
      <c r="K9" s="17">
        <v>0.184646086321547</v>
      </c>
      <c r="L9" s="17">
        <v>0.20014399095115701</v>
      </c>
      <c r="M9" s="17"/>
      <c r="N9" s="17">
        <v>0.22609415615606099</v>
      </c>
      <c r="O9" s="17">
        <v>0.19805536208368199</v>
      </c>
      <c r="P9" s="17">
        <v>0.13309101666033499</v>
      </c>
      <c r="Q9" s="17">
        <v>0.17032622226601399</v>
      </c>
      <c r="R9" s="17"/>
      <c r="S9" s="17">
        <v>0.21248906781468499</v>
      </c>
      <c r="T9" s="17">
        <v>0.199748579144473</v>
      </c>
      <c r="U9" s="17">
        <v>0.190884784063688</v>
      </c>
      <c r="V9" s="17">
        <v>0.19482956000478499</v>
      </c>
      <c r="W9" s="17">
        <v>0.194379807213135</v>
      </c>
      <c r="X9" s="17">
        <v>0.16745499898809099</v>
      </c>
      <c r="Y9" s="17">
        <v>0.13196590795032301</v>
      </c>
      <c r="Z9" s="17">
        <v>0.12699057441174899</v>
      </c>
      <c r="AA9" s="17">
        <v>0.142374912156913</v>
      </c>
      <c r="AB9" s="17">
        <v>0.261193106155863</v>
      </c>
      <c r="AC9" s="17">
        <v>0.138423156747388</v>
      </c>
      <c r="AD9" s="17"/>
      <c r="AE9" s="17">
        <v>0.13104464526513099</v>
      </c>
      <c r="AF9" s="17">
        <v>0.23839133319199901</v>
      </c>
      <c r="AG9" s="17">
        <v>0.15416721211711801</v>
      </c>
      <c r="AH9" s="17"/>
      <c r="AI9" s="17">
        <v>0.11981457163607601</v>
      </c>
      <c r="AJ9" s="17">
        <v>0.226864413743006</v>
      </c>
      <c r="AK9" s="17">
        <v>0.25599530365491502</v>
      </c>
      <c r="AL9" s="17">
        <v>0.14274918016538199</v>
      </c>
      <c r="AM9" s="17">
        <v>0.159635846313672</v>
      </c>
      <c r="AN9" s="17"/>
      <c r="AO9" s="17">
        <v>0.101363211135563</v>
      </c>
      <c r="AP9" s="17">
        <v>0.222633324364541</v>
      </c>
      <c r="AQ9" s="17">
        <v>0.26729605666779799</v>
      </c>
      <c r="AR9" s="17"/>
      <c r="AS9" s="17">
        <v>0.13299799414702401</v>
      </c>
      <c r="AT9" s="17">
        <v>0.187934468266027</v>
      </c>
      <c r="AU9" s="17">
        <v>0.21610841429702399</v>
      </c>
      <c r="AV9" s="17">
        <v>0.26046372076750102</v>
      </c>
      <c r="AW9" s="17">
        <v>0.26068744398122701</v>
      </c>
    </row>
    <row r="10" spans="2:49" x14ac:dyDescent="0.25">
      <c r="B10" s="18" t="s">
        <v>605</v>
      </c>
      <c r="C10" s="17">
        <v>0.213372456058951</v>
      </c>
      <c r="D10" s="17">
        <v>0.20760776012533499</v>
      </c>
      <c r="E10" s="17">
        <v>0.21973239658573701</v>
      </c>
      <c r="F10" s="17"/>
      <c r="G10" s="17">
        <v>0.28133832861214803</v>
      </c>
      <c r="H10" s="17">
        <v>0.23055249279148199</v>
      </c>
      <c r="I10" s="17">
        <v>0.205163339557973</v>
      </c>
      <c r="J10" s="17">
        <v>0.20042687543752499</v>
      </c>
      <c r="K10" s="17">
        <v>0.18359060818155901</v>
      </c>
      <c r="L10" s="17">
        <v>0.19075231347362001</v>
      </c>
      <c r="M10" s="17"/>
      <c r="N10" s="17">
        <v>0.23579462849593699</v>
      </c>
      <c r="O10" s="17">
        <v>0.21678316351591401</v>
      </c>
      <c r="P10" s="17">
        <v>0.20190936461761699</v>
      </c>
      <c r="Q10" s="17">
        <v>0.19723210117814299</v>
      </c>
      <c r="R10" s="17"/>
      <c r="S10" s="17">
        <v>0.192240207839463</v>
      </c>
      <c r="T10" s="17">
        <v>0.23947098668772099</v>
      </c>
      <c r="U10" s="17">
        <v>0.15956664207221699</v>
      </c>
      <c r="V10" s="17">
        <v>0.21917267706649601</v>
      </c>
      <c r="W10" s="17">
        <v>0.22006039627339599</v>
      </c>
      <c r="X10" s="17">
        <v>0.230056010693174</v>
      </c>
      <c r="Y10" s="17">
        <v>0.237511241117488</v>
      </c>
      <c r="Z10" s="17">
        <v>0.176268313507149</v>
      </c>
      <c r="AA10" s="17">
        <v>0.249723801271347</v>
      </c>
      <c r="AB10" s="17">
        <v>0.18519527581179601</v>
      </c>
      <c r="AC10" s="17">
        <v>0.20277746813754699</v>
      </c>
      <c r="AD10" s="17"/>
      <c r="AE10" s="17">
        <v>0.19125399081310199</v>
      </c>
      <c r="AF10" s="17">
        <v>0.227954791729957</v>
      </c>
      <c r="AG10" s="17">
        <v>0.20359080938697299</v>
      </c>
      <c r="AH10" s="17"/>
      <c r="AI10" s="17">
        <v>0.202444159297482</v>
      </c>
      <c r="AJ10" s="17">
        <v>0.23607955918939</v>
      </c>
      <c r="AK10" s="17">
        <v>0.26580411309836399</v>
      </c>
      <c r="AL10" s="17">
        <v>0.134582680253551</v>
      </c>
      <c r="AM10" s="17">
        <v>0.184020841932512</v>
      </c>
      <c r="AN10" s="17"/>
      <c r="AO10" s="17">
        <v>0.21622750971398999</v>
      </c>
      <c r="AP10" s="17">
        <v>0.23134247231537899</v>
      </c>
      <c r="AQ10" s="17">
        <v>0.24718995473484501</v>
      </c>
      <c r="AR10" s="17"/>
      <c r="AS10" s="17">
        <v>0.182072146805144</v>
      </c>
      <c r="AT10" s="17">
        <v>0.24442497387921</v>
      </c>
      <c r="AU10" s="17">
        <v>0.234996556465662</v>
      </c>
      <c r="AV10" s="17">
        <v>0.19860501008086601</v>
      </c>
      <c r="AW10" s="17">
        <v>0.23924606891033401</v>
      </c>
    </row>
    <row r="11" spans="2:49" x14ac:dyDescent="0.25">
      <c r="B11" s="18" t="s">
        <v>187</v>
      </c>
      <c r="C11" s="17">
        <v>0.30460276434335198</v>
      </c>
      <c r="D11" s="17">
        <v>0.28973732160356402</v>
      </c>
      <c r="E11" s="17">
        <v>0.32076521355523901</v>
      </c>
      <c r="F11" s="17"/>
      <c r="G11" s="17">
        <v>0.21579526031926299</v>
      </c>
      <c r="H11" s="17">
        <v>0.26621349286994</v>
      </c>
      <c r="I11" s="17">
        <v>0.31068685865726497</v>
      </c>
      <c r="J11" s="17">
        <v>0.33642447871709302</v>
      </c>
      <c r="K11" s="17">
        <v>0.321850396349526</v>
      </c>
      <c r="L11" s="17">
        <v>0.35331847466763</v>
      </c>
      <c r="M11" s="17"/>
      <c r="N11" s="17">
        <v>0.27431840642595101</v>
      </c>
      <c r="O11" s="17">
        <v>0.31906452987165801</v>
      </c>
      <c r="P11" s="17">
        <v>0.31318199717080702</v>
      </c>
      <c r="Q11" s="17">
        <v>0.31260408959917801</v>
      </c>
      <c r="R11" s="17"/>
      <c r="S11" s="17">
        <v>0.27175676992938302</v>
      </c>
      <c r="T11" s="17">
        <v>0.26758274764755302</v>
      </c>
      <c r="U11" s="17">
        <v>0.37258152302430902</v>
      </c>
      <c r="V11" s="17">
        <v>0.32186496207079401</v>
      </c>
      <c r="W11" s="17">
        <v>0.30855327636512597</v>
      </c>
      <c r="X11" s="17">
        <v>0.32462290512088599</v>
      </c>
      <c r="Y11" s="17">
        <v>0.29626908310550298</v>
      </c>
      <c r="Z11" s="17">
        <v>0.29449533924717702</v>
      </c>
      <c r="AA11" s="17">
        <v>0.32401512608469402</v>
      </c>
      <c r="AB11" s="17">
        <v>0.26634956390630798</v>
      </c>
      <c r="AC11" s="17">
        <v>0.35875224888262902</v>
      </c>
      <c r="AD11" s="17"/>
      <c r="AE11" s="17">
        <v>0.32996546944298699</v>
      </c>
      <c r="AF11" s="17">
        <v>0.26324965767750103</v>
      </c>
      <c r="AG11" s="17">
        <v>0.36605300457941398</v>
      </c>
      <c r="AH11" s="17"/>
      <c r="AI11" s="17">
        <v>0.341816194105513</v>
      </c>
      <c r="AJ11" s="17">
        <v>0.2542523051285</v>
      </c>
      <c r="AK11" s="17">
        <v>0.247693517105604</v>
      </c>
      <c r="AL11" s="17">
        <v>0.35195261171893699</v>
      </c>
      <c r="AM11" s="17">
        <v>0.36081498494813702</v>
      </c>
      <c r="AN11" s="17"/>
      <c r="AO11" s="17">
        <v>0.32134282355441102</v>
      </c>
      <c r="AP11" s="17">
        <v>0.25943128028621198</v>
      </c>
      <c r="AQ11" s="17">
        <v>0.233807781568067</v>
      </c>
      <c r="AR11" s="17"/>
      <c r="AS11" s="17">
        <v>0.35406223570164502</v>
      </c>
      <c r="AT11" s="17">
        <v>0.29312051180122001</v>
      </c>
      <c r="AU11" s="17">
        <v>0.27068420902599399</v>
      </c>
      <c r="AV11" s="17">
        <v>0.241696932503559</v>
      </c>
      <c r="AW11" s="17">
        <v>0.23977448673083801</v>
      </c>
    </row>
    <row r="12" spans="2:49" x14ac:dyDescent="0.25">
      <c r="B12" s="18" t="s">
        <v>86</v>
      </c>
      <c r="C12" s="17">
        <v>0.22810327637984101</v>
      </c>
      <c r="D12" s="17">
        <v>0.22722648137517301</v>
      </c>
      <c r="E12" s="17">
        <v>0.22988026248660001</v>
      </c>
      <c r="F12" s="17"/>
      <c r="G12" s="17">
        <v>0.267072213193221</v>
      </c>
      <c r="H12" s="17">
        <v>0.24074991802759199</v>
      </c>
      <c r="I12" s="17">
        <v>0.225414233501083</v>
      </c>
      <c r="J12" s="17">
        <v>0.22593501428424201</v>
      </c>
      <c r="K12" s="17">
        <v>0.22463353216088999</v>
      </c>
      <c r="L12" s="17">
        <v>0.19781916386668499</v>
      </c>
      <c r="M12" s="17"/>
      <c r="N12" s="17">
        <v>0.207273633330642</v>
      </c>
      <c r="O12" s="17">
        <v>0.21302290804971499</v>
      </c>
      <c r="P12" s="17">
        <v>0.26485653091794997</v>
      </c>
      <c r="Q12" s="17">
        <v>0.23421971489921101</v>
      </c>
      <c r="R12" s="17"/>
      <c r="S12" s="17">
        <v>0.24774652833512201</v>
      </c>
      <c r="T12" s="17">
        <v>0.23759021844021899</v>
      </c>
      <c r="U12" s="17">
        <v>0.19296079908068201</v>
      </c>
      <c r="V12" s="17">
        <v>0.17325564936087301</v>
      </c>
      <c r="W12" s="17">
        <v>0.20096259407196701</v>
      </c>
      <c r="X12" s="17">
        <v>0.22158065981130401</v>
      </c>
      <c r="Y12" s="17">
        <v>0.26937747429404602</v>
      </c>
      <c r="Z12" s="17">
        <v>0.314269716054693</v>
      </c>
      <c r="AA12" s="17">
        <v>0.21940599121055701</v>
      </c>
      <c r="AB12" s="17">
        <v>0.229637211071999</v>
      </c>
      <c r="AC12" s="17">
        <v>0.234602699961483</v>
      </c>
      <c r="AD12" s="17"/>
      <c r="AE12" s="17">
        <v>0.249950203664732</v>
      </c>
      <c r="AF12" s="17">
        <v>0.216535024443196</v>
      </c>
      <c r="AG12" s="17">
        <v>0.215506460014213</v>
      </c>
      <c r="AH12" s="17"/>
      <c r="AI12" s="17">
        <v>0.25808983638310101</v>
      </c>
      <c r="AJ12" s="17">
        <v>0.223407345620456</v>
      </c>
      <c r="AK12" s="17">
        <v>0.186724587059241</v>
      </c>
      <c r="AL12" s="17">
        <v>0.19683303040891001</v>
      </c>
      <c r="AM12" s="17">
        <v>0.239412824672499</v>
      </c>
      <c r="AN12" s="17"/>
      <c r="AO12" s="17">
        <v>0.27830750324972298</v>
      </c>
      <c r="AP12" s="17">
        <v>0.22136412478523099</v>
      </c>
      <c r="AQ12" s="17">
        <v>0.212136017192012</v>
      </c>
      <c r="AR12" s="17"/>
      <c r="AS12" s="17">
        <v>0.24616189656489501</v>
      </c>
      <c r="AT12" s="17">
        <v>0.206235069290892</v>
      </c>
      <c r="AU12" s="17">
        <v>0.234383592215613</v>
      </c>
      <c r="AV12" s="17">
        <v>0.21630560776892499</v>
      </c>
      <c r="AW12" s="17">
        <v>0.21628124370718299</v>
      </c>
    </row>
    <row r="13" spans="2:49" x14ac:dyDescent="0.25">
      <c r="B13" s="18" t="s">
        <v>87</v>
      </c>
      <c r="C13" s="19">
        <v>6.9468770984940406E-2</v>
      </c>
      <c r="D13" s="19">
        <v>8.35375241209005E-2</v>
      </c>
      <c r="E13" s="19">
        <v>5.5372637782323E-2</v>
      </c>
      <c r="F13" s="19"/>
      <c r="G13" s="19">
        <v>7.28916145610395E-2</v>
      </c>
      <c r="H13" s="19">
        <v>7.2379690572953306E-2</v>
      </c>
      <c r="I13" s="19">
        <v>6.9005813210221797E-2</v>
      </c>
      <c r="J13" s="19">
        <v>6.5285663196406302E-2</v>
      </c>
      <c r="K13" s="19">
        <v>8.5279376986478403E-2</v>
      </c>
      <c r="L13" s="19">
        <v>5.7966057040908403E-2</v>
      </c>
      <c r="M13" s="19"/>
      <c r="N13" s="19">
        <v>5.6519175591408101E-2</v>
      </c>
      <c r="O13" s="19">
        <v>5.3074036479030598E-2</v>
      </c>
      <c r="P13" s="19">
        <v>8.69610906332908E-2</v>
      </c>
      <c r="Q13" s="19">
        <v>8.56178720574544E-2</v>
      </c>
      <c r="R13" s="19"/>
      <c r="S13" s="19">
        <v>7.5767426081346498E-2</v>
      </c>
      <c r="T13" s="19">
        <v>5.5607468080033202E-2</v>
      </c>
      <c r="U13" s="19">
        <v>8.4006251759104894E-2</v>
      </c>
      <c r="V13" s="19">
        <v>9.0877151497052305E-2</v>
      </c>
      <c r="W13" s="19">
        <v>7.6043926076374904E-2</v>
      </c>
      <c r="X13" s="19">
        <v>5.6285425386544699E-2</v>
      </c>
      <c r="Y13" s="19">
        <v>6.4876293532640003E-2</v>
      </c>
      <c r="Z13" s="19">
        <v>8.7976056779231399E-2</v>
      </c>
      <c r="AA13" s="19">
        <v>6.4480169276489405E-2</v>
      </c>
      <c r="AB13" s="19">
        <v>5.7624843054034598E-2</v>
      </c>
      <c r="AC13" s="19">
        <v>6.5444426270953301E-2</v>
      </c>
      <c r="AD13" s="19"/>
      <c r="AE13" s="19">
        <v>9.7785690814048198E-2</v>
      </c>
      <c r="AF13" s="19">
        <v>5.3869192957347697E-2</v>
      </c>
      <c r="AG13" s="19">
        <v>6.0682513902281E-2</v>
      </c>
      <c r="AH13" s="19"/>
      <c r="AI13" s="19">
        <v>7.7835238577828494E-2</v>
      </c>
      <c r="AJ13" s="19">
        <v>5.9396376318647699E-2</v>
      </c>
      <c r="AK13" s="19">
        <v>4.3782479081876699E-2</v>
      </c>
      <c r="AL13" s="19">
        <v>0.17388249745322101</v>
      </c>
      <c r="AM13" s="19">
        <v>5.6115502133179902E-2</v>
      </c>
      <c r="AN13" s="19"/>
      <c r="AO13" s="19">
        <v>8.2758952346313003E-2</v>
      </c>
      <c r="AP13" s="19">
        <v>6.5228798248637296E-2</v>
      </c>
      <c r="AQ13" s="19">
        <v>3.95701898372781E-2</v>
      </c>
      <c r="AR13" s="19"/>
      <c r="AS13" s="19">
        <v>8.4705726781291193E-2</v>
      </c>
      <c r="AT13" s="19">
        <v>6.8284976762650704E-2</v>
      </c>
      <c r="AU13" s="19">
        <v>4.3827227995706403E-2</v>
      </c>
      <c r="AV13" s="19">
        <v>8.2928728879150496E-2</v>
      </c>
      <c r="AW13" s="19">
        <v>4.4010756670417102E-2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604</v>
      </c>
      <c r="C9" s="17">
        <v>0.252947147225345</v>
      </c>
      <c r="D9" s="17">
        <v>0.26282795217039401</v>
      </c>
      <c r="E9" s="17">
        <v>0.24093651215780101</v>
      </c>
      <c r="F9" s="17"/>
      <c r="G9" s="17">
        <v>0.24501734101832701</v>
      </c>
      <c r="H9" s="17">
        <v>0.242955218413414</v>
      </c>
      <c r="I9" s="17">
        <v>0.245217060020403</v>
      </c>
      <c r="J9" s="17">
        <v>0.227107646412503</v>
      </c>
      <c r="K9" s="17">
        <v>0.27416800107475697</v>
      </c>
      <c r="L9" s="17">
        <v>0.27948713519074297</v>
      </c>
      <c r="M9" s="17"/>
      <c r="N9" s="17">
        <v>0.29702656965241597</v>
      </c>
      <c r="O9" s="17">
        <v>0.27246298919435402</v>
      </c>
      <c r="P9" s="17">
        <v>0.19889070383569701</v>
      </c>
      <c r="Q9" s="17">
        <v>0.23259560575542701</v>
      </c>
      <c r="R9" s="17"/>
      <c r="S9" s="17">
        <v>0.27007327335005099</v>
      </c>
      <c r="T9" s="17">
        <v>0.26000499040773001</v>
      </c>
      <c r="U9" s="17">
        <v>0.29529235667513198</v>
      </c>
      <c r="V9" s="17">
        <v>0.27938301343106797</v>
      </c>
      <c r="W9" s="17">
        <v>0.26102614649850903</v>
      </c>
      <c r="X9" s="17">
        <v>0.223835597278843</v>
      </c>
      <c r="Y9" s="17">
        <v>0.23601389247433299</v>
      </c>
      <c r="Z9" s="17">
        <v>0.214801404719141</v>
      </c>
      <c r="AA9" s="17">
        <v>0.21526358847242699</v>
      </c>
      <c r="AB9" s="17">
        <v>0.27890102265038402</v>
      </c>
      <c r="AC9" s="17">
        <v>0.20622699087410701</v>
      </c>
      <c r="AD9" s="17"/>
      <c r="AE9" s="17">
        <v>0.179130008572087</v>
      </c>
      <c r="AF9" s="17">
        <v>0.32478881794672898</v>
      </c>
      <c r="AG9" s="17">
        <v>0.200472748925627</v>
      </c>
      <c r="AH9" s="17"/>
      <c r="AI9" s="17">
        <v>0.16053116310679599</v>
      </c>
      <c r="AJ9" s="17">
        <v>0.32066402371035602</v>
      </c>
      <c r="AK9" s="17">
        <v>0.37647495483905102</v>
      </c>
      <c r="AL9" s="17">
        <v>0.166667700230031</v>
      </c>
      <c r="AM9" s="17">
        <v>0.20623155572497201</v>
      </c>
      <c r="AN9" s="17"/>
      <c r="AO9" s="17">
        <v>0.13113153082533799</v>
      </c>
      <c r="AP9" s="17">
        <v>0.31757707808570801</v>
      </c>
      <c r="AQ9" s="17">
        <v>0.37064916028713801</v>
      </c>
      <c r="AR9" s="17"/>
      <c r="AS9" s="17">
        <v>0.20216349782938001</v>
      </c>
      <c r="AT9" s="17">
        <v>0.25656118920545301</v>
      </c>
      <c r="AU9" s="17">
        <v>0.29651035687237998</v>
      </c>
      <c r="AV9" s="17">
        <v>0.28839050299355801</v>
      </c>
      <c r="AW9" s="17">
        <v>0.38157184234508801</v>
      </c>
    </row>
    <row r="10" spans="2:49" x14ac:dyDescent="0.25">
      <c r="B10" s="18" t="s">
        <v>605</v>
      </c>
      <c r="C10" s="17">
        <v>0.243655808389527</v>
      </c>
      <c r="D10" s="17">
        <v>0.22243032044083799</v>
      </c>
      <c r="E10" s="17">
        <v>0.26440522037687603</v>
      </c>
      <c r="F10" s="17"/>
      <c r="G10" s="17">
        <v>0.268353056524054</v>
      </c>
      <c r="H10" s="17">
        <v>0.26134593191146899</v>
      </c>
      <c r="I10" s="17">
        <v>0.22780455196732</v>
      </c>
      <c r="J10" s="17">
        <v>0.26117158382082001</v>
      </c>
      <c r="K10" s="17">
        <v>0.21645622451802701</v>
      </c>
      <c r="L10" s="17">
        <v>0.22954483586423199</v>
      </c>
      <c r="M10" s="17"/>
      <c r="N10" s="17">
        <v>0.25934368299351401</v>
      </c>
      <c r="O10" s="17">
        <v>0.246118520746991</v>
      </c>
      <c r="P10" s="17">
        <v>0.24275189179798401</v>
      </c>
      <c r="Q10" s="17">
        <v>0.22616165847450401</v>
      </c>
      <c r="R10" s="17"/>
      <c r="S10" s="17">
        <v>0.210363084194819</v>
      </c>
      <c r="T10" s="17">
        <v>0.28058219932661999</v>
      </c>
      <c r="U10" s="17">
        <v>0.19184475547638499</v>
      </c>
      <c r="V10" s="17">
        <v>0.25322267728631898</v>
      </c>
      <c r="W10" s="17">
        <v>0.21051269501255501</v>
      </c>
      <c r="X10" s="17">
        <v>0.26549002252744902</v>
      </c>
      <c r="Y10" s="17">
        <v>0.243365829582016</v>
      </c>
      <c r="Z10" s="17">
        <v>0.26204290845644601</v>
      </c>
      <c r="AA10" s="17">
        <v>0.25826989926271998</v>
      </c>
      <c r="AB10" s="17">
        <v>0.223982559645167</v>
      </c>
      <c r="AC10" s="17">
        <v>0.30270993490776799</v>
      </c>
      <c r="AD10" s="17"/>
      <c r="AE10" s="17">
        <v>0.224189807334157</v>
      </c>
      <c r="AF10" s="17">
        <v>0.25329252931058299</v>
      </c>
      <c r="AG10" s="17">
        <v>0.23535615732937201</v>
      </c>
      <c r="AH10" s="17"/>
      <c r="AI10" s="17">
        <v>0.24556529246219</v>
      </c>
      <c r="AJ10" s="17">
        <v>0.24632112950561799</v>
      </c>
      <c r="AK10" s="17">
        <v>0.24889359527347699</v>
      </c>
      <c r="AL10" s="17">
        <v>0.191896792098428</v>
      </c>
      <c r="AM10" s="17">
        <v>0.25258449652656201</v>
      </c>
      <c r="AN10" s="17"/>
      <c r="AO10" s="17">
        <v>0.24204277222137</v>
      </c>
      <c r="AP10" s="17">
        <v>0.265839158936022</v>
      </c>
      <c r="AQ10" s="17">
        <v>0.219051409343297</v>
      </c>
      <c r="AR10" s="17"/>
      <c r="AS10" s="17">
        <v>0.22062530622742199</v>
      </c>
      <c r="AT10" s="17">
        <v>0.26836115213651002</v>
      </c>
      <c r="AU10" s="17">
        <v>0.26579496492701898</v>
      </c>
      <c r="AV10" s="17">
        <v>0.20586059243764601</v>
      </c>
      <c r="AW10" s="17">
        <v>0.17723243624371701</v>
      </c>
    </row>
    <row r="11" spans="2:49" x14ac:dyDescent="0.25">
      <c r="B11" s="18" t="s">
        <v>187</v>
      </c>
      <c r="C11" s="17">
        <v>0.25837049270433798</v>
      </c>
      <c r="D11" s="17">
        <v>0.25278757621593201</v>
      </c>
      <c r="E11" s="17">
        <v>0.26452143679190199</v>
      </c>
      <c r="F11" s="17"/>
      <c r="G11" s="17">
        <v>0.19015529712947499</v>
      </c>
      <c r="H11" s="17">
        <v>0.219707055754054</v>
      </c>
      <c r="I11" s="17">
        <v>0.27521968884491599</v>
      </c>
      <c r="J11" s="17">
        <v>0.287596996051594</v>
      </c>
      <c r="K11" s="17">
        <v>0.27076455803668498</v>
      </c>
      <c r="L11" s="17">
        <v>0.290009437053319</v>
      </c>
      <c r="M11" s="17"/>
      <c r="N11" s="17">
        <v>0.233015299765129</v>
      </c>
      <c r="O11" s="17">
        <v>0.258400751208123</v>
      </c>
      <c r="P11" s="17">
        <v>0.25985742937522899</v>
      </c>
      <c r="Q11" s="17">
        <v>0.28259328986995302</v>
      </c>
      <c r="R11" s="17"/>
      <c r="S11" s="17">
        <v>0.248419530900444</v>
      </c>
      <c r="T11" s="17">
        <v>0.22115059508051299</v>
      </c>
      <c r="U11" s="17">
        <v>0.301771091656381</v>
      </c>
      <c r="V11" s="17">
        <v>0.26330461944477002</v>
      </c>
      <c r="W11" s="17">
        <v>0.27191840186197402</v>
      </c>
      <c r="X11" s="17">
        <v>0.28212369479668298</v>
      </c>
      <c r="Y11" s="17">
        <v>0.25979465768815801</v>
      </c>
      <c r="Z11" s="17">
        <v>0.27251496338486297</v>
      </c>
      <c r="AA11" s="17">
        <v>0.27485640013990897</v>
      </c>
      <c r="AB11" s="17">
        <v>0.24532943205875901</v>
      </c>
      <c r="AC11" s="17">
        <v>0.21653860880664499</v>
      </c>
      <c r="AD11" s="17"/>
      <c r="AE11" s="17">
        <v>0.30054647636951898</v>
      </c>
      <c r="AF11" s="17">
        <v>0.20935945380111901</v>
      </c>
      <c r="AG11" s="17">
        <v>0.31542984224694398</v>
      </c>
      <c r="AH11" s="17"/>
      <c r="AI11" s="17">
        <v>0.31010018191449601</v>
      </c>
      <c r="AJ11" s="17">
        <v>0.19839133374784801</v>
      </c>
      <c r="AK11" s="17">
        <v>0.17899094417897399</v>
      </c>
      <c r="AL11" s="17">
        <v>0.34235199011331602</v>
      </c>
      <c r="AM11" s="17">
        <v>0.329315473888591</v>
      </c>
      <c r="AN11" s="17"/>
      <c r="AO11" s="17">
        <v>0.32419912734515199</v>
      </c>
      <c r="AP11" s="17">
        <v>0.20173598557292999</v>
      </c>
      <c r="AQ11" s="17">
        <v>0.18972728369378</v>
      </c>
      <c r="AR11" s="17"/>
      <c r="AS11" s="17">
        <v>0.30062082937807499</v>
      </c>
      <c r="AT11" s="17">
        <v>0.251666329534046</v>
      </c>
      <c r="AU11" s="17">
        <v>0.21964506072472101</v>
      </c>
      <c r="AV11" s="17">
        <v>0.21708124364602999</v>
      </c>
      <c r="AW11" s="17">
        <v>0.247400589723342</v>
      </c>
    </row>
    <row r="12" spans="2:49" x14ac:dyDescent="0.25">
      <c r="B12" s="18" t="s">
        <v>86</v>
      </c>
      <c r="C12" s="17">
        <v>0.16500253078959501</v>
      </c>
      <c r="D12" s="17">
        <v>0.17687066371676699</v>
      </c>
      <c r="E12" s="17">
        <v>0.15437676017683799</v>
      </c>
      <c r="F12" s="17"/>
      <c r="G12" s="17">
        <v>0.219338212358028</v>
      </c>
      <c r="H12" s="17">
        <v>0.19129154434476101</v>
      </c>
      <c r="I12" s="17">
        <v>0.16990756250922701</v>
      </c>
      <c r="J12" s="17">
        <v>0.140405881506006</v>
      </c>
      <c r="K12" s="17">
        <v>0.15175289043725301</v>
      </c>
      <c r="L12" s="17">
        <v>0.13186356088651399</v>
      </c>
      <c r="M12" s="17"/>
      <c r="N12" s="17">
        <v>0.14429377431026</v>
      </c>
      <c r="O12" s="17">
        <v>0.164470568595219</v>
      </c>
      <c r="P12" s="17">
        <v>0.193843876258841</v>
      </c>
      <c r="Q12" s="17">
        <v>0.162451151796213</v>
      </c>
      <c r="R12" s="17"/>
      <c r="S12" s="17">
        <v>0.19434704235931999</v>
      </c>
      <c r="T12" s="17">
        <v>0.168083544595238</v>
      </c>
      <c r="U12" s="17">
        <v>0.110199727062831</v>
      </c>
      <c r="V12" s="17">
        <v>0.116752762426237</v>
      </c>
      <c r="W12" s="17">
        <v>0.18183539840701901</v>
      </c>
      <c r="X12" s="17">
        <v>0.16512666745618501</v>
      </c>
      <c r="Y12" s="17">
        <v>0.171246047343907</v>
      </c>
      <c r="Z12" s="17">
        <v>0.180813113798106</v>
      </c>
      <c r="AA12" s="17">
        <v>0.188865024047837</v>
      </c>
      <c r="AB12" s="17">
        <v>0.154765066718594</v>
      </c>
      <c r="AC12" s="17">
        <v>0.16890731477712501</v>
      </c>
      <c r="AD12" s="17"/>
      <c r="AE12" s="17">
        <v>0.19037313244055801</v>
      </c>
      <c r="AF12" s="17">
        <v>0.147845231753781</v>
      </c>
      <c r="AG12" s="17">
        <v>0.175503187353998</v>
      </c>
      <c r="AH12" s="17"/>
      <c r="AI12" s="17">
        <v>0.18649989927056501</v>
      </c>
      <c r="AJ12" s="17">
        <v>0.17124832137663601</v>
      </c>
      <c r="AK12" s="17">
        <v>0.14131246398050901</v>
      </c>
      <c r="AL12" s="17">
        <v>0.15820682252096699</v>
      </c>
      <c r="AM12" s="17">
        <v>0.13264260204711401</v>
      </c>
      <c r="AN12" s="17"/>
      <c r="AO12" s="17">
        <v>0.20656113761239001</v>
      </c>
      <c r="AP12" s="17">
        <v>0.155495380753117</v>
      </c>
      <c r="AQ12" s="17">
        <v>0.16685265648289499</v>
      </c>
      <c r="AR12" s="17"/>
      <c r="AS12" s="17">
        <v>0.18222802851320399</v>
      </c>
      <c r="AT12" s="17">
        <v>0.143374157778733</v>
      </c>
      <c r="AU12" s="17">
        <v>0.155610713901145</v>
      </c>
      <c r="AV12" s="17">
        <v>0.18444328263763099</v>
      </c>
      <c r="AW12" s="17">
        <v>0.15964292875067199</v>
      </c>
    </row>
    <row r="13" spans="2:49" x14ac:dyDescent="0.25">
      <c r="B13" s="18" t="s">
        <v>87</v>
      </c>
      <c r="C13" s="19">
        <v>8.0024020891195202E-2</v>
      </c>
      <c r="D13" s="19">
        <v>8.5083487456069501E-2</v>
      </c>
      <c r="E13" s="19">
        <v>7.5760070496582593E-2</v>
      </c>
      <c r="F13" s="19"/>
      <c r="G13" s="19">
        <v>7.71360929701152E-2</v>
      </c>
      <c r="H13" s="19">
        <v>8.47002495763024E-2</v>
      </c>
      <c r="I13" s="19">
        <v>8.1851136658134094E-2</v>
      </c>
      <c r="J13" s="19">
        <v>8.3717892209076702E-2</v>
      </c>
      <c r="K13" s="19">
        <v>8.68583259332774E-2</v>
      </c>
      <c r="L13" s="19">
        <v>6.9095031005193097E-2</v>
      </c>
      <c r="M13" s="19"/>
      <c r="N13" s="19">
        <v>6.6320673278682199E-2</v>
      </c>
      <c r="O13" s="19">
        <v>5.85471702553138E-2</v>
      </c>
      <c r="P13" s="19">
        <v>0.10465609873225</v>
      </c>
      <c r="Q13" s="19">
        <v>9.6198294103902501E-2</v>
      </c>
      <c r="R13" s="19"/>
      <c r="S13" s="19">
        <v>7.6797069195366399E-2</v>
      </c>
      <c r="T13" s="19">
        <v>7.0178670589899003E-2</v>
      </c>
      <c r="U13" s="19">
        <v>0.100892069129271</v>
      </c>
      <c r="V13" s="19">
        <v>8.7336927411606202E-2</v>
      </c>
      <c r="W13" s="19">
        <v>7.4707358219942899E-2</v>
      </c>
      <c r="X13" s="19">
        <v>6.3424017940840099E-2</v>
      </c>
      <c r="Y13" s="19">
        <v>8.9579572911586303E-2</v>
      </c>
      <c r="Z13" s="19">
        <v>6.9827609641443897E-2</v>
      </c>
      <c r="AA13" s="19">
        <v>6.2745088077106895E-2</v>
      </c>
      <c r="AB13" s="19">
        <v>9.7021918927096204E-2</v>
      </c>
      <c r="AC13" s="19">
        <v>0.10561715063435501</v>
      </c>
      <c r="AD13" s="19"/>
      <c r="AE13" s="19">
        <v>0.10576057528368001</v>
      </c>
      <c r="AF13" s="19">
        <v>6.4713967187787005E-2</v>
      </c>
      <c r="AG13" s="19">
        <v>7.3238064144057993E-2</v>
      </c>
      <c r="AH13" s="19"/>
      <c r="AI13" s="19">
        <v>9.7303463245952404E-2</v>
      </c>
      <c r="AJ13" s="19">
        <v>6.3375191659541794E-2</v>
      </c>
      <c r="AK13" s="19">
        <v>5.4328041727988698E-2</v>
      </c>
      <c r="AL13" s="19">
        <v>0.140876695037258</v>
      </c>
      <c r="AM13" s="19">
        <v>7.9225871812760695E-2</v>
      </c>
      <c r="AN13" s="19"/>
      <c r="AO13" s="19">
        <v>9.6065431995750003E-2</v>
      </c>
      <c r="AP13" s="19">
        <v>5.9352396652223499E-2</v>
      </c>
      <c r="AQ13" s="19">
        <v>5.3719490192889199E-2</v>
      </c>
      <c r="AR13" s="19"/>
      <c r="AS13" s="19">
        <v>9.4362338051918501E-2</v>
      </c>
      <c r="AT13" s="19">
        <v>8.0037171345257702E-2</v>
      </c>
      <c r="AU13" s="19">
        <v>6.2438903574734798E-2</v>
      </c>
      <c r="AV13" s="19">
        <v>0.10422437828513501</v>
      </c>
      <c r="AW13" s="19">
        <v>3.4152202937180298E-2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604</v>
      </c>
      <c r="C9" s="17">
        <v>9.3790037804467305E-2</v>
      </c>
      <c r="D9" s="17">
        <v>0.11332164113084101</v>
      </c>
      <c r="E9" s="17">
        <v>7.5107323470299706E-2</v>
      </c>
      <c r="F9" s="17"/>
      <c r="G9" s="17">
        <v>7.6355651760043497E-2</v>
      </c>
      <c r="H9" s="17">
        <v>8.2018766474229204E-2</v>
      </c>
      <c r="I9" s="17">
        <v>8.8213002631356396E-2</v>
      </c>
      <c r="J9" s="17">
        <v>9.7409416795193896E-2</v>
      </c>
      <c r="K9" s="17">
        <v>0.10024465413612201</v>
      </c>
      <c r="L9" s="17">
        <v>0.11239296483141201</v>
      </c>
      <c r="M9" s="17"/>
      <c r="N9" s="17">
        <v>9.5619731642583902E-2</v>
      </c>
      <c r="O9" s="17">
        <v>7.81152759678167E-2</v>
      </c>
      <c r="P9" s="17">
        <v>9.6866338619692599E-2</v>
      </c>
      <c r="Q9" s="17">
        <v>0.106393506401691</v>
      </c>
      <c r="R9" s="17"/>
      <c r="S9" s="17">
        <v>7.9993091114918799E-2</v>
      </c>
      <c r="T9" s="17">
        <v>8.2790633598515795E-2</v>
      </c>
      <c r="U9" s="17">
        <v>9.3914671337701497E-2</v>
      </c>
      <c r="V9" s="17">
        <v>0.11043294635837</v>
      </c>
      <c r="W9" s="17">
        <v>9.0640406048523997E-2</v>
      </c>
      <c r="X9" s="17">
        <v>0.105272862341103</v>
      </c>
      <c r="Y9" s="17">
        <v>7.8910208019542294E-2</v>
      </c>
      <c r="Z9" s="17">
        <v>0.12517474111242399</v>
      </c>
      <c r="AA9" s="17">
        <v>8.0481224210049301E-2</v>
      </c>
      <c r="AB9" s="17">
        <v>0.113421199082034</v>
      </c>
      <c r="AC9" s="17">
        <v>0.107321196927952</v>
      </c>
      <c r="AD9" s="17"/>
      <c r="AE9" s="17">
        <v>0.13024736719082899</v>
      </c>
      <c r="AF9" s="17">
        <v>7.1363750949272095E-2</v>
      </c>
      <c r="AG9" s="17">
        <v>7.5388100209207998E-2</v>
      </c>
      <c r="AH9" s="17"/>
      <c r="AI9" s="17">
        <v>0.135544948686106</v>
      </c>
      <c r="AJ9" s="17">
        <v>6.2599017821156996E-2</v>
      </c>
      <c r="AK9" s="17">
        <v>4.5395849527084697E-2</v>
      </c>
      <c r="AL9" s="17">
        <v>0.18472014298738201</v>
      </c>
      <c r="AM9" s="17">
        <v>8.4877786920364906E-2</v>
      </c>
      <c r="AN9" s="17"/>
      <c r="AO9" s="17">
        <v>0.130408324854699</v>
      </c>
      <c r="AP9" s="17">
        <v>6.5175665215909701E-2</v>
      </c>
      <c r="AQ9" s="17">
        <v>7.7250650093178205E-2</v>
      </c>
      <c r="AR9" s="17"/>
      <c r="AS9" s="17">
        <v>0.101251166703172</v>
      </c>
      <c r="AT9" s="17">
        <v>8.7295280948003595E-2</v>
      </c>
      <c r="AU9" s="17">
        <v>8.4921564505546401E-2</v>
      </c>
      <c r="AV9" s="17">
        <v>0.118019233057596</v>
      </c>
      <c r="AW9" s="17">
        <v>7.6383906880273994E-2</v>
      </c>
    </row>
    <row r="10" spans="2:49" x14ac:dyDescent="0.25">
      <c r="B10" s="18" t="s">
        <v>605</v>
      </c>
      <c r="C10" s="17">
        <v>0.21762433301626199</v>
      </c>
      <c r="D10" s="17">
        <v>0.23027241784928401</v>
      </c>
      <c r="E10" s="17">
        <v>0.20507060078735001</v>
      </c>
      <c r="F10" s="17"/>
      <c r="G10" s="17">
        <v>0.21505755271979701</v>
      </c>
      <c r="H10" s="17">
        <v>0.24820247563846801</v>
      </c>
      <c r="I10" s="17">
        <v>0.21693508685080901</v>
      </c>
      <c r="J10" s="17">
        <v>0.201522711528698</v>
      </c>
      <c r="K10" s="17">
        <v>0.20156589336558201</v>
      </c>
      <c r="L10" s="17">
        <v>0.21892018970317101</v>
      </c>
      <c r="M10" s="17"/>
      <c r="N10" s="17">
        <v>0.19562743090649901</v>
      </c>
      <c r="O10" s="17">
        <v>0.24281339159160001</v>
      </c>
      <c r="P10" s="17">
        <v>0.23251053629504601</v>
      </c>
      <c r="Q10" s="17">
        <v>0.20243685058995201</v>
      </c>
      <c r="R10" s="17"/>
      <c r="S10" s="17">
        <v>0.19909173012665099</v>
      </c>
      <c r="T10" s="17">
        <v>0.23121573330485901</v>
      </c>
      <c r="U10" s="17">
        <v>0.179440184395257</v>
      </c>
      <c r="V10" s="17">
        <v>0.22174389156792401</v>
      </c>
      <c r="W10" s="17">
        <v>0.25945925606255799</v>
      </c>
      <c r="X10" s="17">
        <v>0.20990298356147299</v>
      </c>
      <c r="Y10" s="17">
        <v>0.22262685339784699</v>
      </c>
      <c r="Z10" s="17">
        <v>0.23341010576707699</v>
      </c>
      <c r="AA10" s="17">
        <v>0.232716401327457</v>
      </c>
      <c r="AB10" s="17">
        <v>0.196330875897061</v>
      </c>
      <c r="AC10" s="17">
        <v>0.227830824261092</v>
      </c>
      <c r="AD10" s="17"/>
      <c r="AE10" s="17">
        <v>0.25040672010188297</v>
      </c>
      <c r="AF10" s="17">
        <v>0.19511942904972401</v>
      </c>
      <c r="AG10" s="17">
        <v>0.21891172637381301</v>
      </c>
      <c r="AH10" s="17"/>
      <c r="AI10" s="17">
        <v>0.270418474079691</v>
      </c>
      <c r="AJ10" s="17">
        <v>0.18755951647337099</v>
      </c>
      <c r="AK10" s="17">
        <v>0.19811475574870599</v>
      </c>
      <c r="AL10" s="17">
        <v>0.25701275967120002</v>
      </c>
      <c r="AM10" s="17">
        <v>0.20012101885392999</v>
      </c>
      <c r="AN10" s="17"/>
      <c r="AO10" s="17">
        <v>0.307797519261237</v>
      </c>
      <c r="AP10" s="17">
        <v>0.18823925513742101</v>
      </c>
      <c r="AQ10" s="17">
        <v>0.227751576549477</v>
      </c>
      <c r="AR10" s="17"/>
      <c r="AS10" s="17">
        <v>0.227344876157518</v>
      </c>
      <c r="AT10" s="17">
        <v>0.19782586186273901</v>
      </c>
      <c r="AU10" s="17">
        <v>0.23086688975470401</v>
      </c>
      <c r="AV10" s="17">
        <v>0.18880079420662099</v>
      </c>
      <c r="AW10" s="17">
        <v>0.228406380573631</v>
      </c>
    </row>
    <row r="11" spans="2:49" x14ac:dyDescent="0.25">
      <c r="B11" s="18" t="s">
        <v>187</v>
      </c>
      <c r="C11" s="17">
        <v>0.314157443360012</v>
      </c>
      <c r="D11" s="17">
        <v>0.30109650029944202</v>
      </c>
      <c r="E11" s="17">
        <v>0.32755320894143303</v>
      </c>
      <c r="F11" s="17"/>
      <c r="G11" s="17">
        <v>0.27852981471772398</v>
      </c>
      <c r="H11" s="17">
        <v>0.241028146812101</v>
      </c>
      <c r="I11" s="17">
        <v>0.31385364010817501</v>
      </c>
      <c r="J11" s="17">
        <v>0.31642777494479302</v>
      </c>
      <c r="K11" s="17">
        <v>0.343996285276019</v>
      </c>
      <c r="L11" s="17">
        <v>0.37602142955176998</v>
      </c>
      <c r="M11" s="17"/>
      <c r="N11" s="17">
        <v>0.32083240937486202</v>
      </c>
      <c r="O11" s="17">
        <v>0.33712206938066003</v>
      </c>
      <c r="P11" s="17">
        <v>0.28428793247065198</v>
      </c>
      <c r="Q11" s="17">
        <v>0.30653897404368202</v>
      </c>
      <c r="R11" s="17"/>
      <c r="S11" s="17">
        <v>0.33806156737891402</v>
      </c>
      <c r="T11" s="17">
        <v>0.29339365847865201</v>
      </c>
      <c r="U11" s="17">
        <v>0.33329151014229702</v>
      </c>
      <c r="V11" s="17">
        <v>0.30216664775614199</v>
      </c>
      <c r="W11" s="17">
        <v>0.28647095028289199</v>
      </c>
      <c r="X11" s="17">
        <v>0.33678142536271899</v>
      </c>
      <c r="Y11" s="17">
        <v>0.309771834994165</v>
      </c>
      <c r="Z11" s="17">
        <v>0.22457188081141399</v>
      </c>
      <c r="AA11" s="17">
        <v>0.34338232032500499</v>
      </c>
      <c r="AB11" s="17">
        <v>0.30387408337139299</v>
      </c>
      <c r="AC11" s="17">
        <v>0.32277795001387</v>
      </c>
      <c r="AD11" s="17"/>
      <c r="AE11" s="17">
        <v>0.29844023359823402</v>
      </c>
      <c r="AF11" s="17">
        <v>0.31746394547929502</v>
      </c>
      <c r="AG11" s="17">
        <v>0.32196337421318</v>
      </c>
      <c r="AH11" s="17"/>
      <c r="AI11" s="17">
        <v>0.30263279015192501</v>
      </c>
      <c r="AJ11" s="17">
        <v>0.28864499457878201</v>
      </c>
      <c r="AK11" s="17">
        <v>0.31844230390049699</v>
      </c>
      <c r="AL11" s="17">
        <v>0.24353851658514</v>
      </c>
      <c r="AM11" s="17">
        <v>0.37761682784578299</v>
      </c>
      <c r="AN11" s="17"/>
      <c r="AO11" s="17">
        <v>0.27812837157002901</v>
      </c>
      <c r="AP11" s="17">
        <v>0.293371955860045</v>
      </c>
      <c r="AQ11" s="17">
        <v>0.32723725689884597</v>
      </c>
      <c r="AR11" s="17"/>
      <c r="AS11" s="17">
        <v>0.32516326008229601</v>
      </c>
      <c r="AT11" s="17">
        <v>0.30985107214904001</v>
      </c>
      <c r="AU11" s="17">
        <v>0.307650521538051</v>
      </c>
      <c r="AV11" s="17">
        <v>0.27283554801286097</v>
      </c>
      <c r="AW11" s="17">
        <v>0.41851550438171597</v>
      </c>
    </row>
    <row r="12" spans="2:49" x14ac:dyDescent="0.25">
      <c r="B12" s="18" t="s">
        <v>86</v>
      </c>
      <c r="C12" s="17">
        <v>0.21582219429201699</v>
      </c>
      <c r="D12" s="17">
        <v>0.200081688673026</v>
      </c>
      <c r="E12" s="17">
        <v>0.23142115779848299</v>
      </c>
      <c r="F12" s="17"/>
      <c r="G12" s="17">
        <v>0.263454121213472</v>
      </c>
      <c r="H12" s="17">
        <v>0.23625076134672099</v>
      </c>
      <c r="I12" s="17">
        <v>0.23304952359942599</v>
      </c>
      <c r="J12" s="17">
        <v>0.220614009300761</v>
      </c>
      <c r="K12" s="17">
        <v>0.18658066131853199</v>
      </c>
      <c r="L12" s="17">
        <v>0.168764838469012</v>
      </c>
      <c r="M12" s="17"/>
      <c r="N12" s="17">
        <v>0.229828816661965</v>
      </c>
      <c r="O12" s="17">
        <v>0.18801697943596801</v>
      </c>
      <c r="P12" s="17">
        <v>0.232236148379694</v>
      </c>
      <c r="Q12" s="17">
        <v>0.21540441733269799</v>
      </c>
      <c r="R12" s="17"/>
      <c r="S12" s="17">
        <v>0.20641239656725499</v>
      </c>
      <c r="T12" s="17">
        <v>0.22354294681347001</v>
      </c>
      <c r="U12" s="17">
        <v>0.218391594330412</v>
      </c>
      <c r="V12" s="17">
        <v>0.20112516533920699</v>
      </c>
      <c r="W12" s="17">
        <v>0.24361701506164399</v>
      </c>
      <c r="X12" s="17">
        <v>0.223686567643157</v>
      </c>
      <c r="Y12" s="17">
        <v>0.220377221750964</v>
      </c>
      <c r="Z12" s="17">
        <v>0.28133963391838601</v>
      </c>
      <c r="AA12" s="17">
        <v>0.19742841675807701</v>
      </c>
      <c r="AB12" s="17">
        <v>0.19547829092201999</v>
      </c>
      <c r="AC12" s="17">
        <v>0.208957259884862</v>
      </c>
      <c r="AD12" s="17"/>
      <c r="AE12" s="17">
        <v>0.19360201189847701</v>
      </c>
      <c r="AF12" s="17">
        <v>0.23335151352568501</v>
      </c>
      <c r="AG12" s="17">
        <v>0.22722232106388501</v>
      </c>
      <c r="AH12" s="17"/>
      <c r="AI12" s="17">
        <v>0.18765060150274801</v>
      </c>
      <c r="AJ12" s="17">
        <v>0.25473519626650798</v>
      </c>
      <c r="AK12" s="17">
        <v>0.27173847476832402</v>
      </c>
      <c r="AL12" s="17">
        <v>0.136177042538106</v>
      </c>
      <c r="AM12" s="17">
        <v>0.195836106643175</v>
      </c>
      <c r="AN12" s="17"/>
      <c r="AO12" s="17">
        <v>0.194706892911193</v>
      </c>
      <c r="AP12" s="17">
        <v>0.258871594178746</v>
      </c>
      <c r="AQ12" s="17">
        <v>0.20768059022714899</v>
      </c>
      <c r="AR12" s="17"/>
      <c r="AS12" s="17">
        <v>0.20121187408246</v>
      </c>
      <c r="AT12" s="17">
        <v>0.22257819710930599</v>
      </c>
      <c r="AU12" s="17">
        <v>0.22271963763307101</v>
      </c>
      <c r="AV12" s="17">
        <v>0.25367781353386398</v>
      </c>
      <c r="AW12" s="17">
        <v>0.15066013838038</v>
      </c>
    </row>
    <row r="13" spans="2:49" x14ac:dyDescent="0.25">
      <c r="B13" s="18" t="s">
        <v>87</v>
      </c>
      <c r="C13" s="19">
        <v>0.158605991527242</v>
      </c>
      <c r="D13" s="19">
        <v>0.15522775204740799</v>
      </c>
      <c r="E13" s="19">
        <v>0.160847709002434</v>
      </c>
      <c r="F13" s="19"/>
      <c r="G13" s="19">
        <v>0.16660285958896301</v>
      </c>
      <c r="H13" s="19">
        <v>0.192499849728481</v>
      </c>
      <c r="I13" s="19">
        <v>0.14794874681023301</v>
      </c>
      <c r="J13" s="19">
        <v>0.164026087430554</v>
      </c>
      <c r="K13" s="19">
        <v>0.16761250590374599</v>
      </c>
      <c r="L13" s="19">
        <v>0.12390057744463499</v>
      </c>
      <c r="M13" s="19"/>
      <c r="N13" s="19">
        <v>0.15809161141409001</v>
      </c>
      <c r="O13" s="19">
        <v>0.153932283623955</v>
      </c>
      <c r="P13" s="19">
        <v>0.15409904423491599</v>
      </c>
      <c r="Q13" s="19">
        <v>0.16922625163197799</v>
      </c>
      <c r="R13" s="19"/>
      <c r="S13" s="19">
        <v>0.17644121481226199</v>
      </c>
      <c r="T13" s="19">
        <v>0.16905702780450399</v>
      </c>
      <c r="U13" s="19">
        <v>0.174962039794333</v>
      </c>
      <c r="V13" s="19">
        <v>0.164531348978357</v>
      </c>
      <c r="W13" s="19">
        <v>0.119812372544382</v>
      </c>
      <c r="X13" s="19">
        <v>0.124356161091547</v>
      </c>
      <c r="Y13" s="19">
        <v>0.168313881837482</v>
      </c>
      <c r="Z13" s="19">
        <v>0.13550363839070001</v>
      </c>
      <c r="AA13" s="19">
        <v>0.14599163737941101</v>
      </c>
      <c r="AB13" s="19">
        <v>0.19089555072749101</v>
      </c>
      <c r="AC13" s="19">
        <v>0.13311276891222401</v>
      </c>
      <c r="AD13" s="19"/>
      <c r="AE13" s="19">
        <v>0.12730366721057701</v>
      </c>
      <c r="AF13" s="19">
        <v>0.18270136099602399</v>
      </c>
      <c r="AG13" s="19">
        <v>0.15651447813991301</v>
      </c>
      <c r="AH13" s="19"/>
      <c r="AI13" s="19">
        <v>0.103753185579531</v>
      </c>
      <c r="AJ13" s="19">
        <v>0.20646127486018201</v>
      </c>
      <c r="AK13" s="19">
        <v>0.16630861605538799</v>
      </c>
      <c r="AL13" s="19">
        <v>0.17855153821817199</v>
      </c>
      <c r="AM13" s="19">
        <v>0.14154825973674701</v>
      </c>
      <c r="AN13" s="19"/>
      <c r="AO13" s="19">
        <v>8.8958891402843202E-2</v>
      </c>
      <c r="AP13" s="19">
        <v>0.19434152960787901</v>
      </c>
      <c r="AQ13" s="19">
        <v>0.16007992623135001</v>
      </c>
      <c r="AR13" s="19"/>
      <c r="AS13" s="19">
        <v>0.14502882297455499</v>
      </c>
      <c r="AT13" s="19">
        <v>0.18244958793091201</v>
      </c>
      <c r="AU13" s="19">
        <v>0.153841386568627</v>
      </c>
      <c r="AV13" s="19">
        <v>0.16666661118905801</v>
      </c>
      <c r="AW13" s="19">
        <v>0.126034069783998</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604</v>
      </c>
      <c r="C9" s="17">
        <v>7.1403912639908598E-2</v>
      </c>
      <c r="D9" s="17">
        <v>8.1860880522338295E-2</v>
      </c>
      <c r="E9" s="17">
        <v>6.0955354327432702E-2</v>
      </c>
      <c r="F9" s="17"/>
      <c r="G9" s="17">
        <v>7.2481665597492598E-2</v>
      </c>
      <c r="H9" s="17">
        <v>7.6139003265394301E-2</v>
      </c>
      <c r="I9" s="17">
        <v>8.2132237174960002E-2</v>
      </c>
      <c r="J9" s="17">
        <v>5.7026984296673501E-2</v>
      </c>
      <c r="K9" s="17">
        <v>7.1044709407024606E-2</v>
      </c>
      <c r="L9" s="17">
        <v>7.0009883560741795E-2</v>
      </c>
      <c r="M9" s="17"/>
      <c r="N9" s="17">
        <v>7.3168933481114695E-2</v>
      </c>
      <c r="O9" s="17">
        <v>5.1787343835459597E-2</v>
      </c>
      <c r="P9" s="17">
        <v>8.1331444697782307E-2</v>
      </c>
      <c r="Q9" s="17">
        <v>8.0613716204576205E-2</v>
      </c>
      <c r="R9" s="17"/>
      <c r="S9" s="17">
        <v>7.3197104573035701E-2</v>
      </c>
      <c r="T9" s="17">
        <v>5.15813421205343E-2</v>
      </c>
      <c r="U9" s="17">
        <v>6.9570130494175E-2</v>
      </c>
      <c r="V9" s="17">
        <v>8.2243544822148906E-2</v>
      </c>
      <c r="W9" s="17">
        <v>5.7042596529409101E-2</v>
      </c>
      <c r="X9" s="17">
        <v>7.4949372173994402E-2</v>
      </c>
      <c r="Y9" s="17">
        <v>6.4481311421026505E-2</v>
      </c>
      <c r="Z9" s="17">
        <v>8.5804450563257695E-2</v>
      </c>
      <c r="AA9" s="17">
        <v>7.6402185098192105E-2</v>
      </c>
      <c r="AB9" s="17">
        <v>8.1814803209445994E-2</v>
      </c>
      <c r="AC9" s="17">
        <v>8.4840272807749598E-2</v>
      </c>
      <c r="AD9" s="17"/>
      <c r="AE9" s="17">
        <v>8.6296024574498503E-2</v>
      </c>
      <c r="AF9" s="17">
        <v>6.3114152210254404E-2</v>
      </c>
      <c r="AG9" s="17">
        <v>6.3150321698644402E-2</v>
      </c>
      <c r="AH9" s="17"/>
      <c r="AI9" s="17">
        <v>9.1509210234876098E-2</v>
      </c>
      <c r="AJ9" s="17">
        <v>5.7776782303926397E-2</v>
      </c>
      <c r="AK9" s="17">
        <v>5.7774327466988198E-2</v>
      </c>
      <c r="AL9" s="17">
        <v>8.0264558917570505E-2</v>
      </c>
      <c r="AM9" s="17">
        <v>6.6767645517483001E-2</v>
      </c>
      <c r="AN9" s="17"/>
      <c r="AO9" s="17">
        <v>9.3136127008867794E-2</v>
      </c>
      <c r="AP9" s="17">
        <v>5.6944558984287699E-2</v>
      </c>
      <c r="AQ9" s="17">
        <v>6.4898859711101903E-2</v>
      </c>
      <c r="AR9" s="17"/>
      <c r="AS9" s="17">
        <v>7.5886827507897298E-2</v>
      </c>
      <c r="AT9" s="17">
        <v>5.9590868972222301E-2</v>
      </c>
      <c r="AU9" s="17">
        <v>7.1774783377028403E-2</v>
      </c>
      <c r="AV9" s="17">
        <v>9.6597906185879601E-2</v>
      </c>
      <c r="AW9" s="17">
        <v>6.7586548901970495E-2</v>
      </c>
    </row>
    <row r="10" spans="2:49" x14ac:dyDescent="0.25">
      <c r="B10" s="18" t="s">
        <v>605</v>
      </c>
      <c r="C10" s="17">
        <v>0.15652923174246</v>
      </c>
      <c r="D10" s="17">
        <v>0.16208758532557699</v>
      </c>
      <c r="E10" s="17">
        <v>0.15190042632935299</v>
      </c>
      <c r="F10" s="17"/>
      <c r="G10" s="17">
        <v>0.176830871728096</v>
      </c>
      <c r="H10" s="17">
        <v>0.167194125523704</v>
      </c>
      <c r="I10" s="17">
        <v>0.152655129251486</v>
      </c>
      <c r="J10" s="17">
        <v>0.16189412198609099</v>
      </c>
      <c r="K10" s="17">
        <v>0.12565512839086501</v>
      </c>
      <c r="L10" s="17">
        <v>0.153672302073842</v>
      </c>
      <c r="M10" s="17"/>
      <c r="N10" s="17">
        <v>0.138511274786458</v>
      </c>
      <c r="O10" s="17">
        <v>0.16329862292490499</v>
      </c>
      <c r="P10" s="17">
        <v>0.17324279072381699</v>
      </c>
      <c r="Q10" s="17">
        <v>0.153152569757734</v>
      </c>
      <c r="R10" s="17"/>
      <c r="S10" s="17">
        <v>0.15098967125252399</v>
      </c>
      <c r="T10" s="17">
        <v>0.169363158108436</v>
      </c>
      <c r="U10" s="17">
        <v>0.12955837081416999</v>
      </c>
      <c r="V10" s="17">
        <v>0.14267620990084401</v>
      </c>
      <c r="W10" s="17">
        <v>0.21170598031864701</v>
      </c>
      <c r="X10" s="17">
        <v>0.158559731129333</v>
      </c>
      <c r="Y10" s="17">
        <v>0.145258128782734</v>
      </c>
      <c r="Z10" s="17">
        <v>0.20415052739270101</v>
      </c>
      <c r="AA10" s="17">
        <v>0.17190970633882999</v>
      </c>
      <c r="AB10" s="17">
        <v>0.12209895909632799</v>
      </c>
      <c r="AC10" s="17">
        <v>0.134194157320698</v>
      </c>
      <c r="AD10" s="17"/>
      <c r="AE10" s="17">
        <v>0.184038411092312</v>
      </c>
      <c r="AF10" s="17">
        <v>0.136497246065517</v>
      </c>
      <c r="AG10" s="17">
        <v>0.16447735446044601</v>
      </c>
      <c r="AH10" s="17"/>
      <c r="AI10" s="17">
        <v>0.20213300881801299</v>
      </c>
      <c r="AJ10" s="17">
        <v>0.13381335400916899</v>
      </c>
      <c r="AK10" s="17">
        <v>0.10766318636387</v>
      </c>
      <c r="AL10" s="17">
        <v>0.109445542742396</v>
      </c>
      <c r="AM10" s="17">
        <v>0.14991502860650199</v>
      </c>
      <c r="AN10" s="17"/>
      <c r="AO10" s="17">
        <v>0.220932331530136</v>
      </c>
      <c r="AP10" s="17">
        <v>0.13921398688113601</v>
      </c>
      <c r="AQ10" s="17">
        <v>0.14795679715216201</v>
      </c>
      <c r="AR10" s="17"/>
      <c r="AS10" s="17">
        <v>0.13894092632281299</v>
      </c>
      <c r="AT10" s="17">
        <v>0.155492877287151</v>
      </c>
      <c r="AU10" s="17">
        <v>0.16734218375490201</v>
      </c>
      <c r="AV10" s="17">
        <v>0.17214999262238001</v>
      </c>
      <c r="AW10" s="17">
        <v>9.5248415467283506E-2</v>
      </c>
    </row>
    <row r="11" spans="2:49" x14ac:dyDescent="0.25">
      <c r="B11" s="18" t="s">
        <v>187</v>
      </c>
      <c r="C11" s="17">
        <v>0.24325667632825601</v>
      </c>
      <c r="D11" s="17">
        <v>0.25219216583808801</v>
      </c>
      <c r="E11" s="17">
        <v>0.23513838979679</v>
      </c>
      <c r="F11" s="17"/>
      <c r="G11" s="17">
        <v>0.16964748263438501</v>
      </c>
      <c r="H11" s="17">
        <v>0.19731508695693101</v>
      </c>
      <c r="I11" s="17">
        <v>0.261819751288147</v>
      </c>
      <c r="J11" s="17">
        <v>0.25138184284497</v>
      </c>
      <c r="K11" s="17">
        <v>0.275798710704664</v>
      </c>
      <c r="L11" s="17">
        <v>0.28668997798221002</v>
      </c>
      <c r="M11" s="17"/>
      <c r="N11" s="17">
        <v>0.21162665379208701</v>
      </c>
      <c r="O11" s="17">
        <v>0.25909903551288199</v>
      </c>
      <c r="P11" s="17">
        <v>0.24099268782524899</v>
      </c>
      <c r="Q11" s="17">
        <v>0.26402593065405799</v>
      </c>
      <c r="R11" s="17"/>
      <c r="S11" s="17">
        <v>0.22666003706385199</v>
      </c>
      <c r="T11" s="17">
        <v>0.23042524543807399</v>
      </c>
      <c r="U11" s="17">
        <v>0.27236798372420901</v>
      </c>
      <c r="V11" s="17">
        <v>0.236867792703818</v>
      </c>
      <c r="W11" s="17">
        <v>0.22734498544387799</v>
      </c>
      <c r="X11" s="17">
        <v>0.27535485565248702</v>
      </c>
      <c r="Y11" s="17">
        <v>0.24853878724057701</v>
      </c>
      <c r="Z11" s="17">
        <v>0.238841726956491</v>
      </c>
      <c r="AA11" s="17">
        <v>0.237962707857512</v>
      </c>
      <c r="AB11" s="17">
        <v>0.24668555009117499</v>
      </c>
      <c r="AC11" s="17">
        <v>0.25297708041471201</v>
      </c>
      <c r="AD11" s="17"/>
      <c r="AE11" s="17">
        <v>0.29528986543065699</v>
      </c>
      <c r="AF11" s="17">
        <v>0.19283052859896799</v>
      </c>
      <c r="AG11" s="17">
        <v>0.273271371480724</v>
      </c>
      <c r="AH11" s="17"/>
      <c r="AI11" s="17">
        <v>0.28207190008643601</v>
      </c>
      <c r="AJ11" s="17">
        <v>0.19464007707204301</v>
      </c>
      <c r="AK11" s="17">
        <v>0.16449504746362001</v>
      </c>
      <c r="AL11" s="17">
        <v>0.41161655540623998</v>
      </c>
      <c r="AM11" s="17">
        <v>0.30714161891667302</v>
      </c>
      <c r="AN11" s="17"/>
      <c r="AO11" s="17">
        <v>0.29768577352679398</v>
      </c>
      <c r="AP11" s="17">
        <v>0.188583276353428</v>
      </c>
      <c r="AQ11" s="17">
        <v>0.17294137059589901</v>
      </c>
      <c r="AR11" s="17"/>
      <c r="AS11" s="17">
        <v>0.30691806171728298</v>
      </c>
      <c r="AT11" s="17">
        <v>0.23880518331603001</v>
      </c>
      <c r="AU11" s="17">
        <v>0.18875506460722899</v>
      </c>
      <c r="AV11" s="17">
        <v>0.18783100281069801</v>
      </c>
      <c r="AW11" s="17">
        <v>0.173098784888149</v>
      </c>
    </row>
    <row r="12" spans="2:49" x14ac:dyDescent="0.25">
      <c r="B12" s="18" t="s">
        <v>86</v>
      </c>
      <c r="C12" s="17">
        <v>0.24316992260070699</v>
      </c>
      <c r="D12" s="17">
        <v>0.229143987271165</v>
      </c>
      <c r="E12" s="17">
        <v>0.25774438583618597</v>
      </c>
      <c r="F12" s="17"/>
      <c r="G12" s="17">
        <v>0.268052405301062</v>
      </c>
      <c r="H12" s="17">
        <v>0.24897630957332201</v>
      </c>
      <c r="I12" s="17">
        <v>0.24078458363656199</v>
      </c>
      <c r="J12" s="17">
        <v>0.25430054031225802</v>
      </c>
      <c r="K12" s="17">
        <v>0.24082514881596501</v>
      </c>
      <c r="L12" s="17">
        <v>0.21613627255710399</v>
      </c>
      <c r="M12" s="17"/>
      <c r="N12" s="17">
        <v>0.24398831632960699</v>
      </c>
      <c r="O12" s="17">
        <v>0.21783734618484299</v>
      </c>
      <c r="P12" s="17">
        <v>0.26205728720194199</v>
      </c>
      <c r="Q12" s="17">
        <v>0.25187006449961102</v>
      </c>
      <c r="R12" s="17"/>
      <c r="S12" s="17">
        <v>0.24134630767408599</v>
      </c>
      <c r="T12" s="17">
        <v>0.243425180542794</v>
      </c>
      <c r="U12" s="17">
        <v>0.21223424752671799</v>
      </c>
      <c r="V12" s="17">
        <v>0.21878375342517201</v>
      </c>
      <c r="W12" s="17">
        <v>0.235743163649618</v>
      </c>
      <c r="X12" s="17">
        <v>0.25297044865627899</v>
      </c>
      <c r="Y12" s="17">
        <v>0.25146901660228499</v>
      </c>
      <c r="Z12" s="17">
        <v>0.264440206986224</v>
      </c>
      <c r="AA12" s="17">
        <v>0.27221078929286202</v>
      </c>
      <c r="AB12" s="17">
        <v>0.22313588691071001</v>
      </c>
      <c r="AC12" s="17">
        <v>0.27559929912700598</v>
      </c>
      <c r="AD12" s="17"/>
      <c r="AE12" s="17">
        <v>0.23071057283726401</v>
      </c>
      <c r="AF12" s="17">
        <v>0.24986829127410101</v>
      </c>
      <c r="AG12" s="17">
        <v>0.26652417579658</v>
      </c>
      <c r="AH12" s="17"/>
      <c r="AI12" s="17">
        <v>0.23936221168541</v>
      </c>
      <c r="AJ12" s="17">
        <v>0.25482629017485198</v>
      </c>
      <c r="AK12" s="17">
        <v>0.289115338976281</v>
      </c>
      <c r="AL12" s="17">
        <v>0.20422452218613299</v>
      </c>
      <c r="AM12" s="17">
        <v>0.248975791833841</v>
      </c>
      <c r="AN12" s="17"/>
      <c r="AO12" s="17">
        <v>0.22977652955488501</v>
      </c>
      <c r="AP12" s="17">
        <v>0.25644758959943598</v>
      </c>
      <c r="AQ12" s="17">
        <v>0.24294687723961</v>
      </c>
      <c r="AR12" s="17"/>
      <c r="AS12" s="17">
        <v>0.254860828921394</v>
      </c>
      <c r="AT12" s="17">
        <v>0.22952590975706799</v>
      </c>
      <c r="AU12" s="17">
        <v>0.25326677366986899</v>
      </c>
      <c r="AV12" s="17">
        <v>0.22051561164163899</v>
      </c>
      <c r="AW12" s="17">
        <v>0.29793793407029001</v>
      </c>
    </row>
    <row r="13" spans="2:49" x14ac:dyDescent="0.25">
      <c r="B13" s="18" t="s">
        <v>87</v>
      </c>
      <c r="C13" s="19">
        <v>0.28564025668866799</v>
      </c>
      <c r="D13" s="19">
        <v>0.274715381042832</v>
      </c>
      <c r="E13" s="19">
        <v>0.29426144371023799</v>
      </c>
      <c r="F13" s="19"/>
      <c r="G13" s="19">
        <v>0.31298757473896399</v>
      </c>
      <c r="H13" s="19">
        <v>0.31037547468064902</v>
      </c>
      <c r="I13" s="19">
        <v>0.262608298648844</v>
      </c>
      <c r="J13" s="19">
        <v>0.27539651056000702</v>
      </c>
      <c r="K13" s="19">
        <v>0.28667630268147998</v>
      </c>
      <c r="L13" s="19">
        <v>0.27349156382610201</v>
      </c>
      <c r="M13" s="19"/>
      <c r="N13" s="19">
        <v>0.332704821610733</v>
      </c>
      <c r="O13" s="19">
        <v>0.30797765154190998</v>
      </c>
      <c r="P13" s="19">
        <v>0.24237578955121</v>
      </c>
      <c r="Q13" s="19">
        <v>0.25033771888402101</v>
      </c>
      <c r="R13" s="19"/>
      <c r="S13" s="19">
        <v>0.30780687943650098</v>
      </c>
      <c r="T13" s="19">
        <v>0.30520507379016198</v>
      </c>
      <c r="U13" s="19">
        <v>0.31626926744072797</v>
      </c>
      <c r="V13" s="19">
        <v>0.31942869914801802</v>
      </c>
      <c r="W13" s="19">
        <v>0.26816327405844798</v>
      </c>
      <c r="X13" s="19">
        <v>0.23816559238790599</v>
      </c>
      <c r="Y13" s="19">
        <v>0.29025275595337802</v>
      </c>
      <c r="Z13" s="19">
        <v>0.20676308810132599</v>
      </c>
      <c r="AA13" s="19">
        <v>0.241514611412604</v>
      </c>
      <c r="AB13" s="19">
        <v>0.32626480069234098</v>
      </c>
      <c r="AC13" s="19">
        <v>0.25238919032983398</v>
      </c>
      <c r="AD13" s="19"/>
      <c r="AE13" s="19">
        <v>0.20366512606526799</v>
      </c>
      <c r="AF13" s="19">
        <v>0.35768978185116002</v>
      </c>
      <c r="AG13" s="19">
        <v>0.23257677656360501</v>
      </c>
      <c r="AH13" s="19"/>
      <c r="AI13" s="19">
        <v>0.18492366917526501</v>
      </c>
      <c r="AJ13" s="19">
        <v>0.35894349644001</v>
      </c>
      <c r="AK13" s="19">
        <v>0.38095209972924099</v>
      </c>
      <c r="AL13" s="19">
        <v>0.19444882074766001</v>
      </c>
      <c r="AM13" s="19">
        <v>0.227199915125501</v>
      </c>
      <c r="AN13" s="19"/>
      <c r="AO13" s="19">
        <v>0.15846923837931801</v>
      </c>
      <c r="AP13" s="19">
        <v>0.35881058818171302</v>
      </c>
      <c r="AQ13" s="19">
        <v>0.371256095301226</v>
      </c>
      <c r="AR13" s="19"/>
      <c r="AS13" s="19">
        <v>0.22339335553061301</v>
      </c>
      <c r="AT13" s="19">
        <v>0.31658516066752801</v>
      </c>
      <c r="AU13" s="19">
        <v>0.31886119459097201</v>
      </c>
      <c r="AV13" s="19">
        <v>0.322905486739403</v>
      </c>
      <c r="AW13" s="19">
        <v>0.366128316672307</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604</v>
      </c>
      <c r="C9" s="17">
        <v>0.23882568240558799</v>
      </c>
      <c r="D9" s="17">
        <v>0.233398870701889</v>
      </c>
      <c r="E9" s="17">
        <v>0.240753952258388</v>
      </c>
      <c r="F9" s="17"/>
      <c r="G9" s="17">
        <v>0.26277181088838902</v>
      </c>
      <c r="H9" s="17">
        <v>0.23173036390604901</v>
      </c>
      <c r="I9" s="17">
        <v>0.22218157139374101</v>
      </c>
      <c r="J9" s="17">
        <v>0.23474114753164499</v>
      </c>
      <c r="K9" s="17">
        <v>0.245302768251904</v>
      </c>
      <c r="L9" s="17">
        <v>0.240982748555022</v>
      </c>
      <c r="M9" s="17"/>
      <c r="N9" s="17">
        <v>0.28948346577765699</v>
      </c>
      <c r="O9" s="17">
        <v>0.25550375041324802</v>
      </c>
      <c r="P9" s="17">
        <v>0.18269832063717101</v>
      </c>
      <c r="Q9" s="17">
        <v>0.21785283995687399</v>
      </c>
      <c r="R9" s="17"/>
      <c r="S9" s="17">
        <v>0.25310642775880199</v>
      </c>
      <c r="T9" s="17">
        <v>0.263420442667123</v>
      </c>
      <c r="U9" s="17">
        <v>0.25623018174700801</v>
      </c>
      <c r="V9" s="17">
        <v>0.23630309972161001</v>
      </c>
      <c r="W9" s="17">
        <v>0.23092022114115801</v>
      </c>
      <c r="X9" s="17">
        <v>0.21672140613722399</v>
      </c>
      <c r="Y9" s="17">
        <v>0.23274414038701099</v>
      </c>
      <c r="Z9" s="17">
        <v>0.20705267570338901</v>
      </c>
      <c r="AA9" s="17">
        <v>0.208569476319938</v>
      </c>
      <c r="AB9" s="17">
        <v>0.27619988724002498</v>
      </c>
      <c r="AC9" s="17">
        <v>0.19693498060644399</v>
      </c>
      <c r="AD9" s="17"/>
      <c r="AE9" s="17">
        <v>0.149626246336276</v>
      </c>
      <c r="AF9" s="17">
        <v>0.31664173421758501</v>
      </c>
      <c r="AG9" s="17">
        <v>0.196209238773107</v>
      </c>
      <c r="AH9" s="17"/>
      <c r="AI9" s="17">
        <v>0.13475937415602701</v>
      </c>
      <c r="AJ9" s="17">
        <v>0.31000984786652702</v>
      </c>
      <c r="AK9" s="17">
        <v>0.33581722795935398</v>
      </c>
      <c r="AL9" s="17">
        <v>0.17079335420157399</v>
      </c>
      <c r="AM9" s="17">
        <v>0.209723676502412</v>
      </c>
      <c r="AN9" s="17"/>
      <c r="AO9" s="17">
        <v>0.109685569585026</v>
      </c>
      <c r="AP9" s="17">
        <v>0.30292328048700101</v>
      </c>
      <c r="AQ9" s="17">
        <v>0.34483434106963601</v>
      </c>
      <c r="AR9" s="17"/>
      <c r="AS9" s="17">
        <v>0.19323893434317899</v>
      </c>
      <c r="AT9" s="17">
        <v>0.24963593479902399</v>
      </c>
      <c r="AU9" s="17">
        <v>0.27565870538971998</v>
      </c>
      <c r="AV9" s="17">
        <v>0.27492246516322899</v>
      </c>
      <c r="AW9" s="17">
        <v>0.339899429798938</v>
      </c>
    </row>
    <row r="10" spans="2:49" x14ac:dyDescent="0.25">
      <c r="B10" s="18" t="s">
        <v>605</v>
      </c>
      <c r="C10" s="17">
        <v>0.21412090965503999</v>
      </c>
      <c r="D10" s="17">
        <v>0.19174033346349201</v>
      </c>
      <c r="E10" s="17">
        <v>0.23776117965433299</v>
      </c>
      <c r="F10" s="17"/>
      <c r="G10" s="17">
        <v>0.23551333986495099</v>
      </c>
      <c r="H10" s="17">
        <v>0.23999906093900999</v>
      </c>
      <c r="I10" s="17">
        <v>0.20609892332555199</v>
      </c>
      <c r="J10" s="17">
        <v>0.217880387538673</v>
      </c>
      <c r="K10" s="17">
        <v>0.18003356005704799</v>
      </c>
      <c r="L10" s="17">
        <v>0.20500291268765</v>
      </c>
      <c r="M10" s="17"/>
      <c r="N10" s="17">
        <v>0.21784476296299701</v>
      </c>
      <c r="O10" s="17">
        <v>0.21234327170717701</v>
      </c>
      <c r="P10" s="17">
        <v>0.199046593911475</v>
      </c>
      <c r="Q10" s="17">
        <v>0.22453198829516699</v>
      </c>
      <c r="R10" s="17"/>
      <c r="S10" s="17">
        <v>0.19499066032387</v>
      </c>
      <c r="T10" s="17">
        <v>0.23992013332815099</v>
      </c>
      <c r="U10" s="17">
        <v>0.19652142374359399</v>
      </c>
      <c r="V10" s="17">
        <v>0.229420326680913</v>
      </c>
      <c r="W10" s="17">
        <v>0.19669880251544899</v>
      </c>
      <c r="X10" s="17">
        <v>0.20465095995639701</v>
      </c>
      <c r="Y10" s="17">
        <v>0.23298643324592599</v>
      </c>
      <c r="Z10" s="17">
        <v>0.22666285773710401</v>
      </c>
      <c r="AA10" s="17">
        <v>0.21595055825190301</v>
      </c>
      <c r="AB10" s="17">
        <v>0.20389126724026599</v>
      </c>
      <c r="AC10" s="17">
        <v>0.216887396434261</v>
      </c>
      <c r="AD10" s="17"/>
      <c r="AE10" s="17">
        <v>0.20435942564750201</v>
      </c>
      <c r="AF10" s="17">
        <v>0.21468105172612401</v>
      </c>
      <c r="AG10" s="17">
        <v>0.21719020673359599</v>
      </c>
      <c r="AH10" s="17"/>
      <c r="AI10" s="17">
        <v>0.207394454349797</v>
      </c>
      <c r="AJ10" s="17">
        <v>0.21628197589342901</v>
      </c>
      <c r="AK10" s="17">
        <v>0.251998992858117</v>
      </c>
      <c r="AL10" s="17">
        <v>0.13985207470646899</v>
      </c>
      <c r="AM10" s="17">
        <v>0.22020708572324299</v>
      </c>
      <c r="AN10" s="17"/>
      <c r="AO10" s="17">
        <v>0.19941699213237599</v>
      </c>
      <c r="AP10" s="17">
        <v>0.228047076304982</v>
      </c>
      <c r="AQ10" s="17">
        <v>0.22178321937015799</v>
      </c>
      <c r="AR10" s="17"/>
      <c r="AS10" s="17">
        <v>0.20712521364283601</v>
      </c>
      <c r="AT10" s="17">
        <v>0.220945057383651</v>
      </c>
      <c r="AU10" s="17">
        <v>0.22681708891866001</v>
      </c>
      <c r="AV10" s="17">
        <v>0.19490620395842101</v>
      </c>
      <c r="AW10" s="17">
        <v>0.18689230875607801</v>
      </c>
    </row>
    <row r="11" spans="2:49" x14ac:dyDescent="0.25">
      <c r="B11" s="18" t="s">
        <v>187</v>
      </c>
      <c r="C11" s="17">
        <v>0.29981392915266802</v>
      </c>
      <c r="D11" s="17">
        <v>0.29569052831431802</v>
      </c>
      <c r="E11" s="17">
        <v>0.30429629401017799</v>
      </c>
      <c r="F11" s="17"/>
      <c r="G11" s="17">
        <v>0.19127444759713999</v>
      </c>
      <c r="H11" s="17">
        <v>0.24450570934093499</v>
      </c>
      <c r="I11" s="17">
        <v>0.309505586405387</v>
      </c>
      <c r="J11" s="17">
        <v>0.31303696981024698</v>
      </c>
      <c r="K11" s="17">
        <v>0.35195806091835202</v>
      </c>
      <c r="L11" s="17">
        <v>0.36436166057456598</v>
      </c>
      <c r="M11" s="17"/>
      <c r="N11" s="17">
        <v>0.27495674544665499</v>
      </c>
      <c r="O11" s="17">
        <v>0.31211789871583701</v>
      </c>
      <c r="P11" s="17">
        <v>0.30557676393462002</v>
      </c>
      <c r="Q11" s="17">
        <v>0.30889276559862</v>
      </c>
      <c r="R11" s="17"/>
      <c r="S11" s="17">
        <v>0.27719250726072803</v>
      </c>
      <c r="T11" s="17">
        <v>0.28298790985199701</v>
      </c>
      <c r="U11" s="17">
        <v>0.33474089473631602</v>
      </c>
      <c r="V11" s="17">
        <v>0.28551048747234697</v>
      </c>
      <c r="W11" s="17">
        <v>0.316384366588775</v>
      </c>
      <c r="X11" s="17">
        <v>0.31832163132512298</v>
      </c>
      <c r="Y11" s="17">
        <v>0.28841194937840098</v>
      </c>
      <c r="Z11" s="17">
        <v>0.24922157851676699</v>
      </c>
      <c r="AA11" s="17">
        <v>0.32537624633450901</v>
      </c>
      <c r="AB11" s="17">
        <v>0.28407743254121098</v>
      </c>
      <c r="AC11" s="17">
        <v>0.350847590819234</v>
      </c>
      <c r="AD11" s="17"/>
      <c r="AE11" s="17">
        <v>0.35381520744379302</v>
      </c>
      <c r="AF11" s="17">
        <v>0.246484988278455</v>
      </c>
      <c r="AG11" s="17">
        <v>0.35471463352639099</v>
      </c>
      <c r="AH11" s="17"/>
      <c r="AI11" s="17">
        <v>0.37087679667474199</v>
      </c>
      <c r="AJ11" s="17">
        <v>0.22376079524583201</v>
      </c>
      <c r="AK11" s="17">
        <v>0.202159868756175</v>
      </c>
      <c r="AL11" s="17">
        <v>0.38105359707266101</v>
      </c>
      <c r="AM11" s="17">
        <v>0.35437478687823498</v>
      </c>
      <c r="AN11" s="17"/>
      <c r="AO11" s="17">
        <v>0.37587675157024503</v>
      </c>
      <c r="AP11" s="17">
        <v>0.21849444400638901</v>
      </c>
      <c r="AQ11" s="17">
        <v>0.221392746030594</v>
      </c>
      <c r="AR11" s="17"/>
      <c r="AS11" s="17">
        <v>0.34440397351081398</v>
      </c>
      <c r="AT11" s="17">
        <v>0.30255270149430302</v>
      </c>
      <c r="AU11" s="17">
        <v>0.273573905715981</v>
      </c>
      <c r="AV11" s="17">
        <v>0.219316900666812</v>
      </c>
      <c r="AW11" s="17">
        <v>0.26908238428106401</v>
      </c>
    </row>
    <row r="12" spans="2:49" x14ac:dyDescent="0.25">
      <c r="B12" s="18" t="s">
        <v>86</v>
      </c>
      <c r="C12" s="17">
        <v>0.166862786430551</v>
      </c>
      <c r="D12" s="17">
        <v>0.18089278223056299</v>
      </c>
      <c r="E12" s="17">
        <v>0.15414309682611901</v>
      </c>
      <c r="F12" s="17"/>
      <c r="G12" s="17">
        <v>0.214027266432264</v>
      </c>
      <c r="H12" s="17">
        <v>0.207589550712692</v>
      </c>
      <c r="I12" s="17">
        <v>0.173879111583323</v>
      </c>
      <c r="J12" s="17">
        <v>0.15122852257564001</v>
      </c>
      <c r="K12" s="17">
        <v>0.14421025516925001</v>
      </c>
      <c r="L12" s="17">
        <v>0.124126526725754</v>
      </c>
      <c r="M12" s="17"/>
      <c r="N12" s="17">
        <v>0.149774678888527</v>
      </c>
      <c r="O12" s="17">
        <v>0.161220545310717</v>
      </c>
      <c r="P12" s="17">
        <v>0.20210837393334499</v>
      </c>
      <c r="Q12" s="17">
        <v>0.16024232193150001</v>
      </c>
      <c r="R12" s="17"/>
      <c r="S12" s="17">
        <v>0.17609058444557599</v>
      </c>
      <c r="T12" s="17">
        <v>0.15732970269292099</v>
      </c>
      <c r="U12" s="17">
        <v>0.14017429426824601</v>
      </c>
      <c r="V12" s="17">
        <v>0.158173567935607</v>
      </c>
      <c r="W12" s="17">
        <v>0.188445042908888</v>
      </c>
      <c r="X12" s="17">
        <v>0.19292146478755401</v>
      </c>
      <c r="Y12" s="17">
        <v>0.17048769724996701</v>
      </c>
      <c r="Z12" s="17">
        <v>0.22908061597985499</v>
      </c>
      <c r="AA12" s="17">
        <v>0.16244703196931701</v>
      </c>
      <c r="AB12" s="17">
        <v>0.14351605776160101</v>
      </c>
      <c r="AC12" s="17">
        <v>0.14338253814597399</v>
      </c>
      <c r="AD12" s="17"/>
      <c r="AE12" s="17">
        <v>0.18684517526081401</v>
      </c>
      <c r="AF12" s="17">
        <v>0.15239892458187801</v>
      </c>
      <c r="AG12" s="17">
        <v>0.17614308664939601</v>
      </c>
      <c r="AH12" s="17"/>
      <c r="AI12" s="17">
        <v>0.19317250698562</v>
      </c>
      <c r="AJ12" s="17">
        <v>0.167094747559485</v>
      </c>
      <c r="AK12" s="17">
        <v>0.14878598224664899</v>
      </c>
      <c r="AL12" s="17">
        <v>9.6681607773530298E-2</v>
      </c>
      <c r="AM12" s="17">
        <v>0.16120445818558701</v>
      </c>
      <c r="AN12" s="17"/>
      <c r="AO12" s="17">
        <v>0.220891319524402</v>
      </c>
      <c r="AP12" s="17">
        <v>0.17228413364154399</v>
      </c>
      <c r="AQ12" s="17">
        <v>0.150263707659647</v>
      </c>
      <c r="AR12" s="17"/>
      <c r="AS12" s="17">
        <v>0.16902246929725201</v>
      </c>
      <c r="AT12" s="17">
        <v>0.15030522883151501</v>
      </c>
      <c r="AU12" s="17">
        <v>0.159398983587619</v>
      </c>
      <c r="AV12" s="17">
        <v>0.19281748166134499</v>
      </c>
      <c r="AW12" s="17">
        <v>0.17344522953265501</v>
      </c>
    </row>
    <row r="13" spans="2:49" x14ac:dyDescent="0.25">
      <c r="B13" s="18" t="s">
        <v>87</v>
      </c>
      <c r="C13" s="19">
        <v>8.0376692356153703E-2</v>
      </c>
      <c r="D13" s="19">
        <v>9.8277485289737093E-2</v>
      </c>
      <c r="E13" s="19">
        <v>6.3045477250982501E-2</v>
      </c>
      <c r="F13" s="19"/>
      <c r="G13" s="19">
        <v>9.6413135217256501E-2</v>
      </c>
      <c r="H13" s="19">
        <v>7.6175315101313507E-2</v>
      </c>
      <c r="I13" s="19">
        <v>8.8334807291995304E-2</v>
      </c>
      <c r="J13" s="19">
        <v>8.3112972543794697E-2</v>
      </c>
      <c r="K13" s="19">
        <v>7.8495355603446296E-2</v>
      </c>
      <c r="L13" s="19">
        <v>6.55261514570077E-2</v>
      </c>
      <c r="M13" s="19"/>
      <c r="N13" s="19">
        <v>6.7940346924164299E-2</v>
      </c>
      <c r="O13" s="19">
        <v>5.88145338530221E-2</v>
      </c>
      <c r="P13" s="19">
        <v>0.11056994758339</v>
      </c>
      <c r="Q13" s="19">
        <v>8.8480084217838803E-2</v>
      </c>
      <c r="R13" s="19"/>
      <c r="S13" s="19">
        <v>9.8619820211024306E-2</v>
      </c>
      <c r="T13" s="19">
        <v>5.6341811459808801E-2</v>
      </c>
      <c r="U13" s="19">
        <v>7.2333205504835907E-2</v>
      </c>
      <c r="V13" s="19">
        <v>9.0592518189523505E-2</v>
      </c>
      <c r="W13" s="19">
        <v>6.7551566845731104E-2</v>
      </c>
      <c r="X13" s="19">
        <v>6.7384537793702307E-2</v>
      </c>
      <c r="Y13" s="19">
        <v>7.5369779738693798E-2</v>
      </c>
      <c r="Z13" s="19">
        <v>8.7982272062884906E-2</v>
      </c>
      <c r="AA13" s="19">
        <v>8.7656687124332805E-2</v>
      </c>
      <c r="AB13" s="19">
        <v>9.2315355216896197E-2</v>
      </c>
      <c r="AC13" s="19">
        <v>9.1947493994087498E-2</v>
      </c>
      <c r="AD13" s="19"/>
      <c r="AE13" s="19">
        <v>0.105353945311615</v>
      </c>
      <c r="AF13" s="19">
        <v>6.9793301195958404E-2</v>
      </c>
      <c r="AG13" s="19">
        <v>5.5742834317510502E-2</v>
      </c>
      <c r="AH13" s="19"/>
      <c r="AI13" s="19">
        <v>9.3796867833813996E-2</v>
      </c>
      <c r="AJ13" s="19">
        <v>8.2852633434726805E-2</v>
      </c>
      <c r="AK13" s="19">
        <v>6.1237928179705102E-2</v>
      </c>
      <c r="AL13" s="19">
        <v>0.21161936624576599</v>
      </c>
      <c r="AM13" s="19">
        <v>5.44899927105231E-2</v>
      </c>
      <c r="AN13" s="19"/>
      <c r="AO13" s="19">
        <v>9.4129367187950397E-2</v>
      </c>
      <c r="AP13" s="19">
        <v>7.8251065560084002E-2</v>
      </c>
      <c r="AQ13" s="19">
        <v>6.1725985869964597E-2</v>
      </c>
      <c r="AR13" s="19"/>
      <c r="AS13" s="19">
        <v>8.6209409205919602E-2</v>
      </c>
      <c r="AT13" s="19">
        <v>7.6561077491507604E-2</v>
      </c>
      <c r="AU13" s="19">
        <v>6.4551316388019503E-2</v>
      </c>
      <c r="AV13" s="19">
        <v>0.118036948550193</v>
      </c>
      <c r="AW13" s="19">
        <v>3.0680647631264601E-2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604</v>
      </c>
      <c r="C9" s="17">
        <v>5.8296469141346702E-2</v>
      </c>
      <c r="D9" s="17">
        <v>7.2597986957975397E-2</v>
      </c>
      <c r="E9" s="17">
        <v>4.4291732533789901E-2</v>
      </c>
      <c r="F9" s="17"/>
      <c r="G9" s="17">
        <v>6.9261283165587301E-2</v>
      </c>
      <c r="H9" s="17">
        <v>5.7537433059678102E-2</v>
      </c>
      <c r="I9" s="17">
        <v>6.4828191745890995E-2</v>
      </c>
      <c r="J9" s="17">
        <v>6.0224246531538697E-2</v>
      </c>
      <c r="K9" s="17">
        <v>5.9737101916434901E-2</v>
      </c>
      <c r="L9" s="17">
        <v>4.3660252344875597E-2</v>
      </c>
      <c r="M9" s="17"/>
      <c r="N9" s="17">
        <v>6.3066592690153203E-2</v>
      </c>
      <c r="O9" s="17">
        <v>3.9989422621972699E-2</v>
      </c>
      <c r="P9" s="17">
        <v>6.8846019558851806E-2</v>
      </c>
      <c r="Q9" s="17">
        <v>6.4059396093437998E-2</v>
      </c>
      <c r="R9" s="17"/>
      <c r="S9" s="17">
        <v>6.4821667234286298E-2</v>
      </c>
      <c r="T9" s="17">
        <v>4.3228548120842501E-2</v>
      </c>
      <c r="U9" s="17">
        <v>3.7627358543735397E-2</v>
      </c>
      <c r="V9" s="17">
        <v>5.4883273177608001E-2</v>
      </c>
      <c r="W9" s="17">
        <v>4.94915877638889E-2</v>
      </c>
      <c r="X9" s="17">
        <v>8.5250833165890799E-2</v>
      </c>
      <c r="Y9" s="17">
        <v>4.2113089863851802E-2</v>
      </c>
      <c r="Z9" s="17">
        <v>8.5277152962744407E-2</v>
      </c>
      <c r="AA9" s="17">
        <v>6.4146749441920906E-2</v>
      </c>
      <c r="AB9" s="17">
        <v>5.9743050663135101E-2</v>
      </c>
      <c r="AC9" s="17">
        <v>7.1086149176985705E-2</v>
      </c>
      <c r="AD9" s="17"/>
      <c r="AE9" s="17">
        <v>7.3976285421448407E-2</v>
      </c>
      <c r="AF9" s="17">
        <v>5.0287759105373399E-2</v>
      </c>
      <c r="AG9" s="17">
        <v>5.0491576267398197E-2</v>
      </c>
      <c r="AH9" s="17"/>
      <c r="AI9" s="17">
        <v>6.7822047964806106E-2</v>
      </c>
      <c r="AJ9" s="17">
        <v>5.0163984924484303E-2</v>
      </c>
      <c r="AK9" s="17">
        <v>4.5548527413001298E-2</v>
      </c>
      <c r="AL9" s="17">
        <v>0.103467499986096</v>
      </c>
      <c r="AM9" s="17">
        <v>5.0848656552571203E-2</v>
      </c>
      <c r="AN9" s="17"/>
      <c r="AO9" s="17">
        <v>6.9317976338668694E-2</v>
      </c>
      <c r="AP9" s="17">
        <v>4.5150612352338602E-2</v>
      </c>
      <c r="AQ9" s="17">
        <v>5.5870823359935297E-2</v>
      </c>
      <c r="AR9" s="17"/>
      <c r="AS9" s="17">
        <v>6.1487173044319499E-2</v>
      </c>
      <c r="AT9" s="17">
        <v>4.7491975482954502E-2</v>
      </c>
      <c r="AU9" s="17">
        <v>5.17711780481835E-2</v>
      </c>
      <c r="AV9" s="17">
        <v>8.3250707951100997E-2</v>
      </c>
      <c r="AW9" s="17">
        <v>4.7642149823433698E-2</v>
      </c>
    </row>
    <row r="10" spans="2:49" x14ac:dyDescent="0.25">
      <c r="B10" s="18" t="s">
        <v>605</v>
      </c>
      <c r="C10" s="17">
        <v>0.14451268256646799</v>
      </c>
      <c r="D10" s="17">
        <v>0.15261474268588399</v>
      </c>
      <c r="E10" s="17">
        <v>0.13722921626901299</v>
      </c>
      <c r="F10" s="17"/>
      <c r="G10" s="17">
        <v>0.18147014619302401</v>
      </c>
      <c r="H10" s="17">
        <v>0.16531235453351301</v>
      </c>
      <c r="I10" s="17">
        <v>0.14820495960518701</v>
      </c>
      <c r="J10" s="17">
        <v>0.124309422813825</v>
      </c>
      <c r="K10" s="17">
        <v>0.119013304283973</v>
      </c>
      <c r="L10" s="17">
        <v>0.13319207360562299</v>
      </c>
      <c r="M10" s="17"/>
      <c r="N10" s="17">
        <v>0.14006603169517501</v>
      </c>
      <c r="O10" s="17">
        <v>0.15059649313272999</v>
      </c>
      <c r="P10" s="17">
        <v>0.144132310210044</v>
      </c>
      <c r="Q10" s="17">
        <v>0.14383965275166799</v>
      </c>
      <c r="R10" s="17"/>
      <c r="S10" s="17">
        <v>0.16765704041916299</v>
      </c>
      <c r="T10" s="17">
        <v>0.14437818660162999</v>
      </c>
      <c r="U10" s="17">
        <v>0.110235193824816</v>
      </c>
      <c r="V10" s="17">
        <v>0.11856542585035</v>
      </c>
      <c r="W10" s="17">
        <v>0.20048572853489699</v>
      </c>
      <c r="X10" s="17">
        <v>0.14602254509882501</v>
      </c>
      <c r="Y10" s="17">
        <v>0.131667945226872</v>
      </c>
      <c r="Z10" s="17">
        <v>0.18394426329307001</v>
      </c>
      <c r="AA10" s="17">
        <v>0.14804512366297201</v>
      </c>
      <c r="AB10" s="17">
        <v>0.12637507856587901</v>
      </c>
      <c r="AC10" s="17">
        <v>0.11464170474872</v>
      </c>
      <c r="AD10" s="17"/>
      <c r="AE10" s="17">
        <v>0.154654186019936</v>
      </c>
      <c r="AF10" s="17">
        <v>0.135115870175432</v>
      </c>
      <c r="AG10" s="17">
        <v>0.15523554653041199</v>
      </c>
      <c r="AH10" s="17"/>
      <c r="AI10" s="17">
        <v>0.17295767284292701</v>
      </c>
      <c r="AJ10" s="17">
        <v>0.13599088028575201</v>
      </c>
      <c r="AK10" s="17">
        <v>0.103110706669625</v>
      </c>
      <c r="AL10" s="17">
        <v>0.176008566004734</v>
      </c>
      <c r="AM10" s="17">
        <v>0.160058957060047</v>
      </c>
      <c r="AN10" s="17"/>
      <c r="AO10" s="17">
        <v>0.19756355737846501</v>
      </c>
      <c r="AP10" s="17">
        <v>0.14866628249385699</v>
      </c>
      <c r="AQ10" s="17">
        <v>0.125733017832028</v>
      </c>
      <c r="AR10" s="17"/>
      <c r="AS10" s="17">
        <v>0.14030998998880401</v>
      </c>
      <c r="AT10" s="17">
        <v>0.14474787198578301</v>
      </c>
      <c r="AU10" s="17">
        <v>0.15523207986634799</v>
      </c>
      <c r="AV10" s="17">
        <v>0.15023615738660201</v>
      </c>
      <c r="AW10" s="17">
        <v>0.120614843441801</v>
      </c>
    </row>
    <row r="11" spans="2:49" x14ac:dyDescent="0.25">
      <c r="B11" s="18" t="s">
        <v>187</v>
      </c>
      <c r="C11" s="17">
        <v>0.29302926004464003</v>
      </c>
      <c r="D11" s="17">
        <v>0.28989570276487903</v>
      </c>
      <c r="E11" s="17">
        <v>0.297081629673695</v>
      </c>
      <c r="F11" s="17"/>
      <c r="G11" s="17">
        <v>0.20227288795663001</v>
      </c>
      <c r="H11" s="17">
        <v>0.24376912286796401</v>
      </c>
      <c r="I11" s="17">
        <v>0.30740933403676002</v>
      </c>
      <c r="J11" s="17">
        <v>0.30634483193105499</v>
      </c>
      <c r="K11" s="17">
        <v>0.333931294617209</v>
      </c>
      <c r="L11" s="17">
        <v>0.34430955361535098</v>
      </c>
      <c r="M11" s="17"/>
      <c r="N11" s="17">
        <v>0.245518877363123</v>
      </c>
      <c r="O11" s="17">
        <v>0.30051534471036101</v>
      </c>
      <c r="P11" s="17">
        <v>0.29938665196949399</v>
      </c>
      <c r="Q11" s="17">
        <v>0.330849717885979</v>
      </c>
      <c r="R11" s="17"/>
      <c r="S11" s="17">
        <v>0.25512026123770198</v>
      </c>
      <c r="T11" s="17">
        <v>0.27128712178528502</v>
      </c>
      <c r="U11" s="17">
        <v>0.32057298464320899</v>
      </c>
      <c r="V11" s="17">
        <v>0.29450327569747198</v>
      </c>
      <c r="W11" s="17">
        <v>0.26675042616974598</v>
      </c>
      <c r="X11" s="17">
        <v>0.32846290441984399</v>
      </c>
      <c r="Y11" s="17">
        <v>0.32174491788528398</v>
      </c>
      <c r="Z11" s="17">
        <v>0.27865955846266199</v>
      </c>
      <c r="AA11" s="17">
        <v>0.302461452994081</v>
      </c>
      <c r="AB11" s="17">
        <v>0.28968989199027101</v>
      </c>
      <c r="AC11" s="17">
        <v>0.33259083066797601</v>
      </c>
      <c r="AD11" s="17"/>
      <c r="AE11" s="17">
        <v>0.35284534497332598</v>
      </c>
      <c r="AF11" s="17">
        <v>0.23020067888752699</v>
      </c>
      <c r="AG11" s="17">
        <v>0.344585623815723</v>
      </c>
      <c r="AH11" s="17"/>
      <c r="AI11" s="17">
        <v>0.35233583963197401</v>
      </c>
      <c r="AJ11" s="17">
        <v>0.229914528418388</v>
      </c>
      <c r="AK11" s="17">
        <v>0.195255715227519</v>
      </c>
      <c r="AL11" s="17">
        <v>0.40698622113295801</v>
      </c>
      <c r="AM11" s="17">
        <v>0.350487840006666</v>
      </c>
      <c r="AN11" s="17"/>
      <c r="AO11" s="17">
        <v>0.35178588161803898</v>
      </c>
      <c r="AP11" s="17">
        <v>0.225451367863196</v>
      </c>
      <c r="AQ11" s="17">
        <v>0.19965199905203301</v>
      </c>
      <c r="AR11" s="17"/>
      <c r="AS11" s="17">
        <v>0.36727378535802702</v>
      </c>
      <c r="AT11" s="17">
        <v>0.28264249703773597</v>
      </c>
      <c r="AU11" s="17">
        <v>0.22663678384376401</v>
      </c>
      <c r="AV11" s="17">
        <v>0.242688026308676</v>
      </c>
      <c r="AW11" s="17">
        <v>0.25416455040102998</v>
      </c>
    </row>
    <row r="12" spans="2:49" x14ac:dyDescent="0.25">
      <c r="B12" s="18" t="s">
        <v>86</v>
      </c>
      <c r="C12" s="17">
        <v>0.22659359677105601</v>
      </c>
      <c r="D12" s="17">
        <v>0.206960479295202</v>
      </c>
      <c r="E12" s="17">
        <v>0.247225125954536</v>
      </c>
      <c r="F12" s="17"/>
      <c r="G12" s="17">
        <v>0.241485210381545</v>
      </c>
      <c r="H12" s="17">
        <v>0.251916709269281</v>
      </c>
      <c r="I12" s="17">
        <v>0.23511894023305099</v>
      </c>
      <c r="J12" s="17">
        <v>0.24190557720389899</v>
      </c>
      <c r="K12" s="17">
        <v>0.20100807121237299</v>
      </c>
      <c r="L12" s="17">
        <v>0.193731638821836</v>
      </c>
      <c r="M12" s="17"/>
      <c r="N12" s="17">
        <v>0.227617064036301</v>
      </c>
      <c r="O12" s="17">
        <v>0.21736346859789599</v>
      </c>
      <c r="P12" s="17">
        <v>0.25751449338620103</v>
      </c>
      <c r="Q12" s="17">
        <v>0.20663272435319499</v>
      </c>
      <c r="R12" s="17"/>
      <c r="S12" s="17">
        <v>0.18712931034104199</v>
      </c>
      <c r="T12" s="17">
        <v>0.24256829403340199</v>
      </c>
      <c r="U12" s="17">
        <v>0.22538941668929099</v>
      </c>
      <c r="V12" s="17">
        <v>0.22724598635523</v>
      </c>
      <c r="W12" s="17">
        <v>0.225755444910575</v>
      </c>
      <c r="X12" s="17">
        <v>0.19793563153635799</v>
      </c>
      <c r="Y12" s="17">
        <v>0.249813591411393</v>
      </c>
      <c r="Z12" s="17">
        <v>0.23998895290748701</v>
      </c>
      <c r="AA12" s="17">
        <v>0.25152245818287999</v>
      </c>
      <c r="AB12" s="17">
        <v>0.21521890436825</v>
      </c>
      <c r="AC12" s="17">
        <v>0.26679559545605203</v>
      </c>
      <c r="AD12" s="17"/>
      <c r="AE12" s="17">
        <v>0.22739060848838499</v>
      </c>
      <c r="AF12" s="17">
        <v>0.22496986725198601</v>
      </c>
      <c r="AG12" s="17">
        <v>0.23542337721746401</v>
      </c>
      <c r="AH12" s="17"/>
      <c r="AI12" s="17">
        <v>0.225999404792525</v>
      </c>
      <c r="AJ12" s="17">
        <v>0.24226639268591299</v>
      </c>
      <c r="AK12" s="17">
        <v>0.245881121791134</v>
      </c>
      <c r="AL12" s="17">
        <v>0.13104261037815099</v>
      </c>
      <c r="AM12" s="17">
        <v>0.22234388075306799</v>
      </c>
      <c r="AN12" s="17"/>
      <c r="AO12" s="17">
        <v>0.222097577611089</v>
      </c>
      <c r="AP12" s="17">
        <v>0.23944057529239801</v>
      </c>
      <c r="AQ12" s="17">
        <v>0.22190911667423399</v>
      </c>
      <c r="AR12" s="17"/>
      <c r="AS12" s="17">
        <v>0.21823033279794099</v>
      </c>
      <c r="AT12" s="17">
        <v>0.234065515025044</v>
      </c>
      <c r="AU12" s="17">
        <v>0.249439544092874</v>
      </c>
      <c r="AV12" s="17">
        <v>0.20297912666383899</v>
      </c>
      <c r="AW12" s="17">
        <v>0.194131280913724</v>
      </c>
    </row>
    <row r="13" spans="2:49" x14ac:dyDescent="0.25">
      <c r="B13" s="18" t="s">
        <v>87</v>
      </c>
      <c r="C13" s="19">
        <v>0.27756799147648897</v>
      </c>
      <c r="D13" s="19">
        <v>0.27793108829606</v>
      </c>
      <c r="E13" s="19">
        <v>0.27417229556896699</v>
      </c>
      <c r="F13" s="19"/>
      <c r="G13" s="19">
        <v>0.30551047230321299</v>
      </c>
      <c r="H13" s="19">
        <v>0.281464380269564</v>
      </c>
      <c r="I13" s="19">
        <v>0.24443857437911201</v>
      </c>
      <c r="J13" s="19">
        <v>0.26721592151968199</v>
      </c>
      <c r="K13" s="19">
        <v>0.28631022797000899</v>
      </c>
      <c r="L13" s="19">
        <v>0.285106481612314</v>
      </c>
      <c r="M13" s="19"/>
      <c r="N13" s="19">
        <v>0.32373143421524803</v>
      </c>
      <c r="O13" s="19">
        <v>0.29153527093704101</v>
      </c>
      <c r="P13" s="19">
        <v>0.23012052487540999</v>
      </c>
      <c r="Q13" s="19">
        <v>0.25461850891571902</v>
      </c>
      <c r="R13" s="19"/>
      <c r="S13" s="19">
        <v>0.32527172076780703</v>
      </c>
      <c r="T13" s="19">
        <v>0.29853784945884099</v>
      </c>
      <c r="U13" s="19">
        <v>0.30617504629894898</v>
      </c>
      <c r="V13" s="19">
        <v>0.30480203891933999</v>
      </c>
      <c r="W13" s="19">
        <v>0.25751681262089399</v>
      </c>
      <c r="X13" s="19">
        <v>0.24232808577908199</v>
      </c>
      <c r="Y13" s="19">
        <v>0.25466045561259798</v>
      </c>
      <c r="Z13" s="19">
        <v>0.212130072374036</v>
      </c>
      <c r="AA13" s="19">
        <v>0.23382421571814599</v>
      </c>
      <c r="AB13" s="19">
        <v>0.30897307441246602</v>
      </c>
      <c r="AC13" s="19">
        <v>0.21488571995026601</v>
      </c>
      <c r="AD13" s="19"/>
      <c r="AE13" s="19">
        <v>0.19113357509690501</v>
      </c>
      <c r="AF13" s="19">
        <v>0.35942582457968097</v>
      </c>
      <c r="AG13" s="19">
        <v>0.214263876169002</v>
      </c>
      <c r="AH13" s="19"/>
      <c r="AI13" s="19">
        <v>0.18088503476776799</v>
      </c>
      <c r="AJ13" s="19">
        <v>0.34166421368546301</v>
      </c>
      <c r="AK13" s="19">
        <v>0.41020392889872098</v>
      </c>
      <c r="AL13" s="19">
        <v>0.182495102498061</v>
      </c>
      <c r="AM13" s="19">
        <v>0.21626066562764801</v>
      </c>
      <c r="AN13" s="19"/>
      <c r="AO13" s="19">
        <v>0.159235007053738</v>
      </c>
      <c r="AP13" s="19">
        <v>0.34129116199821102</v>
      </c>
      <c r="AQ13" s="19">
        <v>0.39683504308176898</v>
      </c>
      <c r="AR13" s="19"/>
      <c r="AS13" s="19">
        <v>0.21269871881090799</v>
      </c>
      <c r="AT13" s="19">
        <v>0.29105214046848199</v>
      </c>
      <c r="AU13" s="19">
        <v>0.31692041414882999</v>
      </c>
      <c r="AV13" s="19">
        <v>0.32084598168978201</v>
      </c>
      <c r="AW13" s="19">
        <v>0.383447175420011</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W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1530</v>
      </c>
      <c r="D7" s="10">
        <v>808</v>
      </c>
      <c r="E7" s="10">
        <v>718</v>
      </c>
      <c r="F7" s="10"/>
      <c r="G7" s="10">
        <v>207</v>
      </c>
      <c r="H7" s="10">
        <v>232</v>
      </c>
      <c r="I7" s="10">
        <v>237</v>
      </c>
      <c r="J7" s="10">
        <v>234</v>
      </c>
      <c r="K7" s="10">
        <v>230</v>
      </c>
      <c r="L7" s="10">
        <v>390</v>
      </c>
      <c r="M7" s="10"/>
      <c r="N7" s="10">
        <v>463</v>
      </c>
      <c r="O7" s="10">
        <v>430</v>
      </c>
      <c r="P7" s="10">
        <v>293</v>
      </c>
      <c r="Q7" s="10">
        <v>337</v>
      </c>
      <c r="R7" s="10"/>
      <c r="S7" s="10">
        <v>199</v>
      </c>
      <c r="T7" s="10">
        <v>234</v>
      </c>
      <c r="U7" s="10">
        <v>139</v>
      </c>
      <c r="V7" s="10">
        <v>167</v>
      </c>
      <c r="W7" s="10">
        <v>119</v>
      </c>
      <c r="X7" s="10">
        <v>144</v>
      </c>
      <c r="Y7" s="10">
        <v>130</v>
      </c>
      <c r="Z7" s="10">
        <v>71</v>
      </c>
      <c r="AA7" s="10">
        <v>154</v>
      </c>
      <c r="AB7" s="10">
        <v>106</v>
      </c>
      <c r="AC7" s="10">
        <v>67</v>
      </c>
      <c r="AD7" s="10"/>
      <c r="AE7" s="10">
        <v>732</v>
      </c>
      <c r="AF7" s="10">
        <v>484</v>
      </c>
      <c r="AG7" s="10">
        <v>195</v>
      </c>
      <c r="AH7" s="10"/>
      <c r="AI7" s="10">
        <v>981</v>
      </c>
      <c r="AJ7" s="10">
        <v>165</v>
      </c>
      <c r="AK7" s="10">
        <v>56</v>
      </c>
      <c r="AL7" s="10">
        <v>14</v>
      </c>
      <c r="AM7" s="10">
        <v>162</v>
      </c>
      <c r="AN7" s="10"/>
      <c r="AO7" s="10">
        <v>786</v>
      </c>
      <c r="AP7" s="10">
        <v>176</v>
      </c>
      <c r="AQ7" s="10">
        <v>61</v>
      </c>
      <c r="AR7" s="10"/>
      <c r="AS7" s="10">
        <v>399</v>
      </c>
      <c r="AT7" s="10">
        <v>351</v>
      </c>
      <c r="AU7" s="10">
        <v>350</v>
      </c>
      <c r="AV7" s="10">
        <v>152</v>
      </c>
      <c r="AW7" s="10">
        <v>31</v>
      </c>
    </row>
    <row r="8" spans="2:49" ht="30" customHeight="1" x14ac:dyDescent="0.25">
      <c r="B8" s="11" t="s">
        <v>20</v>
      </c>
      <c r="C8" s="11">
        <v>1545</v>
      </c>
      <c r="D8" s="11">
        <v>801</v>
      </c>
      <c r="E8" s="11">
        <v>740</v>
      </c>
      <c r="F8" s="11"/>
      <c r="G8" s="11">
        <v>202</v>
      </c>
      <c r="H8" s="11">
        <v>230</v>
      </c>
      <c r="I8" s="11">
        <v>239</v>
      </c>
      <c r="J8" s="11">
        <v>233</v>
      </c>
      <c r="K8" s="11">
        <v>226</v>
      </c>
      <c r="L8" s="11">
        <v>415</v>
      </c>
      <c r="M8" s="11"/>
      <c r="N8" s="11">
        <v>456</v>
      </c>
      <c r="O8" s="11">
        <v>407</v>
      </c>
      <c r="P8" s="11">
        <v>343</v>
      </c>
      <c r="Q8" s="11">
        <v>332</v>
      </c>
      <c r="R8" s="11"/>
      <c r="S8" s="11">
        <v>228</v>
      </c>
      <c r="T8" s="11">
        <v>226</v>
      </c>
      <c r="U8" s="11">
        <v>136</v>
      </c>
      <c r="V8" s="11">
        <v>174</v>
      </c>
      <c r="W8" s="11">
        <v>115</v>
      </c>
      <c r="X8" s="11">
        <v>159</v>
      </c>
      <c r="Y8" s="11">
        <v>123</v>
      </c>
      <c r="Z8" s="11">
        <v>63</v>
      </c>
      <c r="AA8" s="11">
        <v>141</v>
      </c>
      <c r="AB8" s="11">
        <v>116</v>
      </c>
      <c r="AC8" s="11">
        <v>65</v>
      </c>
      <c r="AD8" s="11"/>
      <c r="AE8" s="11">
        <v>754</v>
      </c>
      <c r="AF8" s="11">
        <v>481</v>
      </c>
      <c r="AG8" s="11">
        <v>193</v>
      </c>
      <c r="AH8" s="11"/>
      <c r="AI8" s="11">
        <v>998</v>
      </c>
      <c r="AJ8" s="11">
        <v>167</v>
      </c>
      <c r="AK8" s="11">
        <v>58</v>
      </c>
      <c r="AL8" s="11">
        <v>14</v>
      </c>
      <c r="AM8" s="11">
        <v>157</v>
      </c>
      <c r="AN8" s="11"/>
      <c r="AO8" s="11">
        <v>794</v>
      </c>
      <c r="AP8" s="11">
        <v>177</v>
      </c>
      <c r="AQ8" s="11">
        <v>64</v>
      </c>
      <c r="AR8" s="11"/>
      <c r="AS8" s="11">
        <v>408</v>
      </c>
      <c r="AT8" s="11">
        <v>360</v>
      </c>
      <c r="AU8" s="11">
        <v>350</v>
      </c>
      <c r="AV8" s="11">
        <v>148</v>
      </c>
      <c r="AW8" s="11">
        <v>29</v>
      </c>
    </row>
    <row r="9" spans="2:49" ht="30" x14ac:dyDescent="0.25">
      <c r="B9" s="18" t="s">
        <v>615</v>
      </c>
      <c r="C9" s="17">
        <v>0.104416575381733</v>
      </c>
      <c r="D9" s="17">
        <v>0.12168434967302399</v>
      </c>
      <c r="E9" s="17">
        <v>8.6297664766498694E-2</v>
      </c>
      <c r="F9" s="17"/>
      <c r="G9" s="17">
        <v>0.13453898859432301</v>
      </c>
      <c r="H9" s="17">
        <v>0.17350802890590999</v>
      </c>
      <c r="I9" s="17">
        <v>0.11329702462505099</v>
      </c>
      <c r="J9" s="17">
        <v>9.0818756793416194E-2</v>
      </c>
      <c r="K9" s="17">
        <v>9.3683180495050006E-2</v>
      </c>
      <c r="L9" s="17">
        <v>5.9729325224590797E-2</v>
      </c>
      <c r="M9" s="17"/>
      <c r="N9" s="17">
        <v>9.8457570439101E-2</v>
      </c>
      <c r="O9" s="17">
        <v>9.5535556470609698E-2</v>
      </c>
      <c r="P9" s="17">
        <v>0.10832686010630301</v>
      </c>
      <c r="Q9" s="17">
        <v>0.11884261517616</v>
      </c>
      <c r="R9" s="17"/>
      <c r="S9" s="17">
        <v>0.115890097945254</v>
      </c>
      <c r="T9" s="17">
        <v>0.111126346371329</v>
      </c>
      <c r="U9" s="17">
        <v>9.4484958903943206E-2</v>
      </c>
      <c r="V9" s="17">
        <v>9.6561484925033705E-2</v>
      </c>
      <c r="W9" s="17">
        <v>0.15759974949303601</v>
      </c>
      <c r="X9" s="17">
        <v>7.5206145562932897E-2</v>
      </c>
      <c r="Y9" s="17">
        <v>0.115821784240538</v>
      </c>
      <c r="Z9" s="17">
        <v>9.9515740263827507E-2</v>
      </c>
      <c r="AA9" s="17">
        <v>7.3666739390157804E-2</v>
      </c>
      <c r="AB9" s="17">
        <v>7.6398252851647197E-2</v>
      </c>
      <c r="AC9" s="17">
        <v>0.16024022507177901</v>
      </c>
      <c r="AD9" s="17"/>
      <c r="AE9" s="17">
        <v>9.3426849043688601E-2</v>
      </c>
      <c r="AF9" s="17">
        <v>0.13052122090461599</v>
      </c>
      <c r="AG9" s="17">
        <v>7.8258115108143803E-2</v>
      </c>
      <c r="AH9" s="17"/>
      <c r="AI9" s="17">
        <v>9.0451600044191297E-2</v>
      </c>
      <c r="AJ9" s="17">
        <v>0.165402492860177</v>
      </c>
      <c r="AK9" s="17">
        <v>0.184994470006767</v>
      </c>
      <c r="AL9" s="17">
        <v>0.146195923900863</v>
      </c>
      <c r="AM9" s="17">
        <v>7.9442147207098496E-2</v>
      </c>
      <c r="AN9" s="17"/>
      <c r="AO9" s="17">
        <v>7.2121655910454399E-2</v>
      </c>
      <c r="AP9" s="17">
        <v>0.21330922408744701</v>
      </c>
      <c r="AQ9" s="17">
        <v>0.18759818565691699</v>
      </c>
      <c r="AR9" s="17"/>
      <c r="AS9" s="17">
        <v>9.7938601308293502E-2</v>
      </c>
      <c r="AT9" s="17">
        <v>0.100026532148276</v>
      </c>
      <c r="AU9" s="17">
        <v>0.11344756279224701</v>
      </c>
      <c r="AV9" s="17">
        <v>0.136083136911063</v>
      </c>
      <c r="AW9" s="17">
        <v>0.173693645208473</v>
      </c>
    </row>
    <row r="10" spans="2:49" ht="45" x14ac:dyDescent="0.25">
      <c r="B10" s="18" t="s">
        <v>616</v>
      </c>
      <c r="C10" s="17">
        <v>0.225252351277721</v>
      </c>
      <c r="D10" s="17">
        <v>0.22224418562088999</v>
      </c>
      <c r="E10" s="17">
        <v>0.22970150492573699</v>
      </c>
      <c r="F10" s="17"/>
      <c r="G10" s="17">
        <v>0.30492574542138701</v>
      </c>
      <c r="H10" s="17">
        <v>0.23158607354244801</v>
      </c>
      <c r="I10" s="17">
        <v>0.24943582572584599</v>
      </c>
      <c r="J10" s="17">
        <v>0.213046446262183</v>
      </c>
      <c r="K10" s="17">
        <v>0.25419885133305298</v>
      </c>
      <c r="L10" s="17">
        <v>0.159965581518758</v>
      </c>
      <c r="M10" s="17"/>
      <c r="N10" s="17">
        <v>0.25087847147570103</v>
      </c>
      <c r="O10" s="17">
        <v>0.22494468980759</v>
      </c>
      <c r="P10" s="17">
        <v>0.239226127477668</v>
      </c>
      <c r="Q10" s="17">
        <v>0.180597633427175</v>
      </c>
      <c r="R10" s="17"/>
      <c r="S10" s="17">
        <v>0.25490884009970199</v>
      </c>
      <c r="T10" s="17">
        <v>0.221073263206638</v>
      </c>
      <c r="U10" s="17">
        <v>0.24170024517577701</v>
      </c>
      <c r="V10" s="17">
        <v>0.25854266489984901</v>
      </c>
      <c r="W10" s="17">
        <v>0.214046947296754</v>
      </c>
      <c r="X10" s="17">
        <v>0.22223560270193299</v>
      </c>
      <c r="Y10" s="17">
        <v>0.24375466300044599</v>
      </c>
      <c r="Z10" s="17">
        <v>0.141381104729116</v>
      </c>
      <c r="AA10" s="17">
        <v>0.24509259461195401</v>
      </c>
      <c r="AB10" s="17">
        <v>0.142734969072597</v>
      </c>
      <c r="AC10" s="17">
        <v>0.188423802897624</v>
      </c>
      <c r="AD10" s="17"/>
      <c r="AE10" s="17">
        <v>0.18907871608761201</v>
      </c>
      <c r="AF10" s="17">
        <v>0.27809451767719801</v>
      </c>
      <c r="AG10" s="17">
        <v>0.21765897102381901</v>
      </c>
      <c r="AH10" s="17"/>
      <c r="AI10" s="17">
        <v>0.21636947049951799</v>
      </c>
      <c r="AJ10" s="17">
        <v>0.28294467700505999</v>
      </c>
      <c r="AK10" s="17">
        <v>0.30770245643823602</v>
      </c>
      <c r="AL10" s="17">
        <v>7.6683698905011297E-2</v>
      </c>
      <c r="AM10" s="17">
        <v>0.22478393540682701</v>
      </c>
      <c r="AN10" s="17"/>
      <c r="AO10" s="17">
        <v>0.22892628534325399</v>
      </c>
      <c r="AP10" s="17">
        <v>0.231395438575169</v>
      </c>
      <c r="AQ10" s="17">
        <v>0.32682549892016699</v>
      </c>
      <c r="AR10" s="17"/>
      <c r="AS10" s="17">
        <v>0.19473807846153501</v>
      </c>
      <c r="AT10" s="17">
        <v>0.216187350372568</v>
      </c>
      <c r="AU10" s="17">
        <v>0.25073598297020799</v>
      </c>
      <c r="AV10" s="17">
        <v>0.250143101070883</v>
      </c>
      <c r="AW10" s="17">
        <v>0.36854679998034401</v>
      </c>
    </row>
    <row r="11" spans="2:49" ht="45" x14ac:dyDescent="0.25">
      <c r="B11" s="18" t="s">
        <v>617</v>
      </c>
      <c r="C11" s="17">
        <v>0.34307397546745899</v>
      </c>
      <c r="D11" s="17">
        <v>0.32582628094421301</v>
      </c>
      <c r="E11" s="17">
        <v>0.363547410607866</v>
      </c>
      <c r="F11" s="17"/>
      <c r="G11" s="17">
        <v>0.26123640130645098</v>
      </c>
      <c r="H11" s="17">
        <v>0.28249252942713998</v>
      </c>
      <c r="I11" s="17">
        <v>0.321545762031267</v>
      </c>
      <c r="J11" s="17">
        <v>0.35462495019225898</v>
      </c>
      <c r="K11" s="17">
        <v>0.36821282523350102</v>
      </c>
      <c r="L11" s="17">
        <v>0.40887994225520702</v>
      </c>
      <c r="M11" s="17"/>
      <c r="N11" s="17">
        <v>0.361771471386371</v>
      </c>
      <c r="O11" s="17">
        <v>0.33346403956373699</v>
      </c>
      <c r="P11" s="17">
        <v>0.321211655002966</v>
      </c>
      <c r="Q11" s="17">
        <v>0.35598705598903202</v>
      </c>
      <c r="R11" s="17"/>
      <c r="S11" s="17">
        <v>0.336323233171686</v>
      </c>
      <c r="T11" s="17">
        <v>0.33782978559021898</v>
      </c>
      <c r="U11" s="17">
        <v>0.37015796980795701</v>
      </c>
      <c r="V11" s="17">
        <v>0.34691122906069199</v>
      </c>
      <c r="W11" s="17">
        <v>0.25967318345984802</v>
      </c>
      <c r="X11" s="17">
        <v>0.36679146663867901</v>
      </c>
      <c r="Y11" s="17">
        <v>0.328653622226248</v>
      </c>
      <c r="Z11" s="17">
        <v>0.317212490734678</v>
      </c>
      <c r="AA11" s="17">
        <v>0.36909964389036398</v>
      </c>
      <c r="AB11" s="17">
        <v>0.408106298069423</v>
      </c>
      <c r="AC11" s="17">
        <v>0.28693718456051698</v>
      </c>
      <c r="AD11" s="17"/>
      <c r="AE11" s="17">
        <v>0.37582173848421402</v>
      </c>
      <c r="AF11" s="17">
        <v>0.344021879880264</v>
      </c>
      <c r="AG11" s="17">
        <v>0.29176889498807002</v>
      </c>
      <c r="AH11" s="17"/>
      <c r="AI11" s="17">
        <v>0.37194138839379798</v>
      </c>
      <c r="AJ11" s="17">
        <v>0.29670100341614303</v>
      </c>
      <c r="AK11" s="17">
        <v>0.33507277650850698</v>
      </c>
      <c r="AL11" s="17">
        <v>0.25646925266777998</v>
      </c>
      <c r="AM11" s="17">
        <v>0.27600511704910402</v>
      </c>
      <c r="AN11" s="17"/>
      <c r="AO11" s="17">
        <v>0.38078895689499198</v>
      </c>
      <c r="AP11" s="17">
        <v>0.28781586876125698</v>
      </c>
      <c r="AQ11" s="17">
        <v>0.30064816885937201</v>
      </c>
      <c r="AR11" s="17"/>
      <c r="AS11" s="17">
        <v>0.366296214620214</v>
      </c>
      <c r="AT11" s="17">
        <v>0.32856718883532698</v>
      </c>
      <c r="AU11" s="17">
        <v>0.35229071569041898</v>
      </c>
      <c r="AV11" s="17">
        <v>0.26560987024870197</v>
      </c>
      <c r="AW11" s="17">
        <v>0.30905667976198198</v>
      </c>
    </row>
    <row r="12" spans="2:49" ht="60" x14ac:dyDescent="0.25">
      <c r="B12" s="18" t="s">
        <v>618</v>
      </c>
      <c r="C12" s="17">
        <v>0.105540274023828</v>
      </c>
      <c r="D12" s="17">
        <v>0.12753311520711799</v>
      </c>
      <c r="E12" s="17">
        <v>8.1042677022494805E-2</v>
      </c>
      <c r="F12" s="17"/>
      <c r="G12" s="17">
        <v>0.104559838583588</v>
      </c>
      <c r="H12" s="17">
        <v>0.1121233939795</v>
      </c>
      <c r="I12" s="17">
        <v>9.3115289697215498E-2</v>
      </c>
      <c r="J12" s="17">
        <v>0.12326905765754401</v>
      </c>
      <c r="K12" s="17">
        <v>7.7496699042872805E-2</v>
      </c>
      <c r="L12" s="17">
        <v>0.114855567114129</v>
      </c>
      <c r="M12" s="17"/>
      <c r="N12" s="17">
        <v>9.6232638018671698E-2</v>
      </c>
      <c r="O12" s="17">
        <v>0.103315550453701</v>
      </c>
      <c r="P12" s="17">
        <v>0.12217608845196699</v>
      </c>
      <c r="Q12" s="17">
        <v>0.10032633759614901</v>
      </c>
      <c r="R12" s="17"/>
      <c r="S12" s="17">
        <v>0.113239512566297</v>
      </c>
      <c r="T12" s="17">
        <v>0.100880641584795</v>
      </c>
      <c r="U12" s="17">
        <v>8.5704830731863899E-2</v>
      </c>
      <c r="V12" s="17">
        <v>9.98084338433987E-2</v>
      </c>
      <c r="W12" s="17">
        <v>7.3106467366195096E-2</v>
      </c>
      <c r="X12" s="17">
        <v>9.5404297401459795E-2</v>
      </c>
      <c r="Y12" s="17">
        <v>0.10959454752973501</v>
      </c>
      <c r="Z12" s="17">
        <v>0.181790728129893</v>
      </c>
      <c r="AA12" s="17">
        <v>9.4211375059394406E-2</v>
      </c>
      <c r="AB12" s="17">
        <v>0.14346515852916</v>
      </c>
      <c r="AC12" s="17">
        <v>0.109766268266244</v>
      </c>
      <c r="AD12" s="17"/>
      <c r="AE12" s="17">
        <v>0.114864879237853</v>
      </c>
      <c r="AF12" s="17">
        <v>0.112477303372924</v>
      </c>
      <c r="AG12" s="17">
        <v>9.6092598417502006E-2</v>
      </c>
      <c r="AH12" s="17"/>
      <c r="AI12" s="17">
        <v>0.110164782310906</v>
      </c>
      <c r="AJ12" s="17">
        <v>0.12457419378597</v>
      </c>
      <c r="AK12" s="17">
        <v>5.6595012927281398E-2</v>
      </c>
      <c r="AL12" s="17">
        <v>0.43528196833711102</v>
      </c>
      <c r="AM12" s="17">
        <v>7.6853349127399301E-2</v>
      </c>
      <c r="AN12" s="17"/>
      <c r="AO12" s="17">
        <v>8.38870074271513E-2</v>
      </c>
      <c r="AP12" s="17">
        <v>0.11783935787646101</v>
      </c>
      <c r="AQ12" s="17">
        <v>0.11864444703471699</v>
      </c>
      <c r="AR12" s="17"/>
      <c r="AS12" s="17">
        <v>0.10749540295750799</v>
      </c>
      <c r="AT12" s="17">
        <v>0.10826521318624099</v>
      </c>
      <c r="AU12" s="17">
        <v>0.119745537329129</v>
      </c>
      <c r="AV12" s="17">
        <v>0.12060688722731</v>
      </c>
      <c r="AW12" s="17">
        <v>5.5027239272370299E-2</v>
      </c>
    </row>
    <row r="13" spans="2:49" ht="30" x14ac:dyDescent="0.25">
      <c r="B13" s="18" t="s">
        <v>619</v>
      </c>
      <c r="C13" s="17">
        <v>0.113917626291396</v>
      </c>
      <c r="D13" s="17">
        <v>0.14250173419815701</v>
      </c>
      <c r="E13" s="17">
        <v>8.2430786582932597E-2</v>
      </c>
      <c r="F13" s="17"/>
      <c r="G13" s="17">
        <v>5.4342287518633597E-2</v>
      </c>
      <c r="H13" s="17">
        <v>7.3912751027692902E-2</v>
      </c>
      <c r="I13" s="17">
        <v>7.9206465838824097E-2</v>
      </c>
      <c r="J13" s="17">
        <v>8.5632102441736205E-2</v>
      </c>
      <c r="K13" s="17">
        <v>0.12839135824714301</v>
      </c>
      <c r="L13" s="17">
        <v>0.193230571781839</v>
      </c>
      <c r="M13" s="17"/>
      <c r="N13" s="17">
        <v>0.12793689602157601</v>
      </c>
      <c r="O13" s="17">
        <v>0.12160099186712101</v>
      </c>
      <c r="P13" s="17">
        <v>0.100278222019442</v>
      </c>
      <c r="Q13" s="17">
        <v>9.5731540423792796E-2</v>
      </c>
      <c r="R13" s="17"/>
      <c r="S13" s="17">
        <v>8.8574655526874296E-2</v>
      </c>
      <c r="T13" s="17">
        <v>0.12366080985676001</v>
      </c>
      <c r="U13" s="17">
        <v>7.5617183818513498E-2</v>
      </c>
      <c r="V13" s="17">
        <v>0.103609382252493</v>
      </c>
      <c r="W13" s="17">
        <v>0.11982929426660099</v>
      </c>
      <c r="X13" s="17">
        <v>0.12552467935907799</v>
      </c>
      <c r="Y13" s="17">
        <v>0.11032114181408501</v>
      </c>
      <c r="Z13" s="17">
        <v>0.16331120965482401</v>
      </c>
      <c r="AA13" s="17">
        <v>0.13226956116538599</v>
      </c>
      <c r="AB13" s="17">
        <v>0.15361743221343799</v>
      </c>
      <c r="AC13" s="17">
        <v>8.6722446109652102E-2</v>
      </c>
      <c r="AD13" s="17"/>
      <c r="AE13" s="17">
        <v>0.15430028793425099</v>
      </c>
      <c r="AF13" s="17">
        <v>8.19381469174357E-2</v>
      </c>
      <c r="AG13" s="17">
        <v>6.7292159907441598E-2</v>
      </c>
      <c r="AH13" s="17"/>
      <c r="AI13" s="17">
        <v>0.152310660167748</v>
      </c>
      <c r="AJ13" s="17">
        <v>4.7247084937486701E-2</v>
      </c>
      <c r="AK13" s="17">
        <v>8.6162689049519403E-2</v>
      </c>
      <c r="AL13" s="17">
        <v>0</v>
      </c>
      <c r="AM13" s="17">
        <v>3.79394227518602E-2</v>
      </c>
      <c r="AN13" s="17"/>
      <c r="AO13" s="17">
        <v>0.18277681095000201</v>
      </c>
      <c r="AP13" s="17">
        <v>4.7506551586254803E-2</v>
      </c>
      <c r="AQ13" s="17">
        <v>4.9447568971445401E-2</v>
      </c>
      <c r="AR13" s="17"/>
      <c r="AS13" s="17">
        <v>0.114882696468778</v>
      </c>
      <c r="AT13" s="17">
        <v>0.10124018512055501</v>
      </c>
      <c r="AU13" s="17">
        <v>8.9344980221126302E-2</v>
      </c>
      <c r="AV13" s="17">
        <v>0.125631924496378</v>
      </c>
      <c r="AW13" s="17">
        <v>6.4374825101637806E-2</v>
      </c>
    </row>
    <row r="14" spans="2:49" x14ac:dyDescent="0.25">
      <c r="B14" s="18" t="s">
        <v>104</v>
      </c>
      <c r="C14" s="19">
        <v>0.10779919755786301</v>
      </c>
      <c r="D14" s="19">
        <v>6.0210334356598103E-2</v>
      </c>
      <c r="E14" s="19">
        <v>0.15697995609447099</v>
      </c>
      <c r="F14" s="19"/>
      <c r="G14" s="19">
        <v>0.14039673857561699</v>
      </c>
      <c r="H14" s="19">
        <v>0.12637722311730801</v>
      </c>
      <c r="I14" s="19">
        <v>0.14339963208179601</v>
      </c>
      <c r="J14" s="19">
        <v>0.13260868665286299</v>
      </c>
      <c r="K14" s="19">
        <v>7.8017085648379794E-2</v>
      </c>
      <c r="L14" s="19">
        <v>6.3339012105476003E-2</v>
      </c>
      <c r="M14" s="19"/>
      <c r="N14" s="19">
        <v>6.4722952658578706E-2</v>
      </c>
      <c r="O14" s="19">
        <v>0.121139171837242</v>
      </c>
      <c r="P14" s="19">
        <v>0.108781046941654</v>
      </c>
      <c r="Q14" s="19">
        <v>0.14851481738769001</v>
      </c>
      <c r="R14" s="19"/>
      <c r="S14" s="19">
        <v>9.1063660690186302E-2</v>
      </c>
      <c r="T14" s="19">
        <v>0.105429153390259</v>
      </c>
      <c r="U14" s="19">
        <v>0.13233481156194599</v>
      </c>
      <c r="V14" s="19">
        <v>9.4566805018534095E-2</v>
      </c>
      <c r="W14" s="19">
        <v>0.175744358117566</v>
      </c>
      <c r="X14" s="19">
        <v>0.114837808335917</v>
      </c>
      <c r="Y14" s="19">
        <v>9.1854241188947E-2</v>
      </c>
      <c r="Z14" s="19">
        <v>9.6788726487661694E-2</v>
      </c>
      <c r="AA14" s="19">
        <v>8.5660085882743903E-2</v>
      </c>
      <c r="AB14" s="19">
        <v>7.5677889263734296E-2</v>
      </c>
      <c r="AC14" s="19">
        <v>0.16791007309418399</v>
      </c>
      <c r="AD14" s="19"/>
      <c r="AE14" s="19">
        <v>7.2507529212381003E-2</v>
      </c>
      <c r="AF14" s="19">
        <v>5.2946931247562203E-2</v>
      </c>
      <c r="AG14" s="19">
        <v>0.24892926055502401</v>
      </c>
      <c r="AH14" s="19"/>
      <c r="AI14" s="19">
        <v>5.8762098583838802E-2</v>
      </c>
      <c r="AJ14" s="19">
        <v>8.3130547995163895E-2</v>
      </c>
      <c r="AK14" s="19">
        <v>2.9472595069689599E-2</v>
      </c>
      <c r="AL14" s="19">
        <v>8.5369156189234199E-2</v>
      </c>
      <c r="AM14" s="19">
        <v>0.30497602845770999</v>
      </c>
      <c r="AN14" s="19"/>
      <c r="AO14" s="19">
        <v>5.14992834741465E-2</v>
      </c>
      <c r="AP14" s="19">
        <v>0.102133559113411</v>
      </c>
      <c r="AQ14" s="19">
        <v>1.68361305573816E-2</v>
      </c>
      <c r="AR14" s="19"/>
      <c r="AS14" s="19">
        <v>0.11864900618367299</v>
      </c>
      <c r="AT14" s="19">
        <v>0.14571353033703399</v>
      </c>
      <c r="AU14" s="19">
        <v>7.4435220996872498E-2</v>
      </c>
      <c r="AV14" s="19">
        <v>0.101925080045664</v>
      </c>
      <c r="AW14" s="19">
        <v>2.93008106751938E-2</v>
      </c>
    </row>
    <row r="15" spans="2:49" x14ac:dyDescent="0.25">
      <c r="B15" s="16" t="s">
        <v>621</v>
      </c>
    </row>
    <row r="16" spans="2:49" x14ac:dyDescent="0.25">
      <c r="B16" t="s">
        <v>77</v>
      </c>
    </row>
    <row r="17" spans="2:2" x14ac:dyDescent="0.25">
      <c r="B17" t="s">
        <v>78</v>
      </c>
    </row>
    <row r="19" spans="2:2" x14ac:dyDescent="0.25">
      <c r="B19"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45" x14ac:dyDescent="0.25">
      <c r="B9" s="18" t="s">
        <v>622</v>
      </c>
      <c r="C9" s="17">
        <v>0.30681097904269999</v>
      </c>
      <c r="D9" s="17">
        <v>0.29945951944381999</v>
      </c>
      <c r="E9" s="17">
        <v>0.31109168330141002</v>
      </c>
      <c r="F9" s="17"/>
      <c r="G9" s="17">
        <v>0.32829339732089702</v>
      </c>
      <c r="H9" s="17">
        <v>0.34828946922559401</v>
      </c>
      <c r="I9" s="17">
        <v>0.29013245281507299</v>
      </c>
      <c r="J9" s="17">
        <v>0.32439734172580598</v>
      </c>
      <c r="K9" s="17">
        <v>0.30380395915005398</v>
      </c>
      <c r="L9" s="17">
        <v>0.259921216461375</v>
      </c>
      <c r="M9" s="17"/>
      <c r="N9" s="17">
        <v>0.36278754923726497</v>
      </c>
      <c r="O9" s="17">
        <v>0.31396843373478101</v>
      </c>
      <c r="P9" s="17">
        <v>0.26087192175280899</v>
      </c>
      <c r="Q9" s="17">
        <v>0.27741488407787801</v>
      </c>
      <c r="R9" s="17"/>
      <c r="S9" s="17">
        <v>0.34852347851194698</v>
      </c>
      <c r="T9" s="17">
        <v>0.32094803752624201</v>
      </c>
      <c r="U9" s="17">
        <v>0.29780481507394102</v>
      </c>
      <c r="V9" s="17">
        <v>0.30396341637952001</v>
      </c>
      <c r="W9" s="17">
        <v>0.29858225673310401</v>
      </c>
      <c r="X9" s="17">
        <v>0.25032942483834197</v>
      </c>
      <c r="Y9" s="17">
        <v>0.291009031595937</v>
      </c>
      <c r="Z9" s="17">
        <v>0.25425365545440198</v>
      </c>
      <c r="AA9" s="17">
        <v>0.303441177962538</v>
      </c>
      <c r="AB9" s="17">
        <v>0.33291593859729302</v>
      </c>
      <c r="AC9" s="17">
        <v>0.31363260984781199</v>
      </c>
      <c r="AD9" s="17"/>
      <c r="AE9" s="17">
        <v>0.214352934275549</v>
      </c>
      <c r="AF9" s="17">
        <v>0.39920067754754901</v>
      </c>
      <c r="AG9" s="17">
        <v>0.23952475313440399</v>
      </c>
      <c r="AH9" s="17"/>
      <c r="AI9" s="17">
        <v>0.22218431378307499</v>
      </c>
      <c r="AJ9" s="17">
        <v>0.40118075788021601</v>
      </c>
      <c r="AK9" s="17">
        <v>0.39561692250288499</v>
      </c>
      <c r="AL9" s="17">
        <v>9.3128959268157702E-2</v>
      </c>
      <c r="AM9" s="17">
        <v>0.25191201047394002</v>
      </c>
      <c r="AN9" s="17"/>
      <c r="AO9" s="17">
        <v>0.22157903122661499</v>
      </c>
      <c r="AP9" s="17">
        <v>0.39382596443330098</v>
      </c>
      <c r="AQ9" s="17">
        <v>0.40875549753146301</v>
      </c>
      <c r="AR9" s="17"/>
      <c r="AS9" s="17">
        <v>0.255324818164054</v>
      </c>
      <c r="AT9" s="17">
        <v>0.31073261602371499</v>
      </c>
      <c r="AU9" s="17">
        <v>0.35223671789483402</v>
      </c>
      <c r="AV9" s="17">
        <v>0.38301140686456597</v>
      </c>
      <c r="AW9" s="17">
        <v>0.390224566141535</v>
      </c>
    </row>
    <row r="10" spans="2:49" ht="90" x14ac:dyDescent="0.25">
      <c r="B10" s="18" t="s">
        <v>623</v>
      </c>
      <c r="C10" s="17">
        <v>0.29727435964938398</v>
      </c>
      <c r="D10" s="17">
        <v>0.290412189933211</v>
      </c>
      <c r="E10" s="17">
        <v>0.30593152703023002</v>
      </c>
      <c r="F10" s="17"/>
      <c r="G10" s="17">
        <v>0.30233280640328097</v>
      </c>
      <c r="H10" s="17">
        <v>0.27521396650123903</v>
      </c>
      <c r="I10" s="17">
        <v>0.316134586925085</v>
      </c>
      <c r="J10" s="17">
        <v>0.28088321644826703</v>
      </c>
      <c r="K10" s="17">
        <v>0.27289672728171499</v>
      </c>
      <c r="L10" s="17">
        <v>0.32609596266804203</v>
      </c>
      <c r="M10" s="17"/>
      <c r="N10" s="17">
        <v>0.32222296890282198</v>
      </c>
      <c r="O10" s="17">
        <v>0.30662719024798502</v>
      </c>
      <c r="P10" s="17">
        <v>0.28289557812250399</v>
      </c>
      <c r="Q10" s="17">
        <v>0.276079186652886</v>
      </c>
      <c r="R10" s="17"/>
      <c r="S10" s="17">
        <v>0.286604739522547</v>
      </c>
      <c r="T10" s="17">
        <v>0.31525224545889502</v>
      </c>
      <c r="U10" s="17">
        <v>0.28891829670171998</v>
      </c>
      <c r="V10" s="17">
        <v>0.32469338133758902</v>
      </c>
      <c r="W10" s="17">
        <v>0.29916074579438701</v>
      </c>
      <c r="X10" s="17">
        <v>0.32941893587694199</v>
      </c>
      <c r="Y10" s="17">
        <v>0.30465383223264703</v>
      </c>
      <c r="Z10" s="17">
        <v>0.28981376433768702</v>
      </c>
      <c r="AA10" s="17">
        <v>0.27278204234848002</v>
      </c>
      <c r="AB10" s="17">
        <v>0.28215623756795499</v>
      </c>
      <c r="AC10" s="17">
        <v>0.25931614126793101</v>
      </c>
      <c r="AD10" s="17"/>
      <c r="AE10" s="17">
        <v>0.27463358588901698</v>
      </c>
      <c r="AF10" s="17">
        <v>0.33327005940163601</v>
      </c>
      <c r="AG10" s="17">
        <v>0.25260501406722002</v>
      </c>
      <c r="AH10" s="17"/>
      <c r="AI10" s="17">
        <v>0.32313224146831199</v>
      </c>
      <c r="AJ10" s="17">
        <v>0.29419171288462498</v>
      </c>
      <c r="AK10" s="17">
        <v>0.34100172160116099</v>
      </c>
      <c r="AL10" s="17">
        <v>0.31503167975738</v>
      </c>
      <c r="AM10" s="17">
        <v>0.25895698678364798</v>
      </c>
      <c r="AN10" s="17"/>
      <c r="AO10" s="17">
        <v>0.34000020980043</v>
      </c>
      <c r="AP10" s="17">
        <v>0.31884281555446398</v>
      </c>
      <c r="AQ10" s="17">
        <v>0.33980068007942998</v>
      </c>
      <c r="AR10" s="17"/>
      <c r="AS10" s="17">
        <v>0.27270163862817998</v>
      </c>
      <c r="AT10" s="17">
        <v>0.29625321003520999</v>
      </c>
      <c r="AU10" s="17">
        <v>0.31588568995625299</v>
      </c>
      <c r="AV10" s="17">
        <v>0.30767374913787698</v>
      </c>
      <c r="AW10" s="17">
        <v>0.35826833959960103</v>
      </c>
    </row>
    <row r="11" spans="2:49" ht="90" x14ac:dyDescent="0.25">
      <c r="B11" s="18" t="s">
        <v>624</v>
      </c>
      <c r="C11" s="17">
        <v>0.179816566624833</v>
      </c>
      <c r="D11" s="17">
        <v>0.20457807333980099</v>
      </c>
      <c r="E11" s="17">
        <v>0.15669946077424099</v>
      </c>
      <c r="F11" s="17"/>
      <c r="G11" s="17">
        <v>0.189099717625166</v>
      </c>
      <c r="H11" s="17">
        <v>0.162678447845473</v>
      </c>
      <c r="I11" s="17">
        <v>0.16488818606480901</v>
      </c>
      <c r="J11" s="17">
        <v>0.16287766708133899</v>
      </c>
      <c r="K11" s="17">
        <v>0.17938807283995301</v>
      </c>
      <c r="L11" s="17">
        <v>0.21370921265012499</v>
      </c>
      <c r="M11" s="17"/>
      <c r="N11" s="17">
        <v>0.170571159507691</v>
      </c>
      <c r="O11" s="17">
        <v>0.17547123350764701</v>
      </c>
      <c r="P11" s="17">
        <v>0.20526536888243799</v>
      </c>
      <c r="Q11" s="17">
        <v>0.16863225114159999</v>
      </c>
      <c r="R11" s="17"/>
      <c r="S11" s="17">
        <v>0.19534573772421901</v>
      </c>
      <c r="T11" s="17">
        <v>0.16209505599127599</v>
      </c>
      <c r="U11" s="17">
        <v>0.17991622287875</v>
      </c>
      <c r="V11" s="17">
        <v>0.18147880015282</v>
      </c>
      <c r="W11" s="17">
        <v>0.19653094801544699</v>
      </c>
      <c r="X11" s="17">
        <v>0.183909265109967</v>
      </c>
      <c r="Y11" s="17">
        <v>0.16441392072793801</v>
      </c>
      <c r="Z11" s="17">
        <v>0.225586438754876</v>
      </c>
      <c r="AA11" s="17">
        <v>0.17057725886717101</v>
      </c>
      <c r="AB11" s="17">
        <v>0.19087132994608599</v>
      </c>
      <c r="AC11" s="17">
        <v>0.13710584194248801</v>
      </c>
      <c r="AD11" s="17"/>
      <c r="AE11" s="17">
        <v>0.25153683164047802</v>
      </c>
      <c r="AF11" s="17">
        <v>0.14125042140858299</v>
      </c>
      <c r="AG11" s="17">
        <v>0.158562585830886</v>
      </c>
      <c r="AH11" s="17"/>
      <c r="AI11" s="17">
        <v>0.24064181339330101</v>
      </c>
      <c r="AJ11" s="17">
        <v>0.150041200102799</v>
      </c>
      <c r="AK11" s="17">
        <v>0.17729902086744301</v>
      </c>
      <c r="AL11" s="17">
        <v>0.19663831956465</v>
      </c>
      <c r="AM11" s="17">
        <v>0.14741081716379201</v>
      </c>
      <c r="AN11" s="17"/>
      <c r="AO11" s="17">
        <v>0.24973708052811899</v>
      </c>
      <c r="AP11" s="17">
        <v>0.14368821658855699</v>
      </c>
      <c r="AQ11" s="17">
        <v>0.15809330556283599</v>
      </c>
      <c r="AR11" s="17"/>
      <c r="AS11" s="17">
        <v>0.17797042899861301</v>
      </c>
      <c r="AT11" s="17">
        <v>0.18276859809715401</v>
      </c>
      <c r="AU11" s="17">
        <v>0.17419554357589201</v>
      </c>
      <c r="AV11" s="17">
        <v>0.15236536870665701</v>
      </c>
      <c r="AW11" s="17">
        <v>0.16550874420862499</v>
      </c>
    </row>
    <row r="12" spans="2:49" ht="60" x14ac:dyDescent="0.25">
      <c r="B12" s="18" t="s">
        <v>625</v>
      </c>
      <c r="C12" s="17">
        <v>8.1385158576197894E-2</v>
      </c>
      <c r="D12" s="17">
        <v>0.103958119508844</v>
      </c>
      <c r="E12" s="17">
        <v>6.0042820918219199E-2</v>
      </c>
      <c r="F12" s="17"/>
      <c r="G12" s="17">
        <v>4.0622997983608702E-2</v>
      </c>
      <c r="H12" s="17">
        <v>5.4617491445001498E-2</v>
      </c>
      <c r="I12" s="17">
        <v>8.5506536395214494E-2</v>
      </c>
      <c r="J12" s="17">
        <v>8.4167686737077793E-2</v>
      </c>
      <c r="K12" s="17">
        <v>0.108006554663055</v>
      </c>
      <c r="L12" s="17">
        <v>0.107161470246167</v>
      </c>
      <c r="M12" s="17"/>
      <c r="N12" s="17">
        <v>6.5033907384711306E-2</v>
      </c>
      <c r="O12" s="17">
        <v>7.3782942534032794E-2</v>
      </c>
      <c r="P12" s="17">
        <v>9.9883062861806607E-2</v>
      </c>
      <c r="Q12" s="17">
        <v>9.1405981237360601E-2</v>
      </c>
      <c r="R12" s="17"/>
      <c r="S12" s="17">
        <v>6.2410210831413501E-2</v>
      </c>
      <c r="T12" s="17">
        <v>6.0337922165990203E-2</v>
      </c>
      <c r="U12" s="17">
        <v>8.1819397557326395E-2</v>
      </c>
      <c r="V12" s="17">
        <v>9.0841728267920502E-2</v>
      </c>
      <c r="W12" s="17">
        <v>7.8079974104788702E-2</v>
      </c>
      <c r="X12" s="17">
        <v>8.2204291515370398E-2</v>
      </c>
      <c r="Y12" s="17">
        <v>0.10984238240923599</v>
      </c>
      <c r="Z12" s="17">
        <v>0.10305615569528399</v>
      </c>
      <c r="AA12" s="17">
        <v>9.3369958303575806E-2</v>
      </c>
      <c r="AB12" s="17">
        <v>7.6915433367817906E-2</v>
      </c>
      <c r="AC12" s="17">
        <v>9.3423712160144598E-2</v>
      </c>
      <c r="AD12" s="17"/>
      <c r="AE12" s="17">
        <v>0.14068415650808999</v>
      </c>
      <c r="AF12" s="17">
        <v>4.2746306691121401E-2</v>
      </c>
      <c r="AG12" s="17">
        <v>7.7367327526089893E-2</v>
      </c>
      <c r="AH12" s="17"/>
      <c r="AI12" s="17">
        <v>0.121806603910228</v>
      </c>
      <c r="AJ12" s="17">
        <v>4.10499137670522E-2</v>
      </c>
      <c r="AK12" s="17">
        <v>3.1762699427587297E-2</v>
      </c>
      <c r="AL12" s="17">
        <v>0.293348493489892</v>
      </c>
      <c r="AM12" s="17">
        <v>8.70049357447365E-2</v>
      </c>
      <c r="AN12" s="17"/>
      <c r="AO12" s="17">
        <v>0.104706299028092</v>
      </c>
      <c r="AP12" s="17">
        <v>3.4462582994220697E-2</v>
      </c>
      <c r="AQ12" s="17">
        <v>3.9843546800829098E-2</v>
      </c>
      <c r="AR12" s="17"/>
      <c r="AS12" s="17">
        <v>0.11341192585721099</v>
      </c>
      <c r="AT12" s="17">
        <v>8.4454273842108102E-2</v>
      </c>
      <c r="AU12" s="17">
        <v>5.6030143048624803E-2</v>
      </c>
      <c r="AV12" s="17">
        <v>6.0122834048124602E-2</v>
      </c>
      <c r="AW12" s="17">
        <v>2.4886358088703299E-2</v>
      </c>
    </row>
    <row r="13" spans="2:49" x14ac:dyDescent="0.25">
      <c r="B13" s="18" t="s">
        <v>104</v>
      </c>
      <c r="C13" s="19">
        <v>0.13471293610688501</v>
      </c>
      <c r="D13" s="19">
        <v>0.101592097774324</v>
      </c>
      <c r="E13" s="19">
        <v>0.1662345079759</v>
      </c>
      <c r="F13" s="19"/>
      <c r="G13" s="19">
        <v>0.13965108066704601</v>
      </c>
      <c r="H13" s="19">
        <v>0.159200624982693</v>
      </c>
      <c r="I13" s="19">
        <v>0.143338237799818</v>
      </c>
      <c r="J13" s="19">
        <v>0.14767408800751</v>
      </c>
      <c r="K13" s="19">
        <v>0.13590468606522399</v>
      </c>
      <c r="L13" s="19">
        <v>9.3112137974291298E-2</v>
      </c>
      <c r="M13" s="19"/>
      <c r="N13" s="19">
        <v>7.9384414967510405E-2</v>
      </c>
      <c r="O13" s="19">
        <v>0.13015019997555399</v>
      </c>
      <c r="P13" s="19">
        <v>0.151084068380442</v>
      </c>
      <c r="Q13" s="19">
        <v>0.18646769689027501</v>
      </c>
      <c r="R13" s="19"/>
      <c r="S13" s="19">
        <v>0.107115833409875</v>
      </c>
      <c r="T13" s="19">
        <v>0.14136673885759701</v>
      </c>
      <c r="U13" s="19">
        <v>0.15154126778826399</v>
      </c>
      <c r="V13" s="19">
        <v>9.9022673862150801E-2</v>
      </c>
      <c r="W13" s="19">
        <v>0.12764607535227299</v>
      </c>
      <c r="X13" s="19">
        <v>0.15413808265937901</v>
      </c>
      <c r="Y13" s="19">
        <v>0.13008083303424101</v>
      </c>
      <c r="Z13" s="19">
        <v>0.127289985757751</v>
      </c>
      <c r="AA13" s="19">
        <v>0.15982956251823599</v>
      </c>
      <c r="AB13" s="19">
        <v>0.11714106052084799</v>
      </c>
      <c r="AC13" s="19">
        <v>0.19652169478162401</v>
      </c>
      <c r="AD13" s="19"/>
      <c r="AE13" s="19">
        <v>0.118792491686865</v>
      </c>
      <c r="AF13" s="19">
        <v>8.3532534951110099E-2</v>
      </c>
      <c r="AG13" s="19">
        <v>0.27194031944140001</v>
      </c>
      <c r="AH13" s="19"/>
      <c r="AI13" s="19">
        <v>9.2235027445083204E-2</v>
      </c>
      <c r="AJ13" s="19">
        <v>0.11353641536530699</v>
      </c>
      <c r="AK13" s="19">
        <v>5.4319635600923899E-2</v>
      </c>
      <c r="AL13" s="19">
        <v>0.10185254791992</v>
      </c>
      <c r="AM13" s="19">
        <v>0.25471524983388399</v>
      </c>
      <c r="AN13" s="19"/>
      <c r="AO13" s="19">
        <v>8.3977379416744005E-2</v>
      </c>
      <c r="AP13" s="19">
        <v>0.109180420429458</v>
      </c>
      <c r="AQ13" s="19">
        <v>5.3506970025442101E-2</v>
      </c>
      <c r="AR13" s="19"/>
      <c r="AS13" s="19">
        <v>0.18059118835194199</v>
      </c>
      <c r="AT13" s="19">
        <v>0.12579130200181399</v>
      </c>
      <c r="AU13" s="19">
        <v>0.101651905524396</v>
      </c>
      <c r="AV13" s="19">
        <v>9.6826641242774694E-2</v>
      </c>
      <c r="AW13" s="19">
        <v>6.1111991961535897E-2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W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75" x14ac:dyDescent="0.25">
      <c r="B9" s="18" t="s">
        <v>626</v>
      </c>
      <c r="C9" s="17">
        <v>0.34593573126336002</v>
      </c>
      <c r="D9" s="17">
        <v>0.38334248783474201</v>
      </c>
      <c r="E9" s="17">
        <v>0.31049188104155101</v>
      </c>
      <c r="F9" s="17"/>
      <c r="G9" s="17">
        <v>0.30079833517858401</v>
      </c>
      <c r="H9" s="17">
        <v>0.291549886013586</v>
      </c>
      <c r="I9" s="17">
        <v>0.331021025287837</v>
      </c>
      <c r="J9" s="17">
        <v>0.32183399689890702</v>
      </c>
      <c r="K9" s="17">
        <v>0.38421101017173598</v>
      </c>
      <c r="L9" s="17">
        <v>0.42666393197684699</v>
      </c>
      <c r="M9" s="17"/>
      <c r="N9" s="17">
        <v>0.331400205599858</v>
      </c>
      <c r="O9" s="17">
        <v>0.34781241669912999</v>
      </c>
      <c r="P9" s="17">
        <v>0.37656612482345297</v>
      </c>
      <c r="Q9" s="17">
        <v>0.33200515312439599</v>
      </c>
      <c r="R9" s="17"/>
      <c r="S9" s="17">
        <v>0.33834850257315002</v>
      </c>
      <c r="T9" s="17">
        <v>0.35185307064837601</v>
      </c>
      <c r="U9" s="17">
        <v>0.31436404350061398</v>
      </c>
      <c r="V9" s="17">
        <v>0.36285279827431699</v>
      </c>
      <c r="W9" s="17">
        <v>0.32747894678644202</v>
      </c>
      <c r="X9" s="17">
        <v>0.34664297266553201</v>
      </c>
      <c r="Y9" s="17">
        <v>0.35455981937652298</v>
      </c>
      <c r="Z9" s="17">
        <v>0.37798575633271497</v>
      </c>
      <c r="AA9" s="17">
        <v>0.35217530588322499</v>
      </c>
      <c r="AB9" s="17">
        <v>0.34469492478820901</v>
      </c>
      <c r="AC9" s="17">
        <v>0.34556448415201202</v>
      </c>
      <c r="AD9" s="17"/>
      <c r="AE9" s="17">
        <v>0.46966689110413301</v>
      </c>
      <c r="AF9" s="17">
        <v>0.28366769600824998</v>
      </c>
      <c r="AG9" s="17">
        <v>0.27988094149422599</v>
      </c>
      <c r="AH9" s="17"/>
      <c r="AI9" s="17">
        <v>0.49264027352927198</v>
      </c>
      <c r="AJ9" s="17">
        <v>0.25630024562643799</v>
      </c>
      <c r="AK9" s="17">
        <v>0.26556842532258801</v>
      </c>
      <c r="AL9" s="17">
        <v>0.56682845727736597</v>
      </c>
      <c r="AM9" s="17">
        <v>0.31421931176659901</v>
      </c>
      <c r="AN9" s="17"/>
      <c r="AO9" s="17">
        <v>0.51423857849639598</v>
      </c>
      <c r="AP9" s="17">
        <v>0.26314209465108901</v>
      </c>
      <c r="AQ9" s="17">
        <v>0.27471123175394102</v>
      </c>
      <c r="AR9" s="17"/>
      <c r="AS9" s="17">
        <v>0.36897783879408702</v>
      </c>
      <c r="AT9" s="17">
        <v>0.34420616277309002</v>
      </c>
      <c r="AU9" s="17">
        <v>0.31619037307083903</v>
      </c>
      <c r="AV9" s="17">
        <v>0.32296012876286001</v>
      </c>
      <c r="AW9" s="17">
        <v>0.32042832246389302</v>
      </c>
    </row>
    <row r="10" spans="2:49" ht="90" x14ac:dyDescent="0.25">
      <c r="B10" s="18" t="s">
        <v>627</v>
      </c>
      <c r="C10" s="17">
        <v>0.41364072550730502</v>
      </c>
      <c r="D10" s="17">
        <v>0.433748552416518</v>
      </c>
      <c r="E10" s="17">
        <v>0.39300214548523499</v>
      </c>
      <c r="F10" s="17"/>
      <c r="G10" s="17">
        <v>0.47356983581411799</v>
      </c>
      <c r="H10" s="17">
        <v>0.42904847142213098</v>
      </c>
      <c r="I10" s="17">
        <v>0.41973914868733098</v>
      </c>
      <c r="J10" s="17">
        <v>0.40875357726795802</v>
      </c>
      <c r="K10" s="17">
        <v>0.38969509813262199</v>
      </c>
      <c r="L10" s="17">
        <v>0.37575571182210399</v>
      </c>
      <c r="M10" s="17"/>
      <c r="N10" s="17">
        <v>0.490310040842589</v>
      </c>
      <c r="O10" s="17">
        <v>0.43270844659337798</v>
      </c>
      <c r="P10" s="17">
        <v>0.35276482226158801</v>
      </c>
      <c r="Q10" s="17">
        <v>0.365791301428736</v>
      </c>
      <c r="R10" s="17"/>
      <c r="S10" s="17">
        <v>0.437017085657874</v>
      </c>
      <c r="T10" s="17">
        <v>0.41663002026580298</v>
      </c>
      <c r="U10" s="17">
        <v>0.43270265476527803</v>
      </c>
      <c r="V10" s="17">
        <v>0.43299008223155799</v>
      </c>
      <c r="W10" s="17">
        <v>0.42603085133312302</v>
      </c>
      <c r="X10" s="17">
        <v>0.373415828469494</v>
      </c>
      <c r="Y10" s="17">
        <v>0.39594073968369897</v>
      </c>
      <c r="Z10" s="17">
        <v>0.339854494351707</v>
      </c>
      <c r="AA10" s="17">
        <v>0.389675401080187</v>
      </c>
      <c r="AB10" s="17">
        <v>0.46422765424531098</v>
      </c>
      <c r="AC10" s="17">
        <v>0.37912601009136998</v>
      </c>
      <c r="AD10" s="17"/>
      <c r="AE10" s="17">
        <v>0.31307043005159502</v>
      </c>
      <c r="AF10" s="17">
        <v>0.51618121421670404</v>
      </c>
      <c r="AG10" s="17">
        <v>0.34031474007235901</v>
      </c>
      <c r="AH10" s="17"/>
      <c r="AI10" s="17">
        <v>0.30382774569642701</v>
      </c>
      <c r="AJ10" s="17">
        <v>0.52100524629602396</v>
      </c>
      <c r="AK10" s="17">
        <v>0.59010640598336905</v>
      </c>
      <c r="AL10" s="17">
        <v>0.241403657884394</v>
      </c>
      <c r="AM10" s="17">
        <v>0.31294676693809398</v>
      </c>
      <c r="AN10" s="17"/>
      <c r="AO10" s="17">
        <v>0.298835959302995</v>
      </c>
      <c r="AP10" s="17">
        <v>0.517454769942431</v>
      </c>
      <c r="AQ10" s="17">
        <v>0.56754295775259</v>
      </c>
      <c r="AR10" s="17"/>
      <c r="AS10" s="17">
        <v>0.33086085666245602</v>
      </c>
      <c r="AT10" s="17">
        <v>0.42031678380631199</v>
      </c>
      <c r="AU10" s="17">
        <v>0.484059848222883</v>
      </c>
      <c r="AV10" s="17">
        <v>0.493262487191234</v>
      </c>
      <c r="AW10" s="17">
        <v>0.51955497424473496</v>
      </c>
    </row>
    <row r="11" spans="2:49" x14ac:dyDescent="0.25">
      <c r="B11" s="18" t="s">
        <v>104</v>
      </c>
      <c r="C11" s="19">
        <v>0.24042354322933501</v>
      </c>
      <c r="D11" s="19">
        <v>0.182908959748739</v>
      </c>
      <c r="E11" s="19">
        <v>0.296505973473214</v>
      </c>
      <c r="F11" s="19"/>
      <c r="G11" s="19">
        <v>0.225631829007299</v>
      </c>
      <c r="H11" s="19">
        <v>0.27940164256428301</v>
      </c>
      <c r="I11" s="19">
        <v>0.249239826024832</v>
      </c>
      <c r="J11" s="19">
        <v>0.26941242583313602</v>
      </c>
      <c r="K11" s="19">
        <v>0.22609389169564201</v>
      </c>
      <c r="L11" s="19">
        <v>0.197580356201049</v>
      </c>
      <c r="M11" s="19"/>
      <c r="N11" s="19">
        <v>0.178289753557553</v>
      </c>
      <c r="O11" s="19">
        <v>0.219479136707492</v>
      </c>
      <c r="P11" s="19">
        <v>0.27066905291495902</v>
      </c>
      <c r="Q11" s="19">
        <v>0.302203545446868</v>
      </c>
      <c r="R11" s="19"/>
      <c r="S11" s="19">
        <v>0.224634411768976</v>
      </c>
      <c r="T11" s="19">
        <v>0.23151690908582101</v>
      </c>
      <c r="U11" s="19">
        <v>0.252933301734108</v>
      </c>
      <c r="V11" s="19">
        <v>0.20415711949412499</v>
      </c>
      <c r="W11" s="19">
        <v>0.24649020188043499</v>
      </c>
      <c r="X11" s="19">
        <v>0.27994119886497398</v>
      </c>
      <c r="Y11" s="19">
        <v>0.24949944093977799</v>
      </c>
      <c r="Z11" s="19">
        <v>0.28215974931557702</v>
      </c>
      <c r="AA11" s="19">
        <v>0.25814929303658801</v>
      </c>
      <c r="AB11" s="19">
        <v>0.19107742096648</v>
      </c>
      <c r="AC11" s="19">
        <v>0.275309505756617</v>
      </c>
      <c r="AD11" s="19"/>
      <c r="AE11" s="19">
        <v>0.217262678844272</v>
      </c>
      <c r="AF11" s="19">
        <v>0.200151089775046</v>
      </c>
      <c r="AG11" s="19">
        <v>0.379804318433416</v>
      </c>
      <c r="AH11" s="19"/>
      <c r="AI11" s="19">
        <v>0.20353198077430101</v>
      </c>
      <c r="AJ11" s="19">
        <v>0.22269450807753799</v>
      </c>
      <c r="AK11" s="19">
        <v>0.14432516869404199</v>
      </c>
      <c r="AL11" s="19">
        <v>0.19176788483824</v>
      </c>
      <c r="AM11" s="19">
        <v>0.37283392129530701</v>
      </c>
      <c r="AN11" s="19"/>
      <c r="AO11" s="19">
        <v>0.18692546220060899</v>
      </c>
      <c r="AP11" s="19">
        <v>0.21940313540647999</v>
      </c>
      <c r="AQ11" s="19">
        <v>0.157745810493469</v>
      </c>
      <c r="AR11" s="19"/>
      <c r="AS11" s="19">
        <v>0.30016130454345702</v>
      </c>
      <c r="AT11" s="19">
        <v>0.23547705342059799</v>
      </c>
      <c r="AU11" s="19">
        <v>0.199749778706278</v>
      </c>
      <c r="AV11" s="19">
        <v>0.18377738404590599</v>
      </c>
      <c r="AW11" s="19">
        <v>0.16001670329137199</v>
      </c>
    </row>
    <row r="12" spans="2:49" x14ac:dyDescent="0.25">
      <c r="B12" s="16"/>
    </row>
    <row r="13" spans="2:49" x14ac:dyDescent="0.25">
      <c r="B13" t="s">
        <v>77</v>
      </c>
    </row>
    <row r="14" spans="2:49" x14ac:dyDescent="0.25">
      <c r="B14" t="s">
        <v>78</v>
      </c>
    </row>
    <row r="16" spans="2:49" x14ac:dyDescent="0.25">
      <c r="B1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W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45</v>
      </c>
      <c r="C9" s="17">
        <v>0.17991291288454</v>
      </c>
      <c r="D9" s="17">
        <v>0.21253289190733499</v>
      </c>
      <c r="E9" s="17">
        <v>0.14912824446492001</v>
      </c>
      <c r="F9" s="17"/>
      <c r="G9" s="17">
        <v>0.10444651968473199</v>
      </c>
      <c r="H9" s="17">
        <v>0.12017709088560299</v>
      </c>
      <c r="I9" s="17">
        <v>0.14818595971892401</v>
      </c>
      <c r="J9" s="17">
        <v>0.14964252819950899</v>
      </c>
      <c r="K9" s="17">
        <v>0.22135556365359199</v>
      </c>
      <c r="L9" s="17">
        <v>0.30204049031265101</v>
      </c>
      <c r="M9" s="17"/>
      <c r="N9" s="17">
        <v>0.21525675135661901</v>
      </c>
      <c r="O9" s="17">
        <v>0.17999529794853</v>
      </c>
      <c r="P9" s="17">
        <v>0.178785746058887</v>
      </c>
      <c r="Q9" s="17">
        <v>0.143377959186685</v>
      </c>
      <c r="R9" s="17"/>
      <c r="S9" s="17">
        <v>0.165390787981917</v>
      </c>
      <c r="T9" s="17">
        <v>0.18910236168257399</v>
      </c>
      <c r="U9" s="17">
        <v>0.20703327787994699</v>
      </c>
      <c r="V9" s="17">
        <v>0.204780345602111</v>
      </c>
      <c r="W9" s="17">
        <v>0.18160378063860599</v>
      </c>
      <c r="X9" s="17">
        <v>0.19107794686285801</v>
      </c>
      <c r="Y9" s="17">
        <v>0.17419053357153</v>
      </c>
      <c r="Z9" s="17">
        <v>0.235667475980332</v>
      </c>
      <c r="AA9" s="17">
        <v>0.15487968386468201</v>
      </c>
      <c r="AB9" s="17">
        <v>0.163667507106627</v>
      </c>
      <c r="AC9" s="17">
        <v>0.13513840682855999</v>
      </c>
      <c r="AD9" s="17"/>
      <c r="AE9" s="17">
        <v>0.30088150551736498</v>
      </c>
      <c r="AF9" s="17">
        <v>0.12579569590464801</v>
      </c>
      <c r="AG9" s="17">
        <v>8.7069025430198899E-2</v>
      </c>
      <c r="AH9" s="17"/>
      <c r="AI9" s="17">
        <v>0.442430593177918</v>
      </c>
      <c r="AJ9" s="17">
        <v>2.6135402357057101E-2</v>
      </c>
      <c r="AK9" s="17">
        <v>5.22017142204E-2</v>
      </c>
      <c r="AL9" s="17">
        <v>0.121765919041337</v>
      </c>
      <c r="AM9" s="17">
        <v>6.2246814175704698E-2</v>
      </c>
      <c r="AN9" s="17"/>
      <c r="AO9" s="17">
        <v>0.70444480311805002</v>
      </c>
      <c r="AP9" s="17">
        <v>2.29445965437899E-2</v>
      </c>
      <c r="AQ9" s="17">
        <v>5.96568726864357E-2</v>
      </c>
      <c r="AR9" s="17"/>
      <c r="AS9" s="17">
        <v>0.182764431424489</v>
      </c>
      <c r="AT9" s="17">
        <v>0.16437617060627899</v>
      </c>
      <c r="AU9" s="17">
        <v>0.18047407480768801</v>
      </c>
      <c r="AV9" s="17">
        <v>0.17219420666196</v>
      </c>
      <c r="AW9" s="17">
        <v>0.17275808548966201</v>
      </c>
    </row>
    <row r="10" spans="2:49" x14ac:dyDescent="0.25">
      <c r="B10" s="18" t="s">
        <v>46</v>
      </c>
      <c r="C10" s="17">
        <v>0.31462654149024299</v>
      </c>
      <c r="D10" s="17">
        <v>0.32341897481670401</v>
      </c>
      <c r="E10" s="17">
        <v>0.306120927140689</v>
      </c>
      <c r="F10" s="17"/>
      <c r="G10" s="17">
        <v>0.37726873177283898</v>
      </c>
      <c r="H10" s="17">
        <v>0.36434914882004699</v>
      </c>
      <c r="I10" s="17">
        <v>0.333646467387127</v>
      </c>
      <c r="J10" s="17">
        <v>0.34256897313659501</v>
      </c>
      <c r="K10" s="17">
        <v>0.27323970978267398</v>
      </c>
      <c r="L10" s="17">
        <v>0.22150075461173699</v>
      </c>
      <c r="M10" s="17"/>
      <c r="N10" s="17">
        <v>0.331265637524148</v>
      </c>
      <c r="O10" s="17">
        <v>0.33173116935212599</v>
      </c>
      <c r="P10" s="17">
        <v>0.294436179846221</v>
      </c>
      <c r="Q10" s="17">
        <v>0.30011260433998499</v>
      </c>
      <c r="R10" s="17"/>
      <c r="S10" s="17">
        <v>0.33956954536579798</v>
      </c>
      <c r="T10" s="17">
        <v>0.305435425543712</v>
      </c>
      <c r="U10" s="17">
        <v>0.24321190599541601</v>
      </c>
      <c r="V10" s="17">
        <v>0.24056082406490201</v>
      </c>
      <c r="W10" s="17">
        <v>0.30050825496665901</v>
      </c>
      <c r="X10" s="17">
        <v>0.31696191194836099</v>
      </c>
      <c r="Y10" s="17">
        <v>0.36579362397926901</v>
      </c>
      <c r="Z10" s="17">
        <v>0.392467156803463</v>
      </c>
      <c r="AA10" s="17">
        <v>0.41976740927416301</v>
      </c>
      <c r="AB10" s="17">
        <v>0.215553604500139</v>
      </c>
      <c r="AC10" s="17">
        <v>0.33458255097981199</v>
      </c>
      <c r="AD10" s="17"/>
      <c r="AE10" s="17">
        <v>0.20225317365121301</v>
      </c>
      <c r="AF10" s="17">
        <v>0.431659201103058</v>
      </c>
      <c r="AG10" s="17">
        <v>0.23581460810263</v>
      </c>
      <c r="AH10" s="17"/>
      <c r="AI10" s="17">
        <v>9.8237234543083696E-2</v>
      </c>
      <c r="AJ10" s="17">
        <v>0.73245665365147705</v>
      </c>
      <c r="AK10" s="17">
        <v>0.17676480103605499</v>
      </c>
      <c r="AL10" s="17">
        <v>0.13179020021909399</v>
      </c>
      <c r="AM10" s="17">
        <v>0.192318758086231</v>
      </c>
      <c r="AN10" s="17"/>
      <c r="AO10" s="17">
        <v>3.4040804861280097E-2</v>
      </c>
      <c r="AP10" s="17">
        <v>0.81714936578096697</v>
      </c>
      <c r="AQ10" s="17">
        <v>4.0792405570808703E-2</v>
      </c>
      <c r="AR10" s="17"/>
      <c r="AS10" s="17">
        <v>0.26772660977440399</v>
      </c>
      <c r="AT10" s="17">
        <v>0.32026359007550498</v>
      </c>
      <c r="AU10" s="17">
        <v>0.357965821680506</v>
      </c>
      <c r="AV10" s="17">
        <v>0.36919272678563297</v>
      </c>
      <c r="AW10" s="17">
        <v>0.35210486163705301</v>
      </c>
    </row>
    <row r="11" spans="2:49" x14ac:dyDescent="0.25">
      <c r="B11" s="18" t="s">
        <v>49</v>
      </c>
      <c r="C11" s="17">
        <v>7.1903304468439705E-2</v>
      </c>
      <c r="D11" s="17">
        <v>8.2423806391962104E-2</v>
      </c>
      <c r="E11" s="17">
        <v>6.1736790442058299E-2</v>
      </c>
      <c r="F11" s="17"/>
      <c r="G11" s="17">
        <v>6.7714625240167206E-2</v>
      </c>
      <c r="H11" s="17">
        <v>6.0257000566094301E-2</v>
      </c>
      <c r="I11" s="17">
        <v>7.9157998531944301E-2</v>
      </c>
      <c r="J11" s="17">
        <v>6.6228102542594106E-2</v>
      </c>
      <c r="K11" s="17">
        <v>5.7090344077304997E-2</v>
      </c>
      <c r="L11" s="17">
        <v>9.2831098081605196E-2</v>
      </c>
      <c r="M11" s="17"/>
      <c r="N11" s="17">
        <v>9.8347765971340997E-2</v>
      </c>
      <c r="O11" s="17">
        <v>6.2265885578175903E-2</v>
      </c>
      <c r="P11" s="17">
        <v>6.2638468499436703E-2</v>
      </c>
      <c r="Q11" s="17">
        <v>6.1812440719780398E-2</v>
      </c>
      <c r="R11" s="17"/>
      <c r="S11" s="17">
        <v>9.14925469677252E-2</v>
      </c>
      <c r="T11" s="17">
        <v>7.7232328414898493E-2</v>
      </c>
      <c r="U11" s="17">
        <v>9.9031773760383995E-2</v>
      </c>
      <c r="V11" s="17">
        <v>8.1512283627963797E-2</v>
      </c>
      <c r="W11" s="17">
        <v>6.8896806949290901E-2</v>
      </c>
      <c r="X11" s="17">
        <v>5.8608580636800203E-2</v>
      </c>
      <c r="Y11" s="17">
        <v>5.3980386827022803E-2</v>
      </c>
      <c r="Z11" s="17">
        <v>5.82647882399547E-2</v>
      </c>
      <c r="AA11" s="17">
        <v>6.4284526953553897E-2</v>
      </c>
      <c r="AB11" s="17">
        <v>6.3472942830376494E-2</v>
      </c>
      <c r="AC11" s="17">
        <v>4.2157009960412703E-2</v>
      </c>
      <c r="AD11" s="17"/>
      <c r="AE11" s="17">
        <v>4.9557410314719198E-2</v>
      </c>
      <c r="AF11" s="17">
        <v>0.10210100356539401</v>
      </c>
      <c r="AG11" s="17">
        <v>4.8945133158734597E-2</v>
      </c>
      <c r="AH11" s="17"/>
      <c r="AI11" s="17">
        <v>5.4041988822257102E-2</v>
      </c>
      <c r="AJ11" s="17">
        <v>2.1520472650508E-2</v>
      </c>
      <c r="AK11" s="17">
        <v>0.49300218846941002</v>
      </c>
      <c r="AL11" s="17">
        <v>1.7771735784737501E-2</v>
      </c>
      <c r="AM11" s="17">
        <v>3.0773799203794E-2</v>
      </c>
      <c r="AN11" s="17"/>
      <c r="AO11" s="17">
        <v>2.2174375870447599E-2</v>
      </c>
      <c r="AP11" s="17">
        <v>9.7080852329543294E-3</v>
      </c>
      <c r="AQ11" s="17">
        <v>0.71084469768917702</v>
      </c>
      <c r="AR11" s="17"/>
      <c r="AS11" s="17">
        <v>5.4801692231279502E-2</v>
      </c>
      <c r="AT11" s="17">
        <v>5.2050397896318601E-2</v>
      </c>
      <c r="AU11" s="17">
        <v>9.4665435696073899E-2</v>
      </c>
      <c r="AV11" s="17">
        <v>0.104668914403383</v>
      </c>
      <c r="AW11" s="17">
        <v>0.120404417333156</v>
      </c>
    </row>
    <row r="12" spans="2:49" x14ac:dyDescent="0.25">
      <c r="B12" s="18" t="s">
        <v>455</v>
      </c>
      <c r="C12" s="17">
        <v>6.9409725588147897E-2</v>
      </c>
      <c r="D12" s="17">
        <v>6.5476660840795106E-2</v>
      </c>
      <c r="E12" s="17">
        <v>7.0905018307043793E-2</v>
      </c>
      <c r="F12" s="17"/>
      <c r="G12" s="17">
        <v>0.117659073058085</v>
      </c>
      <c r="H12" s="17">
        <v>0.10519702134355199</v>
      </c>
      <c r="I12" s="17">
        <v>5.7227044630574E-2</v>
      </c>
      <c r="J12" s="17">
        <v>6.2535163519163398E-2</v>
      </c>
      <c r="K12" s="17">
        <v>5.3039648790311499E-2</v>
      </c>
      <c r="L12" s="17">
        <v>3.4271860465345597E-2</v>
      </c>
      <c r="M12" s="17"/>
      <c r="N12" s="17">
        <v>7.5675943127453904E-2</v>
      </c>
      <c r="O12" s="17">
        <v>6.1104426619537501E-2</v>
      </c>
      <c r="P12" s="17">
        <v>6.7676911830033604E-2</v>
      </c>
      <c r="Q12" s="17">
        <v>7.3110292985406E-2</v>
      </c>
      <c r="R12" s="17"/>
      <c r="S12" s="17">
        <v>8.4597157932173997E-2</v>
      </c>
      <c r="T12" s="17">
        <v>7.1378435370904506E-2</v>
      </c>
      <c r="U12" s="17">
        <v>6.5329352201155003E-2</v>
      </c>
      <c r="V12" s="17">
        <v>7.5785397986162503E-2</v>
      </c>
      <c r="W12" s="17">
        <v>6.6680415661522704E-2</v>
      </c>
      <c r="X12" s="17">
        <v>7.9267852839462999E-2</v>
      </c>
      <c r="Y12" s="17">
        <v>6.7910507633086703E-2</v>
      </c>
      <c r="Z12" s="17">
        <v>3.9182196237572603E-2</v>
      </c>
      <c r="AA12" s="17">
        <v>5.8167405520458099E-2</v>
      </c>
      <c r="AB12" s="17">
        <v>6.2172510134954298E-2</v>
      </c>
      <c r="AC12" s="17">
        <v>6.7193771512377196E-2</v>
      </c>
      <c r="AD12" s="17"/>
      <c r="AE12" s="17">
        <v>4.9583848089178602E-2</v>
      </c>
      <c r="AF12" s="17">
        <v>7.7382687403975706E-2</v>
      </c>
      <c r="AG12" s="17">
        <v>6.0719484485957799E-2</v>
      </c>
      <c r="AH12" s="17"/>
      <c r="AI12" s="17">
        <v>3.34402549140594E-2</v>
      </c>
      <c r="AJ12" s="17">
        <v>6.4690215793857406E-2</v>
      </c>
      <c r="AK12" s="17">
        <v>7.1027721581068806E-2</v>
      </c>
      <c r="AL12" s="17">
        <v>5.45080648269732E-2</v>
      </c>
      <c r="AM12" s="17">
        <v>5.4111681425697299E-2</v>
      </c>
      <c r="AN12" s="17"/>
      <c r="AO12" s="17">
        <v>3.2040825218797302E-2</v>
      </c>
      <c r="AP12" s="17">
        <v>2.3017347153475701E-2</v>
      </c>
      <c r="AQ12" s="17">
        <v>3.8882954087635202E-2</v>
      </c>
      <c r="AR12" s="17"/>
      <c r="AS12" s="17">
        <v>5.3478210596876997E-2</v>
      </c>
      <c r="AT12" s="17">
        <v>8.6446092077802295E-2</v>
      </c>
      <c r="AU12" s="17">
        <v>8.4447454741875594E-2</v>
      </c>
      <c r="AV12" s="17">
        <v>6.9162399742802694E-2</v>
      </c>
      <c r="AW12" s="17">
        <v>8.0346176951852394E-2</v>
      </c>
    </row>
    <row r="13" spans="2:49" ht="30" x14ac:dyDescent="0.25">
      <c r="B13" s="18" t="s">
        <v>456</v>
      </c>
      <c r="C13" s="17">
        <v>4.3226533209473103E-2</v>
      </c>
      <c r="D13" s="17">
        <v>5.3845950578076403E-2</v>
      </c>
      <c r="E13" s="17">
        <v>3.32276054509116E-2</v>
      </c>
      <c r="F13" s="17"/>
      <c r="G13" s="17">
        <v>2.7731017869930898E-2</v>
      </c>
      <c r="H13" s="17">
        <v>2.8526180064110101E-2</v>
      </c>
      <c r="I13" s="17">
        <v>3.3480672741213101E-2</v>
      </c>
      <c r="J13" s="17">
        <v>4.1374576393124203E-2</v>
      </c>
      <c r="K13" s="17">
        <v>7.0229891687444396E-2</v>
      </c>
      <c r="L13" s="17">
        <v>5.6964425315719297E-2</v>
      </c>
      <c r="M13" s="17"/>
      <c r="N13" s="17">
        <v>2.2494269744528901E-2</v>
      </c>
      <c r="O13" s="17">
        <v>3.8065799032483902E-2</v>
      </c>
      <c r="P13" s="17">
        <v>6.2182120541402097E-2</v>
      </c>
      <c r="Q13" s="17">
        <v>5.4104000134353201E-2</v>
      </c>
      <c r="R13" s="17"/>
      <c r="S13" s="17">
        <v>3.3101207671787702E-2</v>
      </c>
      <c r="T13" s="17">
        <v>3.8980380712381003E-2</v>
      </c>
      <c r="U13" s="17">
        <v>5.8197737679745801E-2</v>
      </c>
      <c r="V13" s="17">
        <v>5.4979317989453699E-2</v>
      </c>
      <c r="W13" s="17">
        <v>6.5116596405908403E-2</v>
      </c>
      <c r="X13" s="17">
        <v>4.14963187428979E-2</v>
      </c>
      <c r="Y13" s="17">
        <v>4.1737279651265002E-2</v>
      </c>
      <c r="Z13" s="17">
        <v>3.47972308347081E-2</v>
      </c>
      <c r="AA13" s="17">
        <v>4.08997166522862E-2</v>
      </c>
      <c r="AB13" s="17">
        <v>3.2158688258347397E-2</v>
      </c>
      <c r="AC13" s="17">
        <v>4.4153244168338997E-2</v>
      </c>
      <c r="AD13" s="17"/>
      <c r="AE13" s="17">
        <v>9.1649297048366593E-2</v>
      </c>
      <c r="AF13" s="17">
        <v>1.3897183064444299E-2</v>
      </c>
      <c r="AG13" s="17">
        <v>2.3040893830138499E-2</v>
      </c>
      <c r="AH13" s="17"/>
      <c r="AI13" s="17">
        <v>7.3924286378318493E-2</v>
      </c>
      <c r="AJ13" s="17">
        <v>1.21134130049822E-2</v>
      </c>
      <c r="AK13" s="17">
        <v>1.6608096605840301E-2</v>
      </c>
      <c r="AL13" s="17">
        <v>0.36236333729594</v>
      </c>
      <c r="AM13" s="17">
        <v>2.2341739570639601E-2</v>
      </c>
      <c r="AN13" s="17"/>
      <c r="AO13" s="17">
        <v>1.8383910732336601E-2</v>
      </c>
      <c r="AP13" s="17">
        <v>9.5571821631629302E-3</v>
      </c>
      <c r="AQ13" s="17">
        <v>1.56000792867223E-2</v>
      </c>
      <c r="AR13" s="17"/>
      <c r="AS13" s="17">
        <v>6.3192646756044302E-2</v>
      </c>
      <c r="AT13" s="17">
        <v>4.4563299187842201E-2</v>
      </c>
      <c r="AU13" s="17">
        <v>2.31207291961469E-2</v>
      </c>
      <c r="AV13" s="17">
        <v>2.9679334767252201E-2</v>
      </c>
      <c r="AW13" s="17">
        <v>1.09599601126879E-2</v>
      </c>
    </row>
    <row r="14" spans="2:49" x14ac:dyDescent="0.25">
      <c r="B14" s="18" t="s">
        <v>457</v>
      </c>
      <c r="C14" s="17">
        <v>2.9491760295149001E-2</v>
      </c>
      <c r="D14" s="17">
        <v>2.72572116814658E-2</v>
      </c>
      <c r="E14" s="17">
        <v>3.1920325693231798E-2</v>
      </c>
      <c r="F14" s="17"/>
      <c r="G14" s="17">
        <v>3.4867621330016099E-2</v>
      </c>
      <c r="H14" s="17">
        <v>3.9633862521568898E-2</v>
      </c>
      <c r="I14" s="17">
        <v>3.5510166751653499E-2</v>
      </c>
      <c r="J14" s="17">
        <v>2.2399038088939598E-2</v>
      </c>
      <c r="K14" s="17">
        <v>1.5996276259775299E-2</v>
      </c>
      <c r="L14" s="17">
        <v>2.7533027875131899E-2</v>
      </c>
      <c r="M14" s="17"/>
      <c r="N14" s="17">
        <v>3.0093399904874502E-2</v>
      </c>
      <c r="O14" s="17">
        <v>3.3018683518633699E-2</v>
      </c>
      <c r="P14" s="17">
        <v>3.2529324166733098E-2</v>
      </c>
      <c r="Q14" s="17">
        <v>2.2062329278499E-2</v>
      </c>
      <c r="R14" s="17"/>
      <c r="S14" s="17">
        <v>1.1520171574190699E-2</v>
      </c>
      <c r="T14" s="17">
        <v>1.0977704757028001E-2</v>
      </c>
      <c r="U14" s="17">
        <v>3.09482457545995E-3</v>
      </c>
      <c r="V14" s="17">
        <v>2.0331957815202398E-3</v>
      </c>
      <c r="W14" s="17">
        <v>9.0188918900646394E-3</v>
      </c>
      <c r="X14" s="17">
        <v>8.4421659209289596E-3</v>
      </c>
      <c r="Y14" s="17">
        <v>8.8499305786525796E-3</v>
      </c>
      <c r="Z14" s="17">
        <v>5.7166442999710401E-3</v>
      </c>
      <c r="AA14" s="17">
        <v>4.1358796100324701E-3</v>
      </c>
      <c r="AB14" s="17">
        <v>0.24586607378751499</v>
      </c>
      <c r="AC14" s="17">
        <v>4.6114246528533801E-3</v>
      </c>
      <c r="AD14" s="17"/>
      <c r="AE14" s="17">
        <v>1.39915915488896E-2</v>
      </c>
      <c r="AF14" s="17">
        <v>4.7436806802423799E-2</v>
      </c>
      <c r="AG14" s="17">
        <v>2.1465219260492802E-2</v>
      </c>
      <c r="AH14" s="17"/>
      <c r="AI14" s="17">
        <v>7.7965634068215698E-3</v>
      </c>
      <c r="AJ14" s="17">
        <v>1.45116594015021E-2</v>
      </c>
      <c r="AK14" s="17">
        <v>2.08738839151206E-2</v>
      </c>
      <c r="AL14" s="17">
        <v>0</v>
      </c>
      <c r="AM14" s="17">
        <v>7.2129011631447797E-3</v>
      </c>
      <c r="AN14" s="17"/>
      <c r="AO14" s="17">
        <v>1.16674173628814E-2</v>
      </c>
      <c r="AP14" s="17">
        <v>1.2209478442023299E-2</v>
      </c>
      <c r="AQ14" s="17">
        <v>9.9998649571572291E-3</v>
      </c>
      <c r="AR14" s="17"/>
      <c r="AS14" s="17">
        <v>2.3470488930994699E-2</v>
      </c>
      <c r="AT14" s="17">
        <v>2.7308840035017799E-2</v>
      </c>
      <c r="AU14" s="17">
        <v>2.4504987576821499E-2</v>
      </c>
      <c r="AV14" s="17">
        <v>5.1725392574370997E-2</v>
      </c>
      <c r="AW14" s="17">
        <v>7.8142794549538805E-2</v>
      </c>
    </row>
    <row r="15" spans="2:49" x14ac:dyDescent="0.25">
      <c r="B15" s="18" t="s">
        <v>458</v>
      </c>
      <c r="C15" s="17">
        <v>9.4623188341134996E-3</v>
      </c>
      <c r="D15" s="17">
        <v>1.1235221512810201E-2</v>
      </c>
      <c r="E15" s="17">
        <v>7.8118960602715504E-3</v>
      </c>
      <c r="F15" s="17"/>
      <c r="G15" s="17">
        <v>3.3876034842050498E-2</v>
      </c>
      <c r="H15" s="17">
        <v>2.05574043657786E-2</v>
      </c>
      <c r="I15" s="17">
        <v>4.2750845955039796E-3</v>
      </c>
      <c r="J15" s="17">
        <v>2.7580360905014498E-3</v>
      </c>
      <c r="K15" s="17">
        <v>0</v>
      </c>
      <c r="L15" s="17">
        <v>0</v>
      </c>
      <c r="M15" s="17"/>
      <c r="N15" s="17">
        <v>7.8547108159299998E-3</v>
      </c>
      <c r="O15" s="17">
        <v>6.1688368209350704E-3</v>
      </c>
      <c r="P15" s="17">
        <v>1.0348612160681199E-2</v>
      </c>
      <c r="Q15" s="17">
        <v>1.3142224102929499E-2</v>
      </c>
      <c r="R15" s="17"/>
      <c r="S15" s="17">
        <v>1.37328215231172E-2</v>
      </c>
      <c r="T15" s="17">
        <v>5.6673889710036496E-3</v>
      </c>
      <c r="U15" s="17">
        <v>1.0442030926432901E-2</v>
      </c>
      <c r="V15" s="17">
        <v>1.19128009392073E-2</v>
      </c>
      <c r="W15" s="17">
        <v>1.38217982125641E-2</v>
      </c>
      <c r="X15" s="17">
        <v>1.1605248766053801E-2</v>
      </c>
      <c r="Y15" s="17">
        <v>1.45788961461705E-2</v>
      </c>
      <c r="Z15" s="17">
        <v>5.9452965245971202E-3</v>
      </c>
      <c r="AA15" s="17">
        <v>4.0975537972251803E-3</v>
      </c>
      <c r="AB15" s="17">
        <v>5.4110171718963597E-3</v>
      </c>
      <c r="AC15" s="17">
        <v>5.1488419461887701E-3</v>
      </c>
      <c r="AD15" s="17"/>
      <c r="AE15" s="17">
        <v>4.7380538787090698E-3</v>
      </c>
      <c r="AF15" s="17">
        <v>8.4397251364980493E-3</v>
      </c>
      <c r="AG15" s="17">
        <v>2.3190729694760302E-2</v>
      </c>
      <c r="AH15" s="17"/>
      <c r="AI15" s="17">
        <v>5.0967549195429897E-3</v>
      </c>
      <c r="AJ15" s="17">
        <v>9.9746554659544597E-3</v>
      </c>
      <c r="AK15" s="17">
        <v>2.9890124789937099E-2</v>
      </c>
      <c r="AL15" s="17">
        <v>1.7884686504167999E-2</v>
      </c>
      <c r="AM15" s="17">
        <v>1.07551494558553E-2</v>
      </c>
      <c r="AN15" s="17"/>
      <c r="AO15" s="17">
        <v>6.6052749932239497E-3</v>
      </c>
      <c r="AP15" s="17">
        <v>8.8465192841748301E-3</v>
      </c>
      <c r="AQ15" s="17">
        <v>1.3211557194806E-2</v>
      </c>
      <c r="AR15" s="17"/>
      <c r="AS15" s="17">
        <v>7.20364378887109E-3</v>
      </c>
      <c r="AT15" s="17">
        <v>1.03862943818081E-2</v>
      </c>
      <c r="AU15" s="17">
        <v>7.9884183700909706E-3</v>
      </c>
      <c r="AV15" s="17">
        <v>1.6830252604772701E-2</v>
      </c>
      <c r="AW15" s="17">
        <v>0</v>
      </c>
    </row>
    <row r="16" spans="2:49" x14ac:dyDescent="0.25">
      <c r="B16" s="18" t="s">
        <v>459</v>
      </c>
      <c r="C16" s="17">
        <v>1.00139385744467E-2</v>
      </c>
      <c r="D16" s="17">
        <v>7.68940684303178E-3</v>
      </c>
      <c r="E16" s="17">
        <v>1.23664717500232E-2</v>
      </c>
      <c r="F16" s="17"/>
      <c r="G16" s="17">
        <v>1.8528728934958501E-2</v>
      </c>
      <c r="H16" s="17">
        <v>1.0800429548049301E-2</v>
      </c>
      <c r="I16" s="17">
        <v>9.2142074427687994E-3</v>
      </c>
      <c r="J16" s="17">
        <v>3.3583540010461901E-3</v>
      </c>
      <c r="K16" s="17">
        <v>8.6698693467081502E-3</v>
      </c>
      <c r="L16" s="17">
        <v>1.05942295879394E-2</v>
      </c>
      <c r="M16" s="17"/>
      <c r="N16" s="17">
        <v>5.6798127636533396E-3</v>
      </c>
      <c r="O16" s="17">
        <v>6.9835684292996704E-3</v>
      </c>
      <c r="P16" s="17">
        <v>7.8956696548218904E-3</v>
      </c>
      <c r="Q16" s="17">
        <v>1.9918452463586499E-2</v>
      </c>
      <c r="R16" s="17"/>
      <c r="S16" s="17">
        <v>1.05745914743059E-2</v>
      </c>
      <c r="T16" s="17">
        <v>3.8644753172036301E-3</v>
      </c>
      <c r="U16" s="17">
        <v>0</v>
      </c>
      <c r="V16" s="17">
        <v>8.3628685790065205E-3</v>
      </c>
      <c r="W16" s="17">
        <v>1.0431736192198801E-2</v>
      </c>
      <c r="X16" s="17">
        <v>6.2259071108922001E-3</v>
      </c>
      <c r="Y16" s="17">
        <v>2.0558896934785502E-3</v>
      </c>
      <c r="Z16" s="17">
        <v>0</v>
      </c>
      <c r="AA16" s="17">
        <v>1.0944824439709899E-2</v>
      </c>
      <c r="AB16" s="17">
        <v>0</v>
      </c>
      <c r="AC16" s="17">
        <v>8.6259528340772301E-2</v>
      </c>
      <c r="AD16" s="17"/>
      <c r="AE16" s="17">
        <v>7.2994437453507404E-3</v>
      </c>
      <c r="AF16" s="17">
        <v>1.0337441656140801E-2</v>
      </c>
      <c r="AG16" s="17">
        <v>1.6148339360406602E-2</v>
      </c>
      <c r="AH16" s="17"/>
      <c r="AI16" s="17">
        <v>4.03490571924809E-3</v>
      </c>
      <c r="AJ16" s="17">
        <v>3.6932620372802901E-3</v>
      </c>
      <c r="AK16" s="17">
        <v>1.30740400801534E-2</v>
      </c>
      <c r="AL16" s="17">
        <v>3.9829552127759398E-2</v>
      </c>
      <c r="AM16" s="17">
        <v>9.31896325280656E-3</v>
      </c>
      <c r="AN16" s="17"/>
      <c r="AO16" s="17">
        <v>2.9330239655941401E-3</v>
      </c>
      <c r="AP16" s="17">
        <v>6.51574945005607E-3</v>
      </c>
      <c r="AQ16" s="17">
        <v>4.84188978910291E-3</v>
      </c>
      <c r="AR16" s="17"/>
      <c r="AS16" s="17">
        <v>1.2382471484991499E-2</v>
      </c>
      <c r="AT16" s="17">
        <v>1.22578502910007E-2</v>
      </c>
      <c r="AU16" s="17">
        <v>8.0588418610706199E-3</v>
      </c>
      <c r="AV16" s="17">
        <v>8.1802331628443893E-3</v>
      </c>
      <c r="AW16" s="17">
        <v>1.67889413912343E-2</v>
      </c>
    </row>
    <row r="17" spans="2:49" ht="30" x14ac:dyDescent="0.25">
      <c r="B17" s="18" t="s">
        <v>460</v>
      </c>
      <c r="C17" s="17">
        <v>6.8864395365040697E-3</v>
      </c>
      <c r="D17" s="17">
        <v>7.4054466272619798E-3</v>
      </c>
      <c r="E17" s="17">
        <v>6.4379130278255899E-3</v>
      </c>
      <c r="F17" s="17"/>
      <c r="G17" s="17">
        <v>2.0088051844250601E-3</v>
      </c>
      <c r="H17" s="17">
        <v>2.5637000967565701E-3</v>
      </c>
      <c r="I17" s="17">
        <v>8.5440502361438693E-3</v>
      </c>
      <c r="J17" s="17">
        <v>9.5513166928776101E-3</v>
      </c>
      <c r="K17" s="17">
        <v>8.6583017924005395E-3</v>
      </c>
      <c r="L17" s="17">
        <v>8.9847499570463105E-3</v>
      </c>
      <c r="M17" s="17"/>
      <c r="N17" s="17">
        <v>6.3901021460742802E-3</v>
      </c>
      <c r="O17" s="17">
        <v>5.58366094926114E-3</v>
      </c>
      <c r="P17" s="17">
        <v>6.93116096001663E-3</v>
      </c>
      <c r="Q17" s="17">
        <v>8.8769074229035506E-3</v>
      </c>
      <c r="R17" s="17"/>
      <c r="S17" s="17">
        <v>7.4402741599802003E-3</v>
      </c>
      <c r="T17" s="17">
        <v>0</v>
      </c>
      <c r="U17" s="17">
        <v>3.2782821084144701E-3</v>
      </c>
      <c r="V17" s="17">
        <v>5.1040099323412498E-3</v>
      </c>
      <c r="W17" s="17">
        <v>7.1665468526982499E-3</v>
      </c>
      <c r="X17" s="17">
        <v>1.1062200195069399E-2</v>
      </c>
      <c r="Y17" s="17">
        <v>3.1631694106445999E-3</v>
      </c>
      <c r="Z17" s="17">
        <v>7.9356161045809805E-3</v>
      </c>
      <c r="AA17" s="17">
        <v>7.7352874825165601E-3</v>
      </c>
      <c r="AB17" s="17">
        <v>1.74010495893962E-2</v>
      </c>
      <c r="AC17" s="17">
        <v>8.6360174168414097E-3</v>
      </c>
      <c r="AD17" s="17"/>
      <c r="AE17" s="17">
        <v>1.14756835278214E-2</v>
      </c>
      <c r="AF17" s="17">
        <v>5.6632558833135003E-3</v>
      </c>
      <c r="AG17" s="17">
        <v>3.19378345057345E-3</v>
      </c>
      <c r="AH17" s="17"/>
      <c r="AI17" s="17">
        <v>4.2048880073428897E-3</v>
      </c>
      <c r="AJ17" s="17">
        <v>2.37173104637704E-3</v>
      </c>
      <c r="AK17" s="17">
        <v>0</v>
      </c>
      <c r="AL17" s="17">
        <v>3.1682238134356201E-2</v>
      </c>
      <c r="AM17" s="17">
        <v>7.16717182588914E-3</v>
      </c>
      <c r="AN17" s="17"/>
      <c r="AO17" s="17">
        <v>8.0384435466522802E-4</v>
      </c>
      <c r="AP17" s="17">
        <v>0</v>
      </c>
      <c r="AQ17" s="17">
        <v>0</v>
      </c>
      <c r="AR17" s="17"/>
      <c r="AS17" s="17">
        <v>7.37657200092574E-3</v>
      </c>
      <c r="AT17" s="17">
        <v>2.7412106507659199E-3</v>
      </c>
      <c r="AU17" s="17">
        <v>7.4869216018931097E-3</v>
      </c>
      <c r="AV17" s="17">
        <v>7.2941427712517699E-3</v>
      </c>
      <c r="AW17" s="17">
        <v>0</v>
      </c>
    </row>
    <row r="18" spans="2:49" x14ac:dyDescent="0.25">
      <c r="B18" s="18" t="s">
        <v>461</v>
      </c>
      <c r="C18" s="17">
        <v>8.3812553213905003E-2</v>
      </c>
      <c r="D18" s="17">
        <v>7.9942811128229097E-2</v>
      </c>
      <c r="E18" s="17">
        <v>8.8293678066876394E-2</v>
      </c>
      <c r="F18" s="17"/>
      <c r="G18" s="17">
        <v>8.5934623057698903E-2</v>
      </c>
      <c r="H18" s="17">
        <v>0.109539102518423</v>
      </c>
      <c r="I18" s="17">
        <v>0.111787217528774</v>
      </c>
      <c r="J18" s="17">
        <v>8.7530538408903305E-2</v>
      </c>
      <c r="K18" s="17">
        <v>7.8971051491098204E-2</v>
      </c>
      <c r="L18" s="17">
        <v>3.8892467819373701E-2</v>
      </c>
      <c r="M18" s="17"/>
      <c r="N18" s="17">
        <v>5.4753844391349102E-2</v>
      </c>
      <c r="O18" s="17">
        <v>8.1887919071974694E-2</v>
      </c>
      <c r="P18" s="17">
        <v>7.8514956073032993E-2</v>
      </c>
      <c r="Q18" s="17">
        <v>0.11972570638564101</v>
      </c>
      <c r="R18" s="17"/>
      <c r="S18" s="17">
        <v>8.1866250329255499E-2</v>
      </c>
      <c r="T18" s="17">
        <v>9.2401909732117496E-2</v>
      </c>
      <c r="U18" s="17">
        <v>9.30582119578581E-2</v>
      </c>
      <c r="V18" s="17">
        <v>9.1509007680166093E-2</v>
      </c>
      <c r="W18" s="17">
        <v>0.115417937623115</v>
      </c>
      <c r="X18" s="17">
        <v>7.0157943326659797E-2</v>
      </c>
      <c r="Y18" s="17">
        <v>8.7551761497663305E-2</v>
      </c>
      <c r="Z18" s="17">
        <v>8.58456642001756E-2</v>
      </c>
      <c r="AA18" s="17">
        <v>7.35752698628684E-2</v>
      </c>
      <c r="AB18" s="17">
        <v>6.1645329698146498E-2</v>
      </c>
      <c r="AC18" s="17">
        <v>7.3507526599827094E-2</v>
      </c>
      <c r="AD18" s="17"/>
      <c r="AE18" s="17">
        <v>6.0591582236541902E-2</v>
      </c>
      <c r="AF18" s="17">
        <v>3.5249179831899402E-2</v>
      </c>
      <c r="AG18" s="17">
        <v>0.28384052844517699</v>
      </c>
      <c r="AH18" s="17"/>
      <c r="AI18" s="17">
        <v>4.24716971281872E-2</v>
      </c>
      <c r="AJ18" s="17">
        <v>2.89148946477422E-2</v>
      </c>
      <c r="AK18" s="17">
        <v>9.6690694160129695E-3</v>
      </c>
      <c r="AL18" s="17">
        <v>7.0449336102581805E-2</v>
      </c>
      <c r="AM18" s="17">
        <v>0.36365930618912901</v>
      </c>
      <c r="AN18" s="17"/>
      <c r="AO18" s="17">
        <v>2.88815517542911E-2</v>
      </c>
      <c r="AP18" s="17">
        <v>2.2944839046001399E-2</v>
      </c>
      <c r="AQ18" s="17">
        <v>1.27225141154414E-2</v>
      </c>
      <c r="AR18" s="17"/>
      <c r="AS18" s="17">
        <v>0.108660353831808</v>
      </c>
      <c r="AT18" s="17">
        <v>9.5655751524922394E-2</v>
      </c>
      <c r="AU18" s="17">
        <v>6.0969739335868502E-2</v>
      </c>
      <c r="AV18" s="17">
        <v>5.11624638641347E-2</v>
      </c>
      <c r="AW18" s="17">
        <v>4.3485385870326201E-2</v>
      </c>
    </row>
    <row r="19" spans="2:49" x14ac:dyDescent="0.25">
      <c r="B19" s="18" t="s">
        <v>150</v>
      </c>
      <c r="C19" s="19">
        <v>0.181253971905038</v>
      </c>
      <c r="D19" s="19">
        <v>0.128771617672328</v>
      </c>
      <c r="E19" s="19">
        <v>0.23205112959614899</v>
      </c>
      <c r="F19" s="19"/>
      <c r="G19" s="19">
        <v>0.129964219025097</v>
      </c>
      <c r="H19" s="19">
        <v>0.138399059270017</v>
      </c>
      <c r="I19" s="19">
        <v>0.17897113043537299</v>
      </c>
      <c r="J19" s="19">
        <v>0.212053372926746</v>
      </c>
      <c r="K19" s="19">
        <v>0.21274934311869001</v>
      </c>
      <c r="L19" s="19">
        <v>0.206386895973451</v>
      </c>
      <c r="M19" s="19"/>
      <c r="N19" s="19">
        <v>0.152187762254028</v>
      </c>
      <c r="O19" s="19">
        <v>0.19319475267904199</v>
      </c>
      <c r="P19" s="19">
        <v>0.19806085020873501</v>
      </c>
      <c r="Q19" s="19">
        <v>0.183757082980231</v>
      </c>
      <c r="R19" s="19"/>
      <c r="S19" s="19">
        <v>0.160714645019749</v>
      </c>
      <c r="T19" s="19">
        <v>0.204959589498176</v>
      </c>
      <c r="U19" s="19">
        <v>0.21732260291518599</v>
      </c>
      <c r="V19" s="19">
        <v>0.22345994781716499</v>
      </c>
      <c r="W19" s="19">
        <v>0.16133723460737201</v>
      </c>
      <c r="X19" s="19">
        <v>0.205093923650015</v>
      </c>
      <c r="Y19" s="19">
        <v>0.180188021011217</v>
      </c>
      <c r="Z19" s="19">
        <v>0.13417793077464499</v>
      </c>
      <c r="AA19" s="19">
        <v>0.16151244254250399</v>
      </c>
      <c r="AB19" s="19">
        <v>0.13265127692260101</v>
      </c>
      <c r="AC19" s="19">
        <v>0.19861167759401599</v>
      </c>
      <c r="AD19" s="19"/>
      <c r="AE19" s="19">
        <v>0.20797841044184401</v>
      </c>
      <c r="AF19" s="19">
        <v>0.142037819648204</v>
      </c>
      <c r="AG19" s="19">
        <v>0.19657225478092899</v>
      </c>
      <c r="AH19" s="19"/>
      <c r="AI19" s="19">
        <v>0.23432083298322101</v>
      </c>
      <c r="AJ19" s="19">
        <v>8.3617639943262406E-2</v>
      </c>
      <c r="AK19" s="19">
        <v>0.11688835988600201</v>
      </c>
      <c r="AL19" s="19">
        <v>0.15195492996305399</v>
      </c>
      <c r="AM19" s="19">
        <v>0.24009371565110901</v>
      </c>
      <c r="AN19" s="19"/>
      <c r="AO19" s="19">
        <v>0.13802416776843299</v>
      </c>
      <c r="AP19" s="19">
        <v>6.7106836903394806E-2</v>
      </c>
      <c r="AQ19" s="19">
        <v>9.3447164622713796E-2</v>
      </c>
      <c r="AR19" s="19"/>
      <c r="AS19" s="19">
        <v>0.21894287917931601</v>
      </c>
      <c r="AT19" s="19">
        <v>0.18395050327273799</v>
      </c>
      <c r="AU19" s="19">
        <v>0.150317575131965</v>
      </c>
      <c r="AV19" s="19">
        <v>0.119909932661594</v>
      </c>
      <c r="AW19" s="19">
        <v>0.12500937666449</v>
      </c>
    </row>
    <row r="20" spans="2:49" x14ac:dyDescent="0.25">
      <c r="B20" s="16"/>
    </row>
    <row r="21" spans="2:49" x14ac:dyDescent="0.25">
      <c r="B21" t="s">
        <v>77</v>
      </c>
    </row>
    <row r="22" spans="2:49" x14ac:dyDescent="0.25">
      <c r="B22" t="s">
        <v>78</v>
      </c>
    </row>
    <row r="24" spans="2:49" x14ac:dyDescent="0.25">
      <c r="B24"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W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630</v>
      </c>
      <c r="C9" s="17">
        <v>0.32859440026811398</v>
      </c>
      <c r="D9" s="17">
        <v>0.30540959215990299</v>
      </c>
      <c r="E9" s="17">
        <v>0.34942650270501502</v>
      </c>
      <c r="F9" s="17"/>
      <c r="G9" s="17">
        <v>0.33263893459987698</v>
      </c>
      <c r="H9" s="17">
        <v>0.29535154767147098</v>
      </c>
      <c r="I9" s="17">
        <v>0.28825116565307402</v>
      </c>
      <c r="J9" s="17">
        <v>0.31594811984065302</v>
      </c>
      <c r="K9" s="17">
        <v>0.33335330532581903</v>
      </c>
      <c r="L9" s="17">
        <v>0.39285853860778402</v>
      </c>
      <c r="M9" s="17"/>
      <c r="N9" s="17">
        <v>0.40211779344987703</v>
      </c>
      <c r="O9" s="17">
        <v>0.34133438580282499</v>
      </c>
      <c r="P9" s="17">
        <v>0.28701782521609598</v>
      </c>
      <c r="Q9" s="17">
        <v>0.27214187592414002</v>
      </c>
      <c r="R9" s="17"/>
      <c r="S9" s="17">
        <v>0.32208016211631801</v>
      </c>
      <c r="T9" s="17">
        <v>0.34578190092412098</v>
      </c>
      <c r="U9" s="17">
        <v>0.353847880983507</v>
      </c>
      <c r="V9" s="17">
        <v>0.38608500598662499</v>
      </c>
      <c r="W9" s="17">
        <v>0.322913216806821</v>
      </c>
      <c r="X9" s="17">
        <v>0.29212494728167498</v>
      </c>
      <c r="Y9" s="17">
        <v>0.31596666808483098</v>
      </c>
      <c r="Z9" s="17">
        <v>0.28312984476553399</v>
      </c>
      <c r="AA9" s="17">
        <v>0.30411058033001598</v>
      </c>
      <c r="AB9" s="17">
        <v>0.337539899344804</v>
      </c>
      <c r="AC9" s="17">
        <v>0.32617471264974701</v>
      </c>
      <c r="AD9" s="17"/>
      <c r="AE9" s="17">
        <v>0.25109454423542499</v>
      </c>
      <c r="AF9" s="17">
        <v>0.41505082197074</v>
      </c>
      <c r="AG9" s="17">
        <v>0.248374999632932</v>
      </c>
      <c r="AH9" s="17"/>
      <c r="AI9" s="17">
        <v>0.277190501534682</v>
      </c>
      <c r="AJ9" s="17">
        <v>0.38591405018234598</v>
      </c>
      <c r="AK9" s="17">
        <v>0.438493664532488</v>
      </c>
      <c r="AL9" s="17">
        <v>0.13532508021520201</v>
      </c>
      <c r="AM9" s="17">
        <v>0.26051159682012598</v>
      </c>
      <c r="AN9" s="17"/>
      <c r="AO9" s="17">
        <v>0.25799319643438401</v>
      </c>
      <c r="AP9" s="17">
        <v>0.39726701836331901</v>
      </c>
      <c r="AQ9" s="17">
        <v>0.42965373809936303</v>
      </c>
      <c r="AR9" s="17"/>
      <c r="AS9" s="17">
        <v>0.269032954800424</v>
      </c>
      <c r="AT9" s="17">
        <v>0.32963926409592598</v>
      </c>
      <c r="AU9" s="17">
        <v>0.387963815291893</v>
      </c>
      <c r="AV9" s="17">
        <v>0.39375232392519899</v>
      </c>
      <c r="AW9" s="17">
        <v>0.41134538879497401</v>
      </c>
    </row>
    <row r="10" spans="2:49" x14ac:dyDescent="0.25">
      <c r="B10" s="18" t="s">
        <v>631</v>
      </c>
      <c r="C10" s="17">
        <v>0.26110072902187298</v>
      </c>
      <c r="D10" s="17">
        <v>0.28135010273271099</v>
      </c>
      <c r="E10" s="17">
        <v>0.23951225947774499</v>
      </c>
      <c r="F10" s="17"/>
      <c r="G10" s="17">
        <v>0.29361184909308402</v>
      </c>
      <c r="H10" s="17">
        <v>0.26808916588101001</v>
      </c>
      <c r="I10" s="17">
        <v>0.26882233010467899</v>
      </c>
      <c r="J10" s="17">
        <v>0.249611729716428</v>
      </c>
      <c r="K10" s="17">
        <v>0.24619978254905101</v>
      </c>
      <c r="L10" s="17">
        <v>0.24652982534289899</v>
      </c>
      <c r="M10" s="17"/>
      <c r="N10" s="17">
        <v>0.328237207656844</v>
      </c>
      <c r="O10" s="17">
        <v>0.26896932050398897</v>
      </c>
      <c r="P10" s="17">
        <v>0.20512827502022399</v>
      </c>
      <c r="Q10" s="17">
        <v>0.22852368513961199</v>
      </c>
      <c r="R10" s="17"/>
      <c r="S10" s="17">
        <v>0.291050738031849</v>
      </c>
      <c r="T10" s="17">
        <v>0.28762167619813001</v>
      </c>
      <c r="U10" s="17">
        <v>0.243321684438665</v>
      </c>
      <c r="V10" s="17">
        <v>0.268815209670352</v>
      </c>
      <c r="W10" s="17">
        <v>0.28086214137188498</v>
      </c>
      <c r="X10" s="17">
        <v>0.231247090871983</v>
      </c>
      <c r="Y10" s="17">
        <v>0.22425460498493099</v>
      </c>
      <c r="Z10" s="17">
        <v>0.19197512294421201</v>
      </c>
      <c r="AA10" s="17">
        <v>0.23775782880541799</v>
      </c>
      <c r="AB10" s="17">
        <v>0.29187988717272101</v>
      </c>
      <c r="AC10" s="17">
        <v>0.25916994050258801</v>
      </c>
      <c r="AD10" s="17"/>
      <c r="AE10" s="17">
        <v>0.19258739302076799</v>
      </c>
      <c r="AF10" s="17">
        <v>0.31498780636116702</v>
      </c>
      <c r="AG10" s="17">
        <v>0.22532737004096501</v>
      </c>
      <c r="AH10" s="17"/>
      <c r="AI10" s="17">
        <v>0.178638713331017</v>
      </c>
      <c r="AJ10" s="17">
        <v>0.318166615334393</v>
      </c>
      <c r="AK10" s="17">
        <v>0.375109525333639</v>
      </c>
      <c r="AL10" s="17">
        <v>0.17192798650935201</v>
      </c>
      <c r="AM10" s="17">
        <v>0.21130883708819301</v>
      </c>
      <c r="AN10" s="17"/>
      <c r="AO10" s="17">
        <v>0.16579127182688</v>
      </c>
      <c r="AP10" s="17">
        <v>0.32712560592922202</v>
      </c>
      <c r="AQ10" s="17">
        <v>0.34654846546982798</v>
      </c>
      <c r="AR10" s="17"/>
      <c r="AS10" s="17">
        <v>0.202811772676324</v>
      </c>
      <c r="AT10" s="17">
        <v>0.26884840786209802</v>
      </c>
      <c r="AU10" s="17">
        <v>0.30917360666875698</v>
      </c>
      <c r="AV10" s="17">
        <v>0.32501617745674</v>
      </c>
      <c r="AW10" s="17">
        <v>0.34035529958557997</v>
      </c>
    </row>
    <row r="11" spans="2:49" ht="60" x14ac:dyDescent="0.25">
      <c r="B11" s="18" t="s">
        <v>632</v>
      </c>
      <c r="C11" s="17">
        <v>0.22080245197753801</v>
      </c>
      <c r="D11" s="17">
        <v>0.21854111128478201</v>
      </c>
      <c r="E11" s="17">
        <v>0.22245613260019101</v>
      </c>
      <c r="F11" s="17"/>
      <c r="G11" s="17">
        <v>0.24582573568878299</v>
      </c>
      <c r="H11" s="17">
        <v>0.21161550691116501</v>
      </c>
      <c r="I11" s="17">
        <v>0.19542524898844499</v>
      </c>
      <c r="J11" s="17">
        <v>0.19186415361622799</v>
      </c>
      <c r="K11" s="17">
        <v>0.230827014468479</v>
      </c>
      <c r="L11" s="17">
        <v>0.24887305975535001</v>
      </c>
      <c r="M11" s="17"/>
      <c r="N11" s="17">
        <v>0.27192468766470301</v>
      </c>
      <c r="O11" s="17">
        <v>0.238235039387547</v>
      </c>
      <c r="P11" s="17">
        <v>0.180567903096544</v>
      </c>
      <c r="Q11" s="17">
        <v>0.18217033451853401</v>
      </c>
      <c r="R11" s="17"/>
      <c r="S11" s="17">
        <v>0.23388724890055701</v>
      </c>
      <c r="T11" s="17">
        <v>0.222069328967717</v>
      </c>
      <c r="U11" s="17">
        <v>0.18458430147073601</v>
      </c>
      <c r="V11" s="17">
        <v>0.26147761371315797</v>
      </c>
      <c r="W11" s="17">
        <v>0.21025837589956101</v>
      </c>
      <c r="X11" s="17">
        <v>0.23107444602511901</v>
      </c>
      <c r="Y11" s="17">
        <v>0.202442880248284</v>
      </c>
      <c r="Z11" s="17">
        <v>0.172431105682949</v>
      </c>
      <c r="AA11" s="17">
        <v>0.212846271897565</v>
      </c>
      <c r="AB11" s="17">
        <v>0.230778333485018</v>
      </c>
      <c r="AC11" s="17">
        <v>0.229472497439311</v>
      </c>
      <c r="AD11" s="17"/>
      <c r="AE11" s="17">
        <v>0.168778716801259</v>
      </c>
      <c r="AF11" s="17">
        <v>0.26921738392188899</v>
      </c>
      <c r="AG11" s="17">
        <v>0.177500828057535</v>
      </c>
      <c r="AH11" s="17"/>
      <c r="AI11" s="17">
        <v>0.18243318626757901</v>
      </c>
      <c r="AJ11" s="17">
        <v>0.24542700712294199</v>
      </c>
      <c r="AK11" s="17">
        <v>0.332545093699949</v>
      </c>
      <c r="AL11" s="17">
        <v>4.70589442542792E-2</v>
      </c>
      <c r="AM11" s="17">
        <v>0.17051593714093299</v>
      </c>
      <c r="AN11" s="17"/>
      <c r="AO11" s="17">
        <v>0.162685968977023</v>
      </c>
      <c r="AP11" s="17">
        <v>0.25790595865701499</v>
      </c>
      <c r="AQ11" s="17">
        <v>0.28995592104886397</v>
      </c>
      <c r="AR11" s="17"/>
      <c r="AS11" s="17">
        <v>0.17678158690272799</v>
      </c>
      <c r="AT11" s="17">
        <v>0.21827369632611801</v>
      </c>
      <c r="AU11" s="17">
        <v>0.25865266339205201</v>
      </c>
      <c r="AV11" s="17">
        <v>0.25668585739182298</v>
      </c>
      <c r="AW11" s="17">
        <v>0.28362195001242502</v>
      </c>
    </row>
    <row r="12" spans="2:49" x14ac:dyDescent="0.25">
      <c r="B12" s="18" t="s">
        <v>633</v>
      </c>
      <c r="C12" s="17">
        <v>0.219739380313069</v>
      </c>
      <c r="D12" s="17">
        <v>0.23025887954343199</v>
      </c>
      <c r="E12" s="17">
        <v>0.20676685579354501</v>
      </c>
      <c r="F12" s="17"/>
      <c r="G12" s="17">
        <v>0.25244177619248198</v>
      </c>
      <c r="H12" s="17">
        <v>0.243320286062749</v>
      </c>
      <c r="I12" s="17">
        <v>0.21473640357428</v>
      </c>
      <c r="J12" s="17">
        <v>0.20077391478071199</v>
      </c>
      <c r="K12" s="17">
        <v>0.20805937517665399</v>
      </c>
      <c r="L12" s="17">
        <v>0.205840020314044</v>
      </c>
      <c r="M12" s="17"/>
      <c r="N12" s="17">
        <v>0.26154197741649698</v>
      </c>
      <c r="O12" s="17">
        <v>0.221814418093817</v>
      </c>
      <c r="P12" s="17">
        <v>0.18219160484925101</v>
      </c>
      <c r="Q12" s="17">
        <v>0.205899338777524</v>
      </c>
      <c r="R12" s="17"/>
      <c r="S12" s="17">
        <v>0.23795339671063601</v>
      </c>
      <c r="T12" s="17">
        <v>0.228819331072005</v>
      </c>
      <c r="U12" s="17">
        <v>0.213394555188097</v>
      </c>
      <c r="V12" s="17">
        <v>0.22550989890998799</v>
      </c>
      <c r="W12" s="17">
        <v>0.22706261356124899</v>
      </c>
      <c r="X12" s="17">
        <v>0.181522569083652</v>
      </c>
      <c r="Y12" s="17">
        <v>0.21212680464346501</v>
      </c>
      <c r="Z12" s="17">
        <v>0.173131173528943</v>
      </c>
      <c r="AA12" s="17">
        <v>0.20560784946924901</v>
      </c>
      <c r="AB12" s="17">
        <v>0.24842704214932801</v>
      </c>
      <c r="AC12" s="17">
        <v>0.23230213737506</v>
      </c>
      <c r="AD12" s="17"/>
      <c r="AE12" s="17">
        <v>0.13630913061140401</v>
      </c>
      <c r="AF12" s="17">
        <v>0.29936591109383998</v>
      </c>
      <c r="AG12" s="17">
        <v>0.16973287609572901</v>
      </c>
      <c r="AH12" s="17"/>
      <c r="AI12" s="17">
        <v>0.13136817470170201</v>
      </c>
      <c r="AJ12" s="17">
        <v>0.30168625313144898</v>
      </c>
      <c r="AK12" s="17">
        <v>0.30899245260949598</v>
      </c>
      <c r="AL12" s="17">
        <v>0.13789705235439101</v>
      </c>
      <c r="AM12" s="17">
        <v>0.152057701737079</v>
      </c>
      <c r="AN12" s="17"/>
      <c r="AO12" s="17">
        <v>0.11140338380396</v>
      </c>
      <c r="AP12" s="17">
        <v>0.29760067933523199</v>
      </c>
      <c r="AQ12" s="17">
        <v>0.263717555756871</v>
      </c>
      <c r="AR12" s="17"/>
      <c r="AS12" s="17">
        <v>0.18220895753563299</v>
      </c>
      <c r="AT12" s="17">
        <v>0.211919288018596</v>
      </c>
      <c r="AU12" s="17">
        <v>0.242512026404864</v>
      </c>
      <c r="AV12" s="17">
        <v>0.31813979104874102</v>
      </c>
      <c r="AW12" s="17">
        <v>0.26831683144701801</v>
      </c>
    </row>
    <row r="13" spans="2:49" x14ac:dyDescent="0.25">
      <c r="B13" s="18" t="s">
        <v>634</v>
      </c>
      <c r="C13" s="17">
        <v>0.1829832781903</v>
      </c>
      <c r="D13" s="17">
        <v>0.183310860932381</v>
      </c>
      <c r="E13" s="17">
        <v>0.18070828816951001</v>
      </c>
      <c r="F13" s="17"/>
      <c r="G13" s="17">
        <v>0.26052445570271299</v>
      </c>
      <c r="H13" s="17">
        <v>0.200258274899385</v>
      </c>
      <c r="I13" s="17">
        <v>0.19861412924104899</v>
      </c>
      <c r="J13" s="17">
        <v>0.14755109764056201</v>
      </c>
      <c r="K13" s="17">
        <v>0.14119456384308199</v>
      </c>
      <c r="L13" s="17">
        <v>0.16072624292426299</v>
      </c>
      <c r="M13" s="17"/>
      <c r="N13" s="17">
        <v>0.228753421744959</v>
      </c>
      <c r="O13" s="17">
        <v>0.19078205496386699</v>
      </c>
      <c r="P13" s="17">
        <v>0.149427407868331</v>
      </c>
      <c r="Q13" s="17">
        <v>0.15483495889969401</v>
      </c>
      <c r="R13" s="17"/>
      <c r="S13" s="17">
        <v>0.200873822025052</v>
      </c>
      <c r="T13" s="17">
        <v>0.19482492174239799</v>
      </c>
      <c r="U13" s="17">
        <v>0.184006640617144</v>
      </c>
      <c r="V13" s="17">
        <v>0.20341994264704499</v>
      </c>
      <c r="W13" s="17">
        <v>0.17798249419443801</v>
      </c>
      <c r="X13" s="17">
        <v>0.15130047843656999</v>
      </c>
      <c r="Y13" s="17">
        <v>0.184711280575555</v>
      </c>
      <c r="Z13" s="17">
        <v>0.119246260400116</v>
      </c>
      <c r="AA13" s="17">
        <v>0.17070735953112601</v>
      </c>
      <c r="AB13" s="17">
        <v>0.196674893522606</v>
      </c>
      <c r="AC13" s="17">
        <v>0.17820001773927399</v>
      </c>
      <c r="AD13" s="17"/>
      <c r="AE13" s="17">
        <v>0.11553782987547299</v>
      </c>
      <c r="AF13" s="17">
        <v>0.230691217801056</v>
      </c>
      <c r="AG13" s="17">
        <v>0.172411376068213</v>
      </c>
      <c r="AH13" s="17"/>
      <c r="AI13" s="17">
        <v>0.120285166367531</v>
      </c>
      <c r="AJ13" s="17">
        <v>0.22892957830875699</v>
      </c>
      <c r="AK13" s="17">
        <v>0.29001299350527798</v>
      </c>
      <c r="AL13" s="17">
        <v>6.4002135545504296E-2</v>
      </c>
      <c r="AM13" s="17">
        <v>0.15606950611333201</v>
      </c>
      <c r="AN13" s="17"/>
      <c r="AO13" s="17">
        <v>0.119513164774688</v>
      </c>
      <c r="AP13" s="17">
        <v>0.23380076017458001</v>
      </c>
      <c r="AQ13" s="17">
        <v>0.26194654569245901</v>
      </c>
      <c r="AR13" s="17"/>
      <c r="AS13" s="17">
        <v>0.14989252382872201</v>
      </c>
      <c r="AT13" s="17">
        <v>0.177012263148422</v>
      </c>
      <c r="AU13" s="17">
        <v>0.20728301902391799</v>
      </c>
      <c r="AV13" s="17">
        <v>0.26595544544337502</v>
      </c>
      <c r="AW13" s="17">
        <v>0.274419665736166</v>
      </c>
    </row>
    <row r="14" spans="2:49" ht="45" x14ac:dyDescent="0.25">
      <c r="B14" s="18" t="s">
        <v>635</v>
      </c>
      <c r="C14" s="17">
        <v>0.16580135892928</v>
      </c>
      <c r="D14" s="17">
        <v>0.18153460966632701</v>
      </c>
      <c r="E14" s="17">
        <v>0.151376222664029</v>
      </c>
      <c r="F14" s="17"/>
      <c r="G14" s="17">
        <v>0.124312659197055</v>
      </c>
      <c r="H14" s="17">
        <v>0.126250283186741</v>
      </c>
      <c r="I14" s="17">
        <v>0.13472597947267401</v>
      </c>
      <c r="J14" s="17">
        <v>0.15584737110096</v>
      </c>
      <c r="K14" s="17">
        <v>0.20098953125876801</v>
      </c>
      <c r="L14" s="17">
        <v>0.23575350829439901</v>
      </c>
      <c r="M14" s="17"/>
      <c r="N14" s="17">
        <v>0.169104848857595</v>
      </c>
      <c r="O14" s="17">
        <v>0.166243226131497</v>
      </c>
      <c r="P14" s="17">
        <v>0.16777356369732599</v>
      </c>
      <c r="Q14" s="17">
        <v>0.15964090658185201</v>
      </c>
      <c r="R14" s="17"/>
      <c r="S14" s="17">
        <v>0.14388678063110799</v>
      </c>
      <c r="T14" s="17">
        <v>0.14544714684688601</v>
      </c>
      <c r="U14" s="17">
        <v>0.16754175764257001</v>
      </c>
      <c r="V14" s="17">
        <v>0.17805885593019899</v>
      </c>
      <c r="W14" s="17">
        <v>0.20666575663366801</v>
      </c>
      <c r="X14" s="17">
        <v>0.15402984731116401</v>
      </c>
      <c r="Y14" s="17">
        <v>0.166752424944482</v>
      </c>
      <c r="Z14" s="17">
        <v>0.19391229819243899</v>
      </c>
      <c r="AA14" s="17">
        <v>0.156240977917248</v>
      </c>
      <c r="AB14" s="17">
        <v>0.203157806794452</v>
      </c>
      <c r="AC14" s="17">
        <v>0.149143297964177</v>
      </c>
      <c r="AD14" s="17"/>
      <c r="AE14" s="17">
        <v>0.250223837814954</v>
      </c>
      <c r="AF14" s="17">
        <v>0.11866124197772</v>
      </c>
      <c r="AG14" s="17">
        <v>0.13863136243711099</v>
      </c>
      <c r="AH14" s="17"/>
      <c r="AI14" s="17">
        <v>0.26963988859553101</v>
      </c>
      <c r="AJ14" s="17">
        <v>9.7582336918201507E-2</v>
      </c>
      <c r="AK14" s="17">
        <v>0.114676101491234</v>
      </c>
      <c r="AL14" s="17">
        <v>0.270334288970763</v>
      </c>
      <c r="AM14" s="17">
        <v>0.13351542898041199</v>
      </c>
      <c r="AN14" s="17"/>
      <c r="AO14" s="17">
        <v>0.29590614222218298</v>
      </c>
      <c r="AP14" s="17">
        <v>9.6790972578297996E-2</v>
      </c>
      <c r="AQ14" s="17">
        <v>0.118137620340627</v>
      </c>
      <c r="AR14" s="17"/>
      <c r="AS14" s="17">
        <v>0.18366984455447799</v>
      </c>
      <c r="AT14" s="17">
        <v>0.14628680682169001</v>
      </c>
      <c r="AU14" s="17">
        <v>0.15389683578961599</v>
      </c>
      <c r="AV14" s="17">
        <v>0.16253211138375501</v>
      </c>
      <c r="AW14" s="17">
        <v>0.16817998543236801</v>
      </c>
    </row>
    <row r="15" spans="2:49" ht="30" x14ac:dyDescent="0.25">
      <c r="B15" s="18" t="s">
        <v>636</v>
      </c>
      <c r="C15" s="17">
        <v>0.13347489452712899</v>
      </c>
      <c r="D15" s="17">
        <v>0.16389710637517499</v>
      </c>
      <c r="E15" s="17">
        <v>0.104444212910101</v>
      </c>
      <c r="F15" s="17"/>
      <c r="G15" s="17">
        <v>8.9053641922256996E-2</v>
      </c>
      <c r="H15" s="17">
        <v>0.101680938103024</v>
      </c>
      <c r="I15" s="17">
        <v>0.11179418627125</v>
      </c>
      <c r="J15" s="17">
        <v>0.128984348637846</v>
      </c>
      <c r="K15" s="17">
        <v>0.14827943378555</v>
      </c>
      <c r="L15" s="17">
        <v>0.20067391289060801</v>
      </c>
      <c r="M15" s="17"/>
      <c r="N15" s="17">
        <v>0.141773359985988</v>
      </c>
      <c r="O15" s="17">
        <v>0.134417376594373</v>
      </c>
      <c r="P15" s="17">
        <v>0.14204222208180201</v>
      </c>
      <c r="Q15" s="17">
        <v>0.11490415133343899</v>
      </c>
      <c r="R15" s="17"/>
      <c r="S15" s="17">
        <v>0.13101468082531501</v>
      </c>
      <c r="T15" s="17">
        <v>0.121878892106475</v>
      </c>
      <c r="U15" s="17">
        <v>0.125554425989263</v>
      </c>
      <c r="V15" s="17">
        <v>0.10703161506174801</v>
      </c>
      <c r="W15" s="17">
        <v>0.10868132167045801</v>
      </c>
      <c r="X15" s="17">
        <v>0.15677981797689999</v>
      </c>
      <c r="Y15" s="17">
        <v>0.14704798794827001</v>
      </c>
      <c r="Z15" s="17">
        <v>0.15831052954945901</v>
      </c>
      <c r="AA15" s="17">
        <v>0.103745142504547</v>
      </c>
      <c r="AB15" s="17">
        <v>0.180837824671333</v>
      </c>
      <c r="AC15" s="17">
        <v>0.16209441713949299</v>
      </c>
      <c r="AD15" s="17"/>
      <c r="AE15" s="17">
        <v>0.21708319413893501</v>
      </c>
      <c r="AF15" s="17">
        <v>0.10036660943221599</v>
      </c>
      <c r="AG15" s="17">
        <v>7.453027568501E-2</v>
      </c>
      <c r="AH15" s="17"/>
      <c r="AI15" s="17">
        <v>0.221732309366799</v>
      </c>
      <c r="AJ15" s="17">
        <v>8.2332775866085506E-2</v>
      </c>
      <c r="AK15" s="17">
        <v>9.3502013194327493E-2</v>
      </c>
      <c r="AL15" s="17">
        <v>0.264524755876625</v>
      </c>
      <c r="AM15" s="17">
        <v>8.0548475515650406E-2</v>
      </c>
      <c r="AN15" s="17"/>
      <c r="AO15" s="17">
        <v>0.24427533378106001</v>
      </c>
      <c r="AP15" s="17">
        <v>8.5165615380568799E-2</v>
      </c>
      <c r="AQ15" s="17">
        <v>8.6566679357716295E-2</v>
      </c>
      <c r="AR15" s="17"/>
      <c r="AS15" s="17">
        <v>0.13654082042416901</v>
      </c>
      <c r="AT15" s="17">
        <v>0.13438244992662701</v>
      </c>
      <c r="AU15" s="17">
        <v>0.124561774484465</v>
      </c>
      <c r="AV15" s="17">
        <v>0.13590981495486701</v>
      </c>
      <c r="AW15" s="17">
        <v>0.20410469590592201</v>
      </c>
    </row>
    <row r="16" spans="2:49" ht="30" x14ac:dyDescent="0.25">
      <c r="B16" s="18" t="s">
        <v>637</v>
      </c>
      <c r="C16" s="17">
        <v>0.12659276192607699</v>
      </c>
      <c r="D16" s="17">
        <v>0.13305522221135299</v>
      </c>
      <c r="E16" s="17">
        <v>0.119387436523508</v>
      </c>
      <c r="F16" s="17"/>
      <c r="G16" s="17">
        <v>0.15097352916082901</v>
      </c>
      <c r="H16" s="17">
        <v>0.15543595709296601</v>
      </c>
      <c r="I16" s="17">
        <v>0.13523749978321001</v>
      </c>
      <c r="J16" s="17">
        <v>0.103190077789215</v>
      </c>
      <c r="K16" s="17">
        <v>0.11348186488819</v>
      </c>
      <c r="L16" s="17">
        <v>0.107471244803456</v>
      </c>
      <c r="M16" s="17"/>
      <c r="N16" s="17">
        <v>0.152612185541426</v>
      </c>
      <c r="O16" s="17">
        <v>0.126750410025189</v>
      </c>
      <c r="P16" s="17">
        <v>0.109064413870561</v>
      </c>
      <c r="Q16" s="17">
        <v>0.11627112210174299</v>
      </c>
      <c r="R16" s="17"/>
      <c r="S16" s="17">
        <v>0.14159853886009</v>
      </c>
      <c r="T16" s="17">
        <v>0.14496365069645201</v>
      </c>
      <c r="U16" s="17">
        <v>0.13167306528198999</v>
      </c>
      <c r="V16" s="17">
        <v>0.113904458900633</v>
      </c>
      <c r="W16" s="17">
        <v>0.13388458424090499</v>
      </c>
      <c r="X16" s="17">
        <v>0.109045981808508</v>
      </c>
      <c r="Y16" s="17">
        <v>0.12662071748842901</v>
      </c>
      <c r="Z16" s="17">
        <v>9.0982111391898698E-2</v>
      </c>
      <c r="AA16" s="17">
        <v>0.106442586671175</v>
      </c>
      <c r="AB16" s="17">
        <v>0.13502121753496499</v>
      </c>
      <c r="AC16" s="17">
        <v>0.13047980103158399</v>
      </c>
      <c r="AD16" s="17"/>
      <c r="AE16" s="17">
        <v>8.24871330689642E-2</v>
      </c>
      <c r="AF16" s="17">
        <v>0.166141161981782</v>
      </c>
      <c r="AG16" s="17">
        <v>0.108884706699493</v>
      </c>
      <c r="AH16" s="17"/>
      <c r="AI16" s="17">
        <v>5.8358533471770203E-2</v>
      </c>
      <c r="AJ16" s="17">
        <v>0.187463242564963</v>
      </c>
      <c r="AK16" s="17">
        <v>0.16210695187344601</v>
      </c>
      <c r="AL16" s="17">
        <v>8.3302697469480699E-2</v>
      </c>
      <c r="AM16" s="17">
        <v>0.11190042786125901</v>
      </c>
      <c r="AN16" s="17"/>
      <c r="AO16" s="17">
        <v>3.1058525414219301E-2</v>
      </c>
      <c r="AP16" s="17">
        <v>0.190191750839381</v>
      </c>
      <c r="AQ16" s="17">
        <v>0.17100563612292599</v>
      </c>
      <c r="AR16" s="17"/>
      <c r="AS16" s="17">
        <v>0.10488180104090999</v>
      </c>
      <c r="AT16" s="17">
        <v>0.129263181709906</v>
      </c>
      <c r="AU16" s="17">
        <v>0.13812357618364299</v>
      </c>
      <c r="AV16" s="17">
        <v>0.164144951957921</v>
      </c>
      <c r="AW16" s="17">
        <v>0.214549835390971</v>
      </c>
    </row>
    <row r="17" spans="2:49" x14ac:dyDescent="0.25">
      <c r="B17" s="18" t="s">
        <v>104</v>
      </c>
      <c r="C17" s="17">
        <v>0.113586114035353</v>
      </c>
      <c r="D17" s="17">
        <v>7.7918083862033E-2</v>
      </c>
      <c r="E17" s="17">
        <v>0.14786833775727101</v>
      </c>
      <c r="F17" s="17"/>
      <c r="G17" s="17">
        <v>0.111780038105878</v>
      </c>
      <c r="H17" s="17">
        <v>0.12479141430261199</v>
      </c>
      <c r="I17" s="17">
        <v>0.119298741939421</v>
      </c>
      <c r="J17" s="17">
        <v>0.12921216480014799</v>
      </c>
      <c r="K17" s="17">
        <v>0.105358082552934</v>
      </c>
      <c r="L17" s="17">
        <v>9.38577792156986E-2</v>
      </c>
      <c r="M17" s="17"/>
      <c r="N17" s="17">
        <v>6.6498534864719405E-2</v>
      </c>
      <c r="O17" s="17">
        <v>0.117344264129186</v>
      </c>
      <c r="P17" s="17">
        <v>0.12765494892844201</v>
      </c>
      <c r="Q17" s="17">
        <v>0.14829838172087201</v>
      </c>
      <c r="R17" s="17"/>
      <c r="S17" s="17">
        <v>9.8977984342758493E-2</v>
      </c>
      <c r="T17" s="17">
        <v>0.12212197314550199</v>
      </c>
      <c r="U17" s="17">
        <v>8.9986136613321596E-2</v>
      </c>
      <c r="V17" s="17">
        <v>9.0742027339416303E-2</v>
      </c>
      <c r="W17" s="17">
        <v>0.13186413613404499</v>
      </c>
      <c r="X17" s="17">
        <v>0.144377000388488</v>
      </c>
      <c r="Y17" s="17">
        <v>0.116426631472116</v>
      </c>
      <c r="Z17" s="17">
        <v>0.120273954267755</v>
      </c>
      <c r="AA17" s="17">
        <v>0.10992213670152</v>
      </c>
      <c r="AB17" s="17">
        <v>0.108873272760662</v>
      </c>
      <c r="AC17" s="17">
        <v>0.13688713228674801</v>
      </c>
      <c r="AD17" s="17"/>
      <c r="AE17" s="17">
        <v>0.101788921897161</v>
      </c>
      <c r="AF17" s="17">
        <v>8.3332385754318603E-2</v>
      </c>
      <c r="AG17" s="17">
        <v>0.18493217915837801</v>
      </c>
      <c r="AH17" s="17"/>
      <c r="AI17" s="17">
        <v>0.10026191983072499</v>
      </c>
      <c r="AJ17" s="17">
        <v>8.4477638005856406E-2</v>
      </c>
      <c r="AK17" s="17">
        <v>5.3897199885590698E-2</v>
      </c>
      <c r="AL17" s="17">
        <v>9.6830795926376098E-2</v>
      </c>
      <c r="AM17" s="17">
        <v>0.18824956088452499</v>
      </c>
      <c r="AN17" s="17"/>
      <c r="AO17" s="17">
        <v>8.2079080271582797E-2</v>
      </c>
      <c r="AP17" s="17">
        <v>9.1259895050566295E-2</v>
      </c>
      <c r="AQ17" s="17">
        <v>5.2731414734900499E-2</v>
      </c>
      <c r="AR17" s="17"/>
      <c r="AS17" s="17">
        <v>0.153865338507994</v>
      </c>
      <c r="AT17" s="17">
        <v>0.104652603280146</v>
      </c>
      <c r="AU17" s="17">
        <v>8.31707650298881E-2</v>
      </c>
      <c r="AV17" s="17">
        <v>7.2813205954973606E-2</v>
      </c>
      <c r="AW17" s="17">
        <v>5.0152031848847901E-2</v>
      </c>
    </row>
    <row r="18" spans="2:49" x14ac:dyDescent="0.25">
      <c r="B18" s="18" t="s">
        <v>638</v>
      </c>
      <c r="C18" s="17">
        <v>9.9905457896808894E-2</v>
      </c>
      <c r="D18" s="17">
        <v>0.122011434935761</v>
      </c>
      <c r="E18" s="17">
        <v>7.9174591992350593E-2</v>
      </c>
      <c r="F18" s="17"/>
      <c r="G18" s="17">
        <v>9.32386784118346E-2</v>
      </c>
      <c r="H18" s="17">
        <v>7.3571613609868206E-2</v>
      </c>
      <c r="I18" s="17">
        <v>9.2085648032246795E-2</v>
      </c>
      <c r="J18" s="17">
        <v>8.6969445829207098E-2</v>
      </c>
      <c r="K18" s="17">
        <v>0.12027897462728999</v>
      </c>
      <c r="L18" s="17">
        <v>0.12903087945307201</v>
      </c>
      <c r="M18" s="17"/>
      <c r="N18" s="17">
        <v>8.7201228877376705E-2</v>
      </c>
      <c r="O18" s="17">
        <v>9.7396720156916902E-2</v>
      </c>
      <c r="P18" s="17">
        <v>0.119111743367149</v>
      </c>
      <c r="Q18" s="17">
        <v>9.8685140030507004E-2</v>
      </c>
      <c r="R18" s="17"/>
      <c r="S18" s="17">
        <v>0.102252193578036</v>
      </c>
      <c r="T18" s="17">
        <v>9.2529910321128603E-2</v>
      </c>
      <c r="U18" s="17">
        <v>6.8508497949436503E-2</v>
      </c>
      <c r="V18" s="17">
        <v>0.108117027589948</v>
      </c>
      <c r="W18" s="17">
        <v>0.12750090524233601</v>
      </c>
      <c r="X18" s="17">
        <v>0.113166609486393</v>
      </c>
      <c r="Y18" s="17">
        <v>0.10114771402888</v>
      </c>
      <c r="Z18" s="17">
        <v>0.14794062139138001</v>
      </c>
      <c r="AA18" s="17">
        <v>9.1629946494188E-2</v>
      </c>
      <c r="AB18" s="17">
        <v>8.3024462283466105E-2</v>
      </c>
      <c r="AC18" s="17">
        <v>9.3813587856342598E-2</v>
      </c>
      <c r="AD18" s="17"/>
      <c r="AE18" s="17">
        <v>0.163032358773951</v>
      </c>
      <c r="AF18" s="17">
        <v>7.4020430812920507E-2</v>
      </c>
      <c r="AG18" s="17">
        <v>4.5236113567814602E-2</v>
      </c>
      <c r="AH18" s="17"/>
      <c r="AI18" s="17">
        <v>0.15745727075761301</v>
      </c>
      <c r="AJ18" s="17">
        <v>7.8656602873212605E-2</v>
      </c>
      <c r="AK18" s="17">
        <v>5.8862193621329002E-2</v>
      </c>
      <c r="AL18" s="17">
        <v>0.29377936860002402</v>
      </c>
      <c r="AM18" s="17">
        <v>4.6428157235730197E-2</v>
      </c>
      <c r="AN18" s="17"/>
      <c r="AO18" s="17">
        <v>0.16386907232013501</v>
      </c>
      <c r="AP18" s="17">
        <v>7.2669283619078706E-2</v>
      </c>
      <c r="AQ18" s="17">
        <v>6.8629779745014802E-2</v>
      </c>
      <c r="AR18" s="17"/>
      <c r="AS18" s="17">
        <v>0.10282272394700399</v>
      </c>
      <c r="AT18" s="17">
        <v>0.10130532418442099</v>
      </c>
      <c r="AU18" s="17">
        <v>9.0049764072863595E-2</v>
      </c>
      <c r="AV18" s="17">
        <v>9.9281461373704999E-2</v>
      </c>
      <c r="AW18" s="17">
        <v>0.107310850078999</v>
      </c>
    </row>
    <row r="19" spans="2:49" ht="45" x14ac:dyDescent="0.25">
      <c r="B19" s="18" t="s">
        <v>639</v>
      </c>
      <c r="C19" s="17">
        <v>7.9768568248707497E-2</v>
      </c>
      <c r="D19" s="17">
        <v>9.9371760507170601E-2</v>
      </c>
      <c r="E19" s="17">
        <v>6.0788998001698999E-2</v>
      </c>
      <c r="F19" s="17"/>
      <c r="G19" s="17">
        <v>0.104698113846554</v>
      </c>
      <c r="H19" s="17">
        <v>7.5847715901259202E-2</v>
      </c>
      <c r="I19" s="17">
        <v>6.5227634827713502E-2</v>
      </c>
      <c r="J19" s="17">
        <v>6.0257496893929202E-2</v>
      </c>
      <c r="K19" s="17">
        <v>8.3362480967168404E-2</v>
      </c>
      <c r="L19" s="17">
        <v>9.1440188454787005E-2</v>
      </c>
      <c r="M19" s="17"/>
      <c r="N19" s="17">
        <v>7.5466672051014302E-2</v>
      </c>
      <c r="O19" s="17">
        <v>7.6530956141053999E-2</v>
      </c>
      <c r="P19" s="17">
        <v>8.6530569233349397E-2</v>
      </c>
      <c r="Q19" s="17">
        <v>8.2538592161648203E-2</v>
      </c>
      <c r="R19" s="17"/>
      <c r="S19" s="17">
        <v>0.109409403497727</v>
      </c>
      <c r="T19" s="17">
        <v>8.1209754791435204E-2</v>
      </c>
      <c r="U19" s="17">
        <v>5.3729292378298599E-2</v>
      </c>
      <c r="V19" s="17">
        <v>7.3050754363919598E-2</v>
      </c>
      <c r="W19" s="17">
        <v>6.9761164117712299E-2</v>
      </c>
      <c r="X19" s="17">
        <v>8.8402789337960502E-2</v>
      </c>
      <c r="Y19" s="17">
        <v>8.8033039534185606E-2</v>
      </c>
      <c r="Z19" s="17">
        <v>9.7774673014904598E-2</v>
      </c>
      <c r="AA19" s="17">
        <v>5.4707245781952601E-2</v>
      </c>
      <c r="AB19" s="17">
        <v>8.6119365457912503E-2</v>
      </c>
      <c r="AC19" s="17">
        <v>6.13960185297334E-2</v>
      </c>
      <c r="AD19" s="17"/>
      <c r="AE19" s="17">
        <v>0.115829587273673</v>
      </c>
      <c r="AF19" s="17">
        <v>6.1473856047319801E-2</v>
      </c>
      <c r="AG19" s="17">
        <v>6.22704332238046E-2</v>
      </c>
      <c r="AH19" s="17"/>
      <c r="AI19" s="17">
        <v>0.124604058918208</v>
      </c>
      <c r="AJ19" s="17">
        <v>6.0586340696576903E-2</v>
      </c>
      <c r="AK19" s="17">
        <v>7.1645581554967794E-2</v>
      </c>
      <c r="AL19" s="17">
        <v>6.3422192808546704E-2</v>
      </c>
      <c r="AM19" s="17">
        <v>4.5955541822993801E-2</v>
      </c>
      <c r="AN19" s="17"/>
      <c r="AO19" s="17">
        <v>0.13338795447464</v>
      </c>
      <c r="AP19" s="17">
        <v>5.9628201712581902E-2</v>
      </c>
      <c r="AQ19" s="17">
        <v>5.3680733785482798E-2</v>
      </c>
      <c r="AR19" s="17"/>
      <c r="AS19" s="17">
        <v>6.9604298312966703E-2</v>
      </c>
      <c r="AT19" s="17">
        <v>7.0997097383068197E-2</v>
      </c>
      <c r="AU19" s="17">
        <v>9.4686424330224395E-2</v>
      </c>
      <c r="AV19" s="17">
        <v>0.102438906262056</v>
      </c>
      <c r="AW19" s="17">
        <v>0.108052989294031</v>
      </c>
    </row>
    <row r="20" spans="2:49" ht="30" x14ac:dyDescent="0.25">
      <c r="B20" s="18" t="s">
        <v>640</v>
      </c>
      <c r="C20" s="17">
        <v>7.40996358095274E-2</v>
      </c>
      <c r="D20" s="17">
        <v>9.2292383362801003E-2</v>
      </c>
      <c r="E20" s="17">
        <v>5.6503145487574097E-2</v>
      </c>
      <c r="F20" s="17"/>
      <c r="G20" s="17">
        <v>7.2138601622035295E-2</v>
      </c>
      <c r="H20" s="17">
        <v>6.1698041690813402E-2</v>
      </c>
      <c r="I20" s="17">
        <v>5.8054010919246002E-2</v>
      </c>
      <c r="J20" s="17">
        <v>6.7314474135941299E-2</v>
      </c>
      <c r="K20" s="17">
        <v>7.9777124623546095E-2</v>
      </c>
      <c r="L20" s="17">
        <v>0.10028866460276099</v>
      </c>
      <c r="M20" s="17"/>
      <c r="N20" s="17">
        <v>7.2604294588940299E-2</v>
      </c>
      <c r="O20" s="17">
        <v>6.1705404676130601E-2</v>
      </c>
      <c r="P20" s="17">
        <v>8.8792175357653505E-2</v>
      </c>
      <c r="Q20" s="17">
        <v>7.6261391073373597E-2</v>
      </c>
      <c r="R20" s="17"/>
      <c r="S20" s="17">
        <v>6.9971035641276103E-2</v>
      </c>
      <c r="T20" s="17">
        <v>6.5887358876539098E-2</v>
      </c>
      <c r="U20" s="17">
        <v>8.1571670693295198E-2</v>
      </c>
      <c r="V20" s="17">
        <v>7.04482434317064E-2</v>
      </c>
      <c r="W20" s="17">
        <v>8.7611613663234403E-2</v>
      </c>
      <c r="X20" s="17">
        <v>8.5733660200949302E-2</v>
      </c>
      <c r="Y20" s="17">
        <v>7.7542905047347205E-2</v>
      </c>
      <c r="Z20" s="17">
        <v>8.3242545679434302E-2</v>
      </c>
      <c r="AA20" s="17">
        <v>6.0534410093826201E-2</v>
      </c>
      <c r="AB20" s="17">
        <v>8.7276128519384197E-2</v>
      </c>
      <c r="AC20" s="17">
        <v>5.5137598528193797E-2</v>
      </c>
      <c r="AD20" s="17"/>
      <c r="AE20" s="17">
        <v>0.10792339182343499</v>
      </c>
      <c r="AF20" s="17">
        <v>5.4534661620941102E-2</v>
      </c>
      <c r="AG20" s="17">
        <v>5.4544393476684001E-2</v>
      </c>
      <c r="AH20" s="17"/>
      <c r="AI20" s="17">
        <v>0.112462541923742</v>
      </c>
      <c r="AJ20" s="17">
        <v>5.3558043143914297E-2</v>
      </c>
      <c r="AK20" s="17">
        <v>7.7203502801031804E-2</v>
      </c>
      <c r="AL20" s="17">
        <v>9.9201667137684801E-2</v>
      </c>
      <c r="AM20" s="17">
        <v>3.9732521881643203E-2</v>
      </c>
      <c r="AN20" s="17"/>
      <c r="AO20" s="17">
        <v>0.116793083595086</v>
      </c>
      <c r="AP20" s="17">
        <v>4.8294010795034897E-2</v>
      </c>
      <c r="AQ20" s="17">
        <v>5.5765844538601499E-2</v>
      </c>
      <c r="AR20" s="17"/>
      <c r="AS20" s="17">
        <v>7.4732254474752596E-2</v>
      </c>
      <c r="AT20" s="17">
        <v>6.8367549712225903E-2</v>
      </c>
      <c r="AU20" s="17">
        <v>7.1438334187944194E-2</v>
      </c>
      <c r="AV20" s="17">
        <v>8.5040348767297699E-2</v>
      </c>
      <c r="AW20" s="17">
        <v>5.4674161415187002E-2</v>
      </c>
    </row>
    <row r="21" spans="2:49" x14ac:dyDescent="0.25">
      <c r="B21" s="18" t="s">
        <v>73</v>
      </c>
      <c r="C21" s="19">
        <v>8.6684512858105897E-2</v>
      </c>
      <c r="D21" s="19">
        <v>8.1918654443511305E-2</v>
      </c>
      <c r="E21" s="19">
        <v>9.20642342823874E-2</v>
      </c>
      <c r="F21" s="19"/>
      <c r="G21" s="19">
        <v>4.0615615781188399E-2</v>
      </c>
      <c r="H21" s="19">
        <v>7.34576233854249E-2</v>
      </c>
      <c r="I21" s="19">
        <v>0.10141502201336899</v>
      </c>
      <c r="J21" s="19">
        <v>9.8934767270511301E-2</v>
      </c>
      <c r="K21" s="19">
        <v>0.115699669648022</v>
      </c>
      <c r="L21" s="19">
        <v>8.7085076067080797E-2</v>
      </c>
      <c r="M21" s="19"/>
      <c r="N21" s="19">
        <v>7.0209655705065002E-2</v>
      </c>
      <c r="O21" s="19">
        <v>8.0352225249887901E-2</v>
      </c>
      <c r="P21" s="19">
        <v>8.6730348519669306E-2</v>
      </c>
      <c r="Q21" s="19">
        <v>0.11169465534779301</v>
      </c>
      <c r="R21" s="19"/>
      <c r="S21" s="19">
        <v>7.7606445218510497E-2</v>
      </c>
      <c r="T21" s="19">
        <v>8.1224436242461104E-2</v>
      </c>
      <c r="U21" s="19">
        <v>0.124553903974428</v>
      </c>
      <c r="V21" s="19">
        <v>0.105526451303896</v>
      </c>
      <c r="W21" s="19">
        <v>5.0642079252538198E-2</v>
      </c>
      <c r="X21" s="19">
        <v>7.5313339926319001E-2</v>
      </c>
      <c r="Y21" s="19">
        <v>7.9068649462253102E-2</v>
      </c>
      <c r="Z21" s="19">
        <v>6.1507950763626203E-2</v>
      </c>
      <c r="AA21" s="19">
        <v>0.118478886843319</v>
      </c>
      <c r="AB21" s="19">
        <v>7.1417525723845396E-2</v>
      </c>
      <c r="AC21" s="19">
        <v>9.2379145511766403E-2</v>
      </c>
      <c r="AD21" s="19"/>
      <c r="AE21" s="19">
        <v>9.7635994430009004E-2</v>
      </c>
      <c r="AF21" s="19">
        <v>7.0536373096749302E-2</v>
      </c>
      <c r="AG21" s="19">
        <v>0.11775170473123001</v>
      </c>
      <c r="AH21" s="19"/>
      <c r="AI21" s="19">
        <v>7.4091296107262797E-2</v>
      </c>
      <c r="AJ21" s="19">
        <v>8.53650411943815E-2</v>
      </c>
      <c r="AK21" s="19">
        <v>5.5853423897199897E-2</v>
      </c>
      <c r="AL21" s="19">
        <v>0.121110577084588</v>
      </c>
      <c r="AM21" s="19">
        <v>0.152717415611935</v>
      </c>
      <c r="AN21" s="19"/>
      <c r="AO21" s="19">
        <v>6.3042590169101895E-2</v>
      </c>
      <c r="AP21" s="19">
        <v>8.1773698024374397E-2</v>
      </c>
      <c r="AQ21" s="19">
        <v>7.3142784259529803E-2</v>
      </c>
      <c r="AR21" s="19"/>
      <c r="AS21" s="19">
        <v>9.85193827364962E-2</v>
      </c>
      <c r="AT21" s="19">
        <v>9.3420110452927696E-2</v>
      </c>
      <c r="AU21" s="19">
        <v>6.9344812171678594E-2</v>
      </c>
      <c r="AV21" s="19">
        <v>6.3954410678586093E-2</v>
      </c>
      <c r="AW21" s="19">
        <v>6.3234494012287604E-2</v>
      </c>
    </row>
    <row r="22" spans="2:49" x14ac:dyDescent="0.25">
      <c r="B22" s="16"/>
    </row>
    <row r="23" spans="2:49" x14ac:dyDescent="0.25">
      <c r="B23" t="s">
        <v>77</v>
      </c>
    </row>
    <row r="24" spans="2:49" x14ac:dyDescent="0.25">
      <c r="B24" t="s">
        <v>78</v>
      </c>
    </row>
    <row r="26" spans="2:49" x14ac:dyDescent="0.25">
      <c r="B2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K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650</v>
      </c>
      <c r="E2" s="26"/>
      <c r="F2" s="26"/>
      <c r="G2" s="26"/>
      <c r="H2" s="26"/>
      <c r="I2" s="26"/>
      <c r="J2" s="26"/>
      <c r="K2" s="26"/>
    </row>
    <row r="6" spans="2:11" ht="50.1" customHeight="1" x14ac:dyDescent="0.25">
      <c r="B6" s="20" t="s">
        <v>15</v>
      </c>
      <c r="C6" s="20" t="s">
        <v>642</v>
      </c>
      <c r="D6" s="20" t="s">
        <v>643</v>
      </c>
      <c r="E6" s="20" t="s">
        <v>644</v>
      </c>
      <c r="F6" s="20" t="s">
        <v>645</v>
      </c>
      <c r="G6" s="20" t="s">
        <v>646</v>
      </c>
      <c r="H6" s="20" t="s">
        <v>647</v>
      </c>
      <c r="I6" s="20" t="s">
        <v>648</v>
      </c>
      <c r="J6" s="20" t="s">
        <v>649</v>
      </c>
    </row>
    <row r="7" spans="2:11" x14ac:dyDescent="0.25">
      <c r="B7" s="18" t="s">
        <v>172</v>
      </c>
      <c r="C7" s="17">
        <v>0.1462979603963</v>
      </c>
      <c r="D7" s="17">
        <v>0.23591086595261501</v>
      </c>
      <c r="E7" s="17">
        <v>0.25783710628652801</v>
      </c>
      <c r="F7" s="17">
        <v>0.274047325777728</v>
      </c>
      <c r="G7" s="17">
        <v>0.172498921346496</v>
      </c>
      <c r="H7" s="17">
        <v>0.25924424356436698</v>
      </c>
      <c r="I7" s="17">
        <v>0.11191149742878</v>
      </c>
      <c r="J7" s="17">
        <v>8.0194468895048304E-2</v>
      </c>
    </row>
    <row r="8" spans="2:11" x14ac:dyDescent="0.25">
      <c r="B8" s="18" t="s">
        <v>173</v>
      </c>
      <c r="C8" s="17">
        <v>0.35015172845949699</v>
      </c>
      <c r="D8" s="17">
        <v>0.38796133820862</v>
      </c>
      <c r="E8" s="17">
        <v>0.31558045743247598</v>
      </c>
      <c r="F8" s="17">
        <v>0.29098069019654199</v>
      </c>
      <c r="G8" s="17">
        <v>0.29429211200718902</v>
      </c>
      <c r="H8" s="17">
        <v>0.25069209597241499</v>
      </c>
      <c r="I8" s="17">
        <v>0.25201028003630499</v>
      </c>
      <c r="J8" s="17">
        <v>0.17599179729415801</v>
      </c>
    </row>
    <row r="9" spans="2:11" x14ac:dyDescent="0.25">
      <c r="B9" s="18" t="s">
        <v>174</v>
      </c>
      <c r="C9" s="17">
        <v>0.43208332499998198</v>
      </c>
      <c r="D9" s="17">
        <v>0.29483703672045403</v>
      </c>
      <c r="E9" s="17">
        <v>0.31448120212337499</v>
      </c>
      <c r="F9" s="17">
        <v>0.291783880695825</v>
      </c>
      <c r="G9" s="17">
        <v>0.36078075377725399</v>
      </c>
      <c r="H9" s="17">
        <v>0.31274885178346101</v>
      </c>
      <c r="I9" s="17">
        <v>0.42774159927134098</v>
      </c>
      <c r="J9" s="17">
        <v>0.39009221911637898</v>
      </c>
    </row>
    <row r="10" spans="2:11" x14ac:dyDescent="0.25">
      <c r="B10" s="18" t="s">
        <v>175</v>
      </c>
      <c r="C10" s="17">
        <v>5.5322187546880001E-2</v>
      </c>
      <c r="D10" s="17">
        <v>5.7561527826215202E-2</v>
      </c>
      <c r="E10" s="17">
        <v>7.7046357816001901E-2</v>
      </c>
      <c r="F10" s="17">
        <v>9.3871521011023404E-2</v>
      </c>
      <c r="G10" s="17">
        <v>0.118717857965878</v>
      </c>
      <c r="H10" s="17">
        <v>0.11314872721939299</v>
      </c>
      <c r="I10" s="17">
        <v>0.124824464347981</v>
      </c>
      <c r="J10" s="17">
        <v>0.196418244309673</v>
      </c>
    </row>
    <row r="11" spans="2:11" x14ac:dyDescent="0.25">
      <c r="B11" s="18" t="s">
        <v>176</v>
      </c>
      <c r="C11" s="17">
        <v>1.6144798597340401E-2</v>
      </c>
      <c r="D11" s="17">
        <v>2.3729231292095799E-2</v>
      </c>
      <c r="E11" s="17">
        <v>3.5054876341618399E-2</v>
      </c>
      <c r="F11" s="17">
        <v>4.9316582318882002E-2</v>
      </c>
      <c r="G11" s="17">
        <v>5.3710354903183002E-2</v>
      </c>
      <c r="H11" s="17">
        <v>6.41660814603634E-2</v>
      </c>
      <c r="I11" s="17">
        <v>8.3512158915593299E-2</v>
      </c>
      <c r="J11" s="17">
        <v>0.15730327038474201</v>
      </c>
    </row>
    <row r="12" spans="2:11" x14ac:dyDescent="0.25">
      <c r="B12" s="23" t="s">
        <v>177</v>
      </c>
      <c r="C12" s="21">
        <v>0.49644968885579799</v>
      </c>
      <c r="D12" s="21">
        <v>0.62387220416123501</v>
      </c>
      <c r="E12" s="21">
        <v>0.57341756371900399</v>
      </c>
      <c r="F12" s="21">
        <v>0.56502801597426999</v>
      </c>
      <c r="G12" s="21">
        <v>0.46679103335368499</v>
      </c>
      <c r="H12" s="21">
        <v>0.50993633953678297</v>
      </c>
      <c r="I12" s="21">
        <v>0.36392177746508397</v>
      </c>
      <c r="J12" s="21">
        <v>0.25618626618920598</v>
      </c>
    </row>
    <row r="13" spans="2:11" x14ac:dyDescent="0.25">
      <c r="B13" s="23" t="s">
        <v>178</v>
      </c>
      <c r="C13" s="21">
        <v>7.1466986144220507E-2</v>
      </c>
      <c r="D13" s="21">
        <v>8.1290759118311004E-2</v>
      </c>
      <c r="E13" s="21">
        <v>0.11210123415761999</v>
      </c>
      <c r="F13" s="21">
        <v>0.143188103329905</v>
      </c>
      <c r="G13" s="21">
        <v>0.17242821286906099</v>
      </c>
      <c r="H13" s="21">
        <v>0.17731480867975599</v>
      </c>
      <c r="I13" s="21">
        <v>0.20833662326357399</v>
      </c>
      <c r="J13" s="21">
        <v>0.35372151469441498</v>
      </c>
    </row>
    <row r="14" spans="2:11" x14ac:dyDescent="0.25">
      <c r="B14" s="23" t="s">
        <v>179</v>
      </c>
      <c r="C14" s="22">
        <v>0.42498270271157701</v>
      </c>
      <c r="D14" s="22">
        <v>0.54258144504292405</v>
      </c>
      <c r="E14" s="22">
        <v>0.46131632956138402</v>
      </c>
      <c r="F14" s="22">
        <v>0.42183991264436399</v>
      </c>
      <c r="G14" s="22">
        <v>0.29436282048462298</v>
      </c>
      <c r="H14" s="22">
        <v>0.332621530857026</v>
      </c>
      <c r="I14" s="22">
        <v>0.15558515420151001</v>
      </c>
      <c r="J14" s="22">
        <v>-9.7535248505209005E-2</v>
      </c>
    </row>
    <row r="15" spans="2:11" x14ac:dyDescent="0.25">
      <c r="B15" s="16"/>
      <c r="C15" s="16"/>
      <c r="D15" s="16"/>
      <c r="E15" s="16"/>
      <c r="F15" s="16"/>
      <c r="G15" s="16"/>
      <c r="H15" s="16"/>
      <c r="I15" s="16"/>
      <c r="J15" s="16"/>
    </row>
    <row r="16" spans="2:11" x14ac:dyDescent="0.25">
      <c r="B16" t="s">
        <v>77</v>
      </c>
    </row>
    <row r="17" spans="2:2" x14ac:dyDescent="0.25">
      <c r="B17" t="s">
        <v>78</v>
      </c>
    </row>
    <row r="21" spans="2:2" x14ac:dyDescent="0.25">
      <c r="B21"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0.11191149742878</v>
      </c>
      <c r="D9" s="17">
        <v>0.111328181760631</v>
      </c>
      <c r="E9" s="17">
        <v>0.111397472791534</v>
      </c>
      <c r="F9" s="17"/>
      <c r="G9" s="17">
        <v>0.15681327664907099</v>
      </c>
      <c r="H9" s="17">
        <v>0.136052856001318</v>
      </c>
      <c r="I9" s="17">
        <v>0.11364288749809</v>
      </c>
      <c r="J9" s="17">
        <v>8.5463200165946801E-2</v>
      </c>
      <c r="K9" s="17">
        <v>0.100582615203542</v>
      </c>
      <c r="L9" s="17">
        <v>8.9685165718772497E-2</v>
      </c>
      <c r="M9" s="17"/>
      <c r="N9" s="17">
        <v>0.14573934133669</v>
      </c>
      <c r="O9" s="17">
        <v>0.100713733036926</v>
      </c>
      <c r="P9" s="17">
        <v>0.104126403484171</v>
      </c>
      <c r="Q9" s="17">
        <v>9.4023638730485998E-2</v>
      </c>
      <c r="R9" s="17"/>
      <c r="S9" s="17">
        <v>0.12857137578803801</v>
      </c>
      <c r="T9" s="17">
        <v>0.124751000700345</v>
      </c>
      <c r="U9" s="17">
        <v>0.13176870049102499</v>
      </c>
      <c r="V9" s="17">
        <v>0.12578725995149601</v>
      </c>
      <c r="W9" s="17">
        <v>0.122968885633123</v>
      </c>
      <c r="X9" s="17">
        <v>0.11739031228013901</v>
      </c>
      <c r="Y9" s="17">
        <v>9.6537352345909697E-2</v>
      </c>
      <c r="Z9" s="17">
        <v>8.9649194434571006E-2</v>
      </c>
      <c r="AA9" s="17">
        <v>7.2333349077085496E-2</v>
      </c>
      <c r="AB9" s="17">
        <v>9.4050340149509803E-2</v>
      </c>
      <c r="AC9" s="17">
        <v>0.111455297355895</v>
      </c>
      <c r="AD9" s="17"/>
      <c r="AE9" s="17">
        <v>8.6569276364884901E-2</v>
      </c>
      <c r="AF9" s="17">
        <v>0.136408033268653</v>
      </c>
      <c r="AG9" s="17">
        <v>9.7873438386584799E-2</v>
      </c>
      <c r="AH9" s="17"/>
      <c r="AI9" s="17">
        <v>0.10323553261815099</v>
      </c>
      <c r="AJ9" s="17">
        <v>0.131983952727427</v>
      </c>
      <c r="AK9" s="17">
        <v>0.135134310330426</v>
      </c>
      <c r="AL9" s="17">
        <v>4.9257520495107003E-2</v>
      </c>
      <c r="AM9" s="17">
        <v>9.0868551052440405E-2</v>
      </c>
      <c r="AN9" s="17"/>
      <c r="AO9" s="17">
        <v>0.114629809535382</v>
      </c>
      <c r="AP9" s="17">
        <v>0.13287907831526199</v>
      </c>
      <c r="AQ9" s="17">
        <v>0.128774194660632</v>
      </c>
      <c r="AR9" s="17"/>
      <c r="AS9" s="17">
        <v>8.8117185656863301E-2</v>
      </c>
      <c r="AT9" s="17">
        <v>0.117991029209858</v>
      </c>
      <c r="AU9" s="17">
        <v>0.12736862113494701</v>
      </c>
      <c r="AV9" s="17">
        <v>0.16734515507162201</v>
      </c>
      <c r="AW9" s="17">
        <v>0.17343687900626001</v>
      </c>
    </row>
    <row r="10" spans="2:49" x14ac:dyDescent="0.25">
      <c r="B10" s="18" t="s">
        <v>173</v>
      </c>
      <c r="C10" s="17">
        <v>0.25201028003630499</v>
      </c>
      <c r="D10" s="17">
        <v>0.26657980880165399</v>
      </c>
      <c r="E10" s="17">
        <v>0.23842682575399801</v>
      </c>
      <c r="F10" s="17"/>
      <c r="G10" s="17">
        <v>0.31441580424867399</v>
      </c>
      <c r="H10" s="17">
        <v>0.27774885109578801</v>
      </c>
      <c r="I10" s="17">
        <v>0.27876278692435102</v>
      </c>
      <c r="J10" s="17">
        <v>0.23285069903408001</v>
      </c>
      <c r="K10" s="17">
        <v>0.18295633863263999</v>
      </c>
      <c r="L10" s="17">
        <v>0.229079731046227</v>
      </c>
      <c r="M10" s="17"/>
      <c r="N10" s="17">
        <v>0.292611242501707</v>
      </c>
      <c r="O10" s="17">
        <v>0.27127210024974602</v>
      </c>
      <c r="P10" s="17">
        <v>0.23370450250404601</v>
      </c>
      <c r="Q10" s="17">
        <v>0.20619548793512299</v>
      </c>
      <c r="R10" s="17"/>
      <c r="S10" s="17">
        <v>0.264529545425365</v>
      </c>
      <c r="T10" s="17">
        <v>0.28126142586874198</v>
      </c>
      <c r="U10" s="17">
        <v>0.19988098616460301</v>
      </c>
      <c r="V10" s="17">
        <v>0.25712152896586998</v>
      </c>
      <c r="W10" s="17">
        <v>0.25391312456334703</v>
      </c>
      <c r="X10" s="17">
        <v>0.26880298441644901</v>
      </c>
      <c r="Y10" s="17">
        <v>0.25836567476288103</v>
      </c>
      <c r="Z10" s="17">
        <v>0.24290430811888</v>
      </c>
      <c r="AA10" s="17">
        <v>0.26973086875499402</v>
      </c>
      <c r="AB10" s="17">
        <v>0.236587979742579</v>
      </c>
      <c r="AC10" s="17">
        <v>0.16830514561837201</v>
      </c>
      <c r="AD10" s="17"/>
      <c r="AE10" s="17">
        <v>0.21255980888120801</v>
      </c>
      <c r="AF10" s="17">
        <v>0.29346945818480602</v>
      </c>
      <c r="AG10" s="17">
        <v>0.20485615506360699</v>
      </c>
      <c r="AH10" s="17"/>
      <c r="AI10" s="17">
        <v>0.23402096908994299</v>
      </c>
      <c r="AJ10" s="17">
        <v>0.283451717578523</v>
      </c>
      <c r="AK10" s="17">
        <v>0.276622026701561</v>
      </c>
      <c r="AL10" s="17">
        <v>0.19661498181051401</v>
      </c>
      <c r="AM10" s="17">
        <v>0.19583915830333801</v>
      </c>
      <c r="AN10" s="17"/>
      <c r="AO10" s="17">
        <v>0.25199978740790402</v>
      </c>
      <c r="AP10" s="17">
        <v>0.29346544185576701</v>
      </c>
      <c r="AQ10" s="17">
        <v>0.32157200192199997</v>
      </c>
      <c r="AR10" s="17"/>
      <c r="AS10" s="17">
        <v>0.202697717116086</v>
      </c>
      <c r="AT10" s="17">
        <v>0.24677993470519199</v>
      </c>
      <c r="AU10" s="17">
        <v>0.29832994227686999</v>
      </c>
      <c r="AV10" s="17">
        <v>0.27855886195090601</v>
      </c>
      <c r="AW10" s="17">
        <v>0.38420793209898602</v>
      </c>
    </row>
    <row r="11" spans="2:49" x14ac:dyDescent="0.25">
      <c r="B11" s="18" t="s">
        <v>174</v>
      </c>
      <c r="C11" s="17">
        <v>0.42774159927134098</v>
      </c>
      <c r="D11" s="17">
        <v>0.38833071846070499</v>
      </c>
      <c r="E11" s="17">
        <v>0.46731275369193997</v>
      </c>
      <c r="F11" s="17"/>
      <c r="G11" s="17">
        <v>0.38649787774671701</v>
      </c>
      <c r="H11" s="17">
        <v>0.43220512432328101</v>
      </c>
      <c r="I11" s="17">
        <v>0.42208796047871699</v>
      </c>
      <c r="J11" s="17">
        <v>0.46630866807855398</v>
      </c>
      <c r="K11" s="17">
        <v>0.44618673209177501</v>
      </c>
      <c r="L11" s="17">
        <v>0.41282200445276601</v>
      </c>
      <c r="M11" s="17"/>
      <c r="N11" s="17">
        <v>0.37692300792212702</v>
      </c>
      <c r="O11" s="17">
        <v>0.41411883277643402</v>
      </c>
      <c r="P11" s="17">
        <v>0.44260576729025197</v>
      </c>
      <c r="Q11" s="17">
        <v>0.48124454095525399</v>
      </c>
      <c r="R11" s="17"/>
      <c r="S11" s="17">
        <v>0.41520396797178799</v>
      </c>
      <c r="T11" s="17">
        <v>0.40493043922220101</v>
      </c>
      <c r="U11" s="17">
        <v>0.46084855221105703</v>
      </c>
      <c r="V11" s="17">
        <v>0.40208866584439401</v>
      </c>
      <c r="W11" s="17">
        <v>0.421728469592132</v>
      </c>
      <c r="X11" s="17">
        <v>0.41537256170475201</v>
      </c>
      <c r="Y11" s="17">
        <v>0.44476118811536602</v>
      </c>
      <c r="Z11" s="17">
        <v>0.38848422339193101</v>
      </c>
      <c r="AA11" s="17">
        <v>0.44514439821229002</v>
      </c>
      <c r="AB11" s="17">
        <v>0.41962298677237803</v>
      </c>
      <c r="AC11" s="17">
        <v>0.52618611477974697</v>
      </c>
      <c r="AD11" s="17"/>
      <c r="AE11" s="17">
        <v>0.39108909222809601</v>
      </c>
      <c r="AF11" s="17">
        <v>0.41994323494422497</v>
      </c>
      <c r="AG11" s="17">
        <v>0.52632807529682202</v>
      </c>
      <c r="AH11" s="17"/>
      <c r="AI11" s="17">
        <v>0.383791670304161</v>
      </c>
      <c r="AJ11" s="17">
        <v>0.42042470573956497</v>
      </c>
      <c r="AK11" s="17">
        <v>0.43858144640272201</v>
      </c>
      <c r="AL11" s="17">
        <v>0.31581535427659202</v>
      </c>
      <c r="AM11" s="17">
        <v>0.53495691272538404</v>
      </c>
      <c r="AN11" s="17"/>
      <c r="AO11" s="17">
        <v>0.38164649796314698</v>
      </c>
      <c r="AP11" s="17">
        <v>0.41774627352624</v>
      </c>
      <c r="AQ11" s="17">
        <v>0.40066207916284802</v>
      </c>
      <c r="AR11" s="17"/>
      <c r="AS11" s="17">
        <v>0.48875068568963198</v>
      </c>
      <c r="AT11" s="17">
        <v>0.41737995177779502</v>
      </c>
      <c r="AU11" s="17">
        <v>0.39861466529291201</v>
      </c>
      <c r="AV11" s="17">
        <v>0.35229783455291103</v>
      </c>
      <c r="AW11" s="17">
        <v>0.30279465456193499</v>
      </c>
    </row>
    <row r="12" spans="2:49" x14ac:dyDescent="0.25">
      <c r="B12" s="18" t="s">
        <v>175</v>
      </c>
      <c r="C12" s="17">
        <v>0.124824464347981</v>
      </c>
      <c r="D12" s="17">
        <v>0.12927122475205999</v>
      </c>
      <c r="E12" s="17">
        <v>0.120563039610689</v>
      </c>
      <c r="F12" s="17"/>
      <c r="G12" s="17">
        <v>0.10400918213277199</v>
      </c>
      <c r="H12" s="17">
        <v>9.6144131550135403E-2</v>
      </c>
      <c r="I12" s="17">
        <v>0.10605901684451401</v>
      </c>
      <c r="J12" s="17">
        <v>0.11850567211780801</v>
      </c>
      <c r="K12" s="17">
        <v>0.151524207336591</v>
      </c>
      <c r="L12" s="17">
        <v>0.164700648910381</v>
      </c>
      <c r="M12" s="17"/>
      <c r="N12" s="17">
        <v>0.113212814878871</v>
      </c>
      <c r="O12" s="17">
        <v>0.134173940926367</v>
      </c>
      <c r="P12" s="17">
        <v>0.125523378758294</v>
      </c>
      <c r="Q12" s="17">
        <v>0.12853800498758899</v>
      </c>
      <c r="R12" s="17"/>
      <c r="S12" s="17">
        <v>0.123791327920819</v>
      </c>
      <c r="T12" s="17">
        <v>0.111913787070465</v>
      </c>
      <c r="U12" s="17">
        <v>0.11680356363773001</v>
      </c>
      <c r="V12" s="17">
        <v>0.12736593607883701</v>
      </c>
      <c r="W12" s="17">
        <v>0.11067788078587799</v>
      </c>
      <c r="X12" s="17">
        <v>0.108794133901934</v>
      </c>
      <c r="Y12" s="17">
        <v>0.12360989069811</v>
      </c>
      <c r="Z12" s="17">
        <v>0.164909220055311</v>
      </c>
      <c r="AA12" s="17">
        <v>0.13887826724594499</v>
      </c>
      <c r="AB12" s="17">
        <v>0.15080135078208901</v>
      </c>
      <c r="AC12" s="17">
        <v>0.110442473540992</v>
      </c>
      <c r="AD12" s="17"/>
      <c r="AE12" s="17">
        <v>0.16673634538110699</v>
      </c>
      <c r="AF12" s="17">
        <v>9.8434445550079602E-2</v>
      </c>
      <c r="AG12" s="17">
        <v>0.11370091127606299</v>
      </c>
      <c r="AH12" s="17"/>
      <c r="AI12" s="17">
        <v>0.16602796269693801</v>
      </c>
      <c r="AJ12" s="17">
        <v>0.10849436734347501</v>
      </c>
      <c r="AK12" s="17">
        <v>0.11323744716602401</v>
      </c>
      <c r="AL12" s="17">
        <v>0.15756476565868799</v>
      </c>
      <c r="AM12" s="17">
        <v>0.109958465664139</v>
      </c>
      <c r="AN12" s="17"/>
      <c r="AO12" s="17">
        <v>0.17555879201042601</v>
      </c>
      <c r="AP12" s="17">
        <v>0.105893156659221</v>
      </c>
      <c r="AQ12" s="17">
        <v>0.100747445790157</v>
      </c>
      <c r="AR12" s="17"/>
      <c r="AS12" s="17">
        <v>0.129260613457265</v>
      </c>
      <c r="AT12" s="17">
        <v>0.12543821712497699</v>
      </c>
      <c r="AU12" s="17">
        <v>0.114457580810179</v>
      </c>
      <c r="AV12" s="17">
        <v>0.114866488435305</v>
      </c>
      <c r="AW12" s="17">
        <v>7.5862163048033796E-2</v>
      </c>
    </row>
    <row r="13" spans="2:49" x14ac:dyDescent="0.25">
      <c r="B13" s="18" t="s">
        <v>176</v>
      </c>
      <c r="C13" s="17">
        <v>8.3512158915593299E-2</v>
      </c>
      <c r="D13" s="17">
        <v>0.10449006622495099</v>
      </c>
      <c r="E13" s="17">
        <v>6.2299908151839001E-2</v>
      </c>
      <c r="F13" s="17"/>
      <c r="G13" s="17">
        <v>3.8263859222766497E-2</v>
      </c>
      <c r="H13" s="17">
        <v>5.7849037029478197E-2</v>
      </c>
      <c r="I13" s="17">
        <v>7.9447348254328504E-2</v>
      </c>
      <c r="J13" s="17">
        <v>9.6871760603611898E-2</v>
      </c>
      <c r="K13" s="17">
        <v>0.118750106735453</v>
      </c>
      <c r="L13" s="17">
        <v>0.103712449871853</v>
      </c>
      <c r="M13" s="17"/>
      <c r="N13" s="17">
        <v>7.1513593360605004E-2</v>
      </c>
      <c r="O13" s="17">
        <v>7.9721393010525499E-2</v>
      </c>
      <c r="P13" s="17">
        <v>9.40399479632371E-2</v>
      </c>
      <c r="Q13" s="17">
        <v>8.9998327391547797E-2</v>
      </c>
      <c r="R13" s="17"/>
      <c r="S13" s="17">
        <v>6.7903782893990502E-2</v>
      </c>
      <c r="T13" s="17">
        <v>7.7143347138248206E-2</v>
      </c>
      <c r="U13" s="17">
        <v>9.0698197495584401E-2</v>
      </c>
      <c r="V13" s="17">
        <v>8.7636609159403495E-2</v>
      </c>
      <c r="W13" s="17">
        <v>9.0711639425519006E-2</v>
      </c>
      <c r="X13" s="17">
        <v>8.9640007696726198E-2</v>
      </c>
      <c r="Y13" s="17">
        <v>7.6725894077733198E-2</v>
      </c>
      <c r="Z13" s="17">
        <v>0.114053053999307</v>
      </c>
      <c r="AA13" s="17">
        <v>7.3913116709685006E-2</v>
      </c>
      <c r="AB13" s="17">
        <v>9.89373425534434E-2</v>
      </c>
      <c r="AC13" s="17">
        <v>8.3610968704993294E-2</v>
      </c>
      <c r="AD13" s="17"/>
      <c r="AE13" s="17">
        <v>0.143045477144704</v>
      </c>
      <c r="AF13" s="17">
        <v>5.1744828052237402E-2</v>
      </c>
      <c r="AG13" s="17">
        <v>5.7241419976923301E-2</v>
      </c>
      <c r="AH13" s="17"/>
      <c r="AI13" s="17">
        <v>0.112923865290807</v>
      </c>
      <c r="AJ13" s="17">
        <v>5.5645256611009102E-2</v>
      </c>
      <c r="AK13" s="17">
        <v>3.6424769399266803E-2</v>
      </c>
      <c r="AL13" s="17">
        <v>0.28074737775909903</v>
      </c>
      <c r="AM13" s="17">
        <v>6.8376912254698705E-2</v>
      </c>
      <c r="AN13" s="17"/>
      <c r="AO13" s="17">
        <v>7.6165113083140404E-2</v>
      </c>
      <c r="AP13" s="17">
        <v>5.00160496435108E-2</v>
      </c>
      <c r="AQ13" s="17">
        <v>4.8244278464364299E-2</v>
      </c>
      <c r="AR13" s="17"/>
      <c r="AS13" s="17">
        <v>9.1173798080153703E-2</v>
      </c>
      <c r="AT13" s="17">
        <v>9.2410867182178197E-2</v>
      </c>
      <c r="AU13" s="17">
        <v>6.1229190485091602E-2</v>
      </c>
      <c r="AV13" s="17">
        <v>8.6931659989255297E-2</v>
      </c>
      <c r="AW13" s="17">
        <v>6.3698371284785005E-2</v>
      </c>
    </row>
    <row r="14" spans="2:49" x14ac:dyDescent="0.25">
      <c r="B14" s="18" t="s">
        <v>177</v>
      </c>
      <c r="C14" s="21">
        <v>0.36392177746508397</v>
      </c>
      <c r="D14" s="21">
        <v>0.37790799056228402</v>
      </c>
      <c r="E14" s="21">
        <v>0.34982429854553199</v>
      </c>
      <c r="F14" s="21"/>
      <c r="G14" s="21">
        <v>0.47122908089774401</v>
      </c>
      <c r="H14" s="21">
        <v>0.41380170709710601</v>
      </c>
      <c r="I14" s="21">
        <v>0.39240567442244101</v>
      </c>
      <c r="J14" s="21">
        <v>0.31831389920002701</v>
      </c>
      <c r="K14" s="21">
        <v>0.28353895383618199</v>
      </c>
      <c r="L14" s="21">
        <v>0.31876489676500003</v>
      </c>
      <c r="M14" s="21"/>
      <c r="N14" s="21">
        <v>0.43835058383839698</v>
      </c>
      <c r="O14" s="21">
        <v>0.37198583328667301</v>
      </c>
      <c r="P14" s="21">
        <v>0.33783090598821702</v>
      </c>
      <c r="Q14" s="21">
        <v>0.30021912666560902</v>
      </c>
      <c r="R14" s="21"/>
      <c r="S14" s="21">
        <v>0.39310092121340201</v>
      </c>
      <c r="T14" s="21">
        <v>0.40601242656908698</v>
      </c>
      <c r="U14" s="21">
        <v>0.331649686655628</v>
      </c>
      <c r="V14" s="21">
        <v>0.38290878891736602</v>
      </c>
      <c r="W14" s="21">
        <v>0.37688201019647</v>
      </c>
      <c r="X14" s="21">
        <v>0.38619329669658797</v>
      </c>
      <c r="Y14" s="21">
        <v>0.35490302710879001</v>
      </c>
      <c r="Z14" s="21">
        <v>0.33255350255345101</v>
      </c>
      <c r="AA14" s="21">
        <v>0.34206421783208002</v>
      </c>
      <c r="AB14" s="21">
        <v>0.33063831989208903</v>
      </c>
      <c r="AC14" s="21">
        <v>0.279760442974267</v>
      </c>
      <c r="AD14" s="21"/>
      <c r="AE14" s="21">
        <v>0.299129085246093</v>
      </c>
      <c r="AF14" s="21">
        <v>0.42987749145345799</v>
      </c>
      <c r="AG14" s="21">
        <v>0.30272959345019201</v>
      </c>
      <c r="AH14" s="21"/>
      <c r="AI14" s="21">
        <v>0.33725650170809301</v>
      </c>
      <c r="AJ14" s="21">
        <v>0.41543567030595102</v>
      </c>
      <c r="AK14" s="21">
        <v>0.411756337031987</v>
      </c>
      <c r="AL14" s="21">
        <v>0.24587250230562099</v>
      </c>
      <c r="AM14" s="21">
        <v>0.286707709355778</v>
      </c>
      <c r="AN14" s="21"/>
      <c r="AO14" s="21">
        <v>0.36662959694328701</v>
      </c>
      <c r="AP14" s="21">
        <v>0.42634452017102897</v>
      </c>
      <c r="AQ14" s="21">
        <v>0.45034619658263098</v>
      </c>
      <c r="AR14" s="21"/>
      <c r="AS14" s="21">
        <v>0.29081490277295002</v>
      </c>
      <c r="AT14" s="21">
        <v>0.36477096391504998</v>
      </c>
      <c r="AU14" s="21">
        <v>0.425698563411818</v>
      </c>
      <c r="AV14" s="21">
        <v>0.44590401702252902</v>
      </c>
      <c r="AW14" s="21">
        <v>0.557644811105246</v>
      </c>
    </row>
    <row r="15" spans="2:49" x14ac:dyDescent="0.25">
      <c r="B15" s="18" t="s">
        <v>178</v>
      </c>
      <c r="C15" s="21">
        <v>0.20833662326357399</v>
      </c>
      <c r="D15" s="21">
        <v>0.23376129097701101</v>
      </c>
      <c r="E15" s="21">
        <v>0.18286294776252801</v>
      </c>
      <c r="F15" s="21"/>
      <c r="G15" s="21">
        <v>0.142273041355538</v>
      </c>
      <c r="H15" s="21">
        <v>0.15399316857961401</v>
      </c>
      <c r="I15" s="21">
        <v>0.185506365098843</v>
      </c>
      <c r="J15" s="21">
        <v>0.21537743272141999</v>
      </c>
      <c r="K15" s="21">
        <v>0.270274314072044</v>
      </c>
      <c r="L15" s="21">
        <v>0.26841309878223402</v>
      </c>
      <c r="M15" s="21"/>
      <c r="N15" s="21">
        <v>0.184726408239476</v>
      </c>
      <c r="O15" s="21">
        <v>0.213895333936893</v>
      </c>
      <c r="P15" s="21">
        <v>0.219563326721531</v>
      </c>
      <c r="Q15" s="21">
        <v>0.218536332379136</v>
      </c>
      <c r="R15" s="21"/>
      <c r="S15" s="21">
        <v>0.19169511081481</v>
      </c>
      <c r="T15" s="21">
        <v>0.18905713420871301</v>
      </c>
      <c r="U15" s="21">
        <v>0.207501761133315</v>
      </c>
      <c r="V15" s="21">
        <v>0.21500254523824</v>
      </c>
      <c r="W15" s="21">
        <v>0.201389520211398</v>
      </c>
      <c r="X15" s="21">
        <v>0.19843414159865999</v>
      </c>
      <c r="Y15" s="21">
        <v>0.20033578477584399</v>
      </c>
      <c r="Z15" s="21">
        <v>0.27896227405461899</v>
      </c>
      <c r="AA15" s="21">
        <v>0.21279138395562999</v>
      </c>
      <c r="AB15" s="21">
        <v>0.249738693335533</v>
      </c>
      <c r="AC15" s="21">
        <v>0.194053442245986</v>
      </c>
      <c r="AD15" s="21"/>
      <c r="AE15" s="21">
        <v>0.30978182252581099</v>
      </c>
      <c r="AF15" s="21">
        <v>0.150179273602317</v>
      </c>
      <c r="AG15" s="21">
        <v>0.170942331252986</v>
      </c>
      <c r="AH15" s="21"/>
      <c r="AI15" s="21">
        <v>0.27895182798774598</v>
      </c>
      <c r="AJ15" s="21">
        <v>0.164139623954484</v>
      </c>
      <c r="AK15" s="21">
        <v>0.149662216565291</v>
      </c>
      <c r="AL15" s="21">
        <v>0.43831214341778701</v>
      </c>
      <c r="AM15" s="21">
        <v>0.178335377918838</v>
      </c>
      <c r="AN15" s="21"/>
      <c r="AO15" s="21">
        <v>0.25172390509356601</v>
      </c>
      <c r="AP15" s="21">
        <v>0.155909206302732</v>
      </c>
      <c r="AQ15" s="21">
        <v>0.14899172425452101</v>
      </c>
      <c r="AR15" s="21"/>
      <c r="AS15" s="21">
        <v>0.22043441153741899</v>
      </c>
      <c r="AT15" s="21">
        <v>0.21784908430715499</v>
      </c>
      <c r="AU15" s="21">
        <v>0.17568677129527099</v>
      </c>
      <c r="AV15" s="21">
        <v>0.20179814842456001</v>
      </c>
      <c r="AW15" s="21">
        <v>0.13956053433281901</v>
      </c>
    </row>
    <row r="16" spans="2:49" x14ac:dyDescent="0.25">
      <c r="B16" s="18" t="s">
        <v>179</v>
      </c>
      <c r="C16" s="22">
        <v>0.15558515420151001</v>
      </c>
      <c r="D16" s="22">
        <v>0.14414669958527301</v>
      </c>
      <c r="E16" s="22">
        <v>0.166961350783004</v>
      </c>
      <c r="F16" s="22"/>
      <c r="G16" s="22">
        <v>0.32895603954220598</v>
      </c>
      <c r="H16" s="22">
        <v>0.25980853851749203</v>
      </c>
      <c r="I16" s="22">
        <v>0.20689930932359801</v>
      </c>
      <c r="J16" s="22">
        <v>0.10293646647860701</v>
      </c>
      <c r="K16" s="22">
        <v>1.32646397641379E-2</v>
      </c>
      <c r="L16" s="22">
        <v>5.03517979827659E-2</v>
      </c>
      <c r="M16" s="22"/>
      <c r="N16" s="22">
        <v>0.25362417559892098</v>
      </c>
      <c r="O16" s="22">
        <v>0.15809049934978001</v>
      </c>
      <c r="P16" s="22">
        <v>0.118267579266686</v>
      </c>
      <c r="Q16" s="22">
        <v>8.1682794286472696E-2</v>
      </c>
      <c r="R16" s="22"/>
      <c r="S16" s="22">
        <v>0.20140581039859201</v>
      </c>
      <c r="T16" s="22">
        <v>0.216955292360374</v>
      </c>
      <c r="U16" s="22">
        <v>0.124147925522314</v>
      </c>
      <c r="V16" s="22">
        <v>0.16790624367912599</v>
      </c>
      <c r="W16" s="22">
        <v>0.175492489985072</v>
      </c>
      <c r="X16" s="22">
        <v>0.18775915509792801</v>
      </c>
      <c r="Y16" s="22">
        <v>0.154567242332947</v>
      </c>
      <c r="Z16" s="22">
        <v>5.3591228498832001E-2</v>
      </c>
      <c r="AA16" s="22">
        <v>0.129272833876449</v>
      </c>
      <c r="AB16" s="22">
        <v>8.0899626556555998E-2</v>
      </c>
      <c r="AC16" s="22">
        <v>8.5707000728281496E-2</v>
      </c>
      <c r="AD16" s="22"/>
      <c r="AE16" s="22">
        <v>-1.06527372797183E-2</v>
      </c>
      <c r="AF16" s="22">
        <v>0.27969821785114102</v>
      </c>
      <c r="AG16" s="22">
        <v>0.13178726219720599</v>
      </c>
      <c r="AH16" s="22"/>
      <c r="AI16" s="22">
        <v>5.8304673720347602E-2</v>
      </c>
      <c r="AJ16" s="22">
        <v>0.25129604635146702</v>
      </c>
      <c r="AK16" s="22">
        <v>0.262094120466697</v>
      </c>
      <c r="AL16" s="22">
        <v>-0.19243964111216599</v>
      </c>
      <c r="AM16" s="22">
        <v>0.10837233143694</v>
      </c>
      <c r="AN16" s="22"/>
      <c r="AO16" s="22">
        <v>0.11490569184972101</v>
      </c>
      <c r="AP16" s="22">
        <v>0.270435313868297</v>
      </c>
      <c r="AQ16" s="22">
        <v>0.30135447232811002</v>
      </c>
      <c r="AR16" s="22"/>
      <c r="AS16" s="22">
        <v>7.0380491235531001E-2</v>
      </c>
      <c r="AT16" s="22">
        <v>0.14692187960789399</v>
      </c>
      <c r="AU16" s="22">
        <v>0.250011792116547</v>
      </c>
      <c r="AV16" s="22">
        <v>0.24410586859796801</v>
      </c>
      <c r="AW16" s="22">
        <v>0.41808427677242799</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8.0194468895048304E-2</v>
      </c>
      <c r="D9" s="17">
        <v>0.101856953445509</v>
      </c>
      <c r="E9" s="17">
        <v>5.97305673203661E-2</v>
      </c>
      <c r="F9" s="17"/>
      <c r="G9" s="17">
        <v>6.3172455089182303E-2</v>
      </c>
      <c r="H9" s="17">
        <v>8.2563172997135101E-2</v>
      </c>
      <c r="I9" s="17">
        <v>8.2524440719647901E-2</v>
      </c>
      <c r="J9" s="17">
        <v>7.8612488744804795E-2</v>
      </c>
      <c r="K9" s="17">
        <v>7.7282588633440799E-2</v>
      </c>
      <c r="L9" s="17">
        <v>9.1090686733491993E-2</v>
      </c>
      <c r="M9" s="17"/>
      <c r="N9" s="17">
        <v>8.6305975369278601E-2</v>
      </c>
      <c r="O9" s="17">
        <v>6.3306673379342995E-2</v>
      </c>
      <c r="P9" s="17">
        <v>9.70195196867909E-2</v>
      </c>
      <c r="Q9" s="17">
        <v>7.6140844423215004E-2</v>
      </c>
      <c r="R9" s="17"/>
      <c r="S9" s="17">
        <v>8.2850015420252596E-2</v>
      </c>
      <c r="T9" s="17">
        <v>7.98735895627051E-2</v>
      </c>
      <c r="U9" s="17">
        <v>7.9376198404128906E-2</v>
      </c>
      <c r="V9" s="17">
        <v>6.9627746754887795E-2</v>
      </c>
      <c r="W9" s="17">
        <v>8.5748914571845095E-2</v>
      </c>
      <c r="X9" s="17">
        <v>9.1015123751042606E-2</v>
      </c>
      <c r="Y9" s="17">
        <v>7.9884874437741907E-2</v>
      </c>
      <c r="Z9" s="17">
        <v>9.9637837835470699E-2</v>
      </c>
      <c r="AA9" s="17">
        <v>7.4870865757293806E-2</v>
      </c>
      <c r="AB9" s="17">
        <v>6.9454581216407796E-2</v>
      </c>
      <c r="AC9" s="17">
        <v>8.2694819303131106E-2</v>
      </c>
      <c r="AD9" s="17"/>
      <c r="AE9" s="17">
        <v>0.12015885948622899</v>
      </c>
      <c r="AF9" s="17">
        <v>6.3176176487086594E-2</v>
      </c>
      <c r="AG9" s="17">
        <v>5.1303417868884399E-2</v>
      </c>
      <c r="AH9" s="17"/>
      <c r="AI9" s="17">
        <v>0.12654707476791899</v>
      </c>
      <c r="AJ9" s="17">
        <v>5.5492512934445001E-2</v>
      </c>
      <c r="AK9" s="17">
        <v>3.8825685313743898E-2</v>
      </c>
      <c r="AL9" s="17">
        <v>0.21104729380826001</v>
      </c>
      <c r="AM9" s="17">
        <v>4.7181303036488098E-2</v>
      </c>
      <c r="AN9" s="17"/>
      <c r="AO9" s="17">
        <v>0.127008487171346</v>
      </c>
      <c r="AP9" s="17">
        <v>5.93032665773012E-2</v>
      </c>
      <c r="AQ9" s="17">
        <v>4.9297346557566797E-2</v>
      </c>
      <c r="AR9" s="17"/>
      <c r="AS9" s="17">
        <v>7.8803340470056493E-2</v>
      </c>
      <c r="AT9" s="17">
        <v>7.4076028148879494E-2</v>
      </c>
      <c r="AU9" s="17">
        <v>7.1691771349728206E-2</v>
      </c>
      <c r="AV9" s="17">
        <v>0.110060096965377</v>
      </c>
      <c r="AW9" s="17">
        <v>5.4956823612846102E-2</v>
      </c>
    </row>
    <row r="10" spans="2:49" x14ac:dyDescent="0.25">
      <c r="B10" s="18" t="s">
        <v>173</v>
      </c>
      <c r="C10" s="17">
        <v>0.17599179729415801</v>
      </c>
      <c r="D10" s="17">
        <v>0.19758295978152801</v>
      </c>
      <c r="E10" s="17">
        <v>0.15548338488407501</v>
      </c>
      <c r="F10" s="17"/>
      <c r="G10" s="17">
        <v>0.19333429975630401</v>
      </c>
      <c r="H10" s="17">
        <v>0.20890525099402599</v>
      </c>
      <c r="I10" s="17">
        <v>0.186201596817784</v>
      </c>
      <c r="J10" s="17">
        <v>0.15242793732965601</v>
      </c>
      <c r="K10" s="17">
        <v>0.148605266562194</v>
      </c>
      <c r="L10" s="17">
        <v>0.166740029357025</v>
      </c>
      <c r="M10" s="17"/>
      <c r="N10" s="17">
        <v>0.17388977682880399</v>
      </c>
      <c r="O10" s="17">
        <v>0.18811251408345001</v>
      </c>
      <c r="P10" s="17">
        <v>0.181575130613885</v>
      </c>
      <c r="Q10" s="17">
        <v>0.16034826054009599</v>
      </c>
      <c r="R10" s="17"/>
      <c r="S10" s="17">
        <v>0.203209971260459</v>
      </c>
      <c r="T10" s="17">
        <v>0.16681159821250899</v>
      </c>
      <c r="U10" s="17">
        <v>0.15362107250082499</v>
      </c>
      <c r="V10" s="17">
        <v>0.184240716360934</v>
      </c>
      <c r="W10" s="17">
        <v>0.166874174828917</v>
      </c>
      <c r="X10" s="17">
        <v>0.181724755735133</v>
      </c>
      <c r="Y10" s="17">
        <v>0.155699533512344</v>
      </c>
      <c r="Z10" s="17">
        <v>0.18477622843533201</v>
      </c>
      <c r="AA10" s="17">
        <v>0.18687385129975101</v>
      </c>
      <c r="AB10" s="17">
        <v>0.18424484228224999</v>
      </c>
      <c r="AC10" s="17">
        <v>0.13374830364903401</v>
      </c>
      <c r="AD10" s="17"/>
      <c r="AE10" s="17">
        <v>0.21530998649326799</v>
      </c>
      <c r="AF10" s="17">
        <v>0.16910439174217801</v>
      </c>
      <c r="AG10" s="17">
        <v>0.13882881663969601</v>
      </c>
      <c r="AH10" s="17"/>
      <c r="AI10" s="17">
        <v>0.22940982051973799</v>
      </c>
      <c r="AJ10" s="17">
        <v>0.17713266787235599</v>
      </c>
      <c r="AK10" s="17">
        <v>0.136922612981907</v>
      </c>
      <c r="AL10" s="17">
        <v>0.22302925668509199</v>
      </c>
      <c r="AM10" s="17">
        <v>0.125032094486204</v>
      </c>
      <c r="AN10" s="17"/>
      <c r="AO10" s="17">
        <v>0.24625453102695</v>
      </c>
      <c r="AP10" s="17">
        <v>0.16498904033140299</v>
      </c>
      <c r="AQ10" s="17">
        <v>0.17135255526790799</v>
      </c>
      <c r="AR10" s="17"/>
      <c r="AS10" s="17">
        <v>0.16763331085122199</v>
      </c>
      <c r="AT10" s="17">
        <v>0.16285463464554301</v>
      </c>
      <c r="AU10" s="17">
        <v>0.18700617991959401</v>
      </c>
      <c r="AV10" s="17">
        <v>0.19976883458483599</v>
      </c>
      <c r="AW10" s="17">
        <v>0.17328819359504199</v>
      </c>
    </row>
    <row r="11" spans="2:49" x14ac:dyDescent="0.25">
      <c r="B11" s="18" t="s">
        <v>174</v>
      </c>
      <c r="C11" s="17">
        <v>0.39009221911637898</v>
      </c>
      <c r="D11" s="17">
        <v>0.34239131293545699</v>
      </c>
      <c r="E11" s="17">
        <v>0.43735587822505501</v>
      </c>
      <c r="F11" s="17"/>
      <c r="G11" s="17">
        <v>0.370514364553228</v>
      </c>
      <c r="H11" s="17">
        <v>0.371061639596588</v>
      </c>
      <c r="I11" s="17">
        <v>0.38161745744359099</v>
      </c>
      <c r="J11" s="17">
        <v>0.42637954355497198</v>
      </c>
      <c r="K11" s="17">
        <v>0.405548981315701</v>
      </c>
      <c r="L11" s="17">
        <v>0.38581298044191398</v>
      </c>
      <c r="M11" s="17"/>
      <c r="N11" s="17">
        <v>0.34498841355966797</v>
      </c>
      <c r="O11" s="17">
        <v>0.35785867221305501</v>
      </c>
      <c r="P11" s="17">
        <v>0.41900601830864898</v>
      </c>
      <c r="Q11" s="17">
        <v>0.44937586329023499</v>
      </c>
      <c r="R11" s="17"/>
      <c r="S11" s="17">
        <v>0.35730045554462603</v>
      </c>
      <c r="T11" s="17">
        <v>0.38032643943302302</v>
      </c>
      <c r="U11" s="17">
        <v>0.43728323297552701</v>
      </c>
      <c r="V11" s="17">
        <v>0.36733036254065499</v>
      </c>
      <c r="W11" s="17">
        <v>0.37970398957396001</v>
      </c>
      <c r="X11" s="17">
        <v>0.416045264424871</v>
      </c>
      <c r="Y11" s="17">
        <v>0.41868012263995802</v>
      </c>
      <c r="Z11" s="17">
        <v>0.408795985495855</v>
      </c>
      <c r="AA11" s="17">
        <v>0.38290098897248498</v>
      </c>
      <c r="AB11" s="17">
        <v>0.35797540829552699</v>
      </c>
      <c r="AC11" s="17">
        <v>0.453355329691846</v>
      </c>
      <c r="AD11" s="17"/>
      <c r="AE11" s="17">
        <v>0.38633635423839402</v>
      </c>
      <c r="AF11" s="17">
        <v>0.34735377759229202</v>
      </c>
      <c r="AG11" s="17">
        <v>0.49714154773893598</v>
      </c>
      <c r="AH11" s="17"/>
      <c r="AI11" s="17">
        <v>0.36789877100757501</v>
      </c>
      <c r="AJ11" s="17">
        <v>0.36929942459972198</v>
      </c>
      <c r="AK11" s="17">
        <v>0.29898196308728198</v>
      </c>
      <c r="AL11" s="17">
        <v>0.46448929080742901</v>
      </c>
      <c r="AM11" s="17">
        <v>0.51965511450098301</v>
      </c>
      <c r="AN11" s="17"/>
      <c r="AO11" s="17">
        <v>0.37185707893446301</v>
      </c>
      <c r="AP11" s="17">
        <v>0.36515315529578701</v>
      </c>
      <c r="AQ11" s="17">
        <v>0.29748832405218401</v>
      </c>
      <c r="AR11" s="17"/>
      <c r="AS11" s="17">
        <v>0.45277594573539398</v>
      </c>
      <c r="AT11" s="17">
        <v>0.39181868652436103</v>
      </c>
      <c r="AU11" s="17">
        <v>0.35096274210988299</v>
      </c>
      <c r="AV11" s="17">
        <v>0.30014679712834802</v>
      </c>
      <c r="AW11" s="17">
        <v>0.35586244849243698</v>
      </c>
    </row>
    <row r="12" spans="2:49" x14ac:dyDescent="0.25">
      <c r="B12" s="18" t="s">
        <v>175</v>
      </c>
      <c r="C12" s="17">
        <v>0.196418244309673</v>
      </c>
      <c r="D12" s="17">
        <v>0.182827114360083</v>
      </c>
      <c r="E12" s="17">
        <v>0.20933524454996999</v>
      </c>
      <c r="F12" s="17"/>
      <c r="G12" s="17">
        <v>0.19932063029104299</v>
      </c>
      <c r="H12" s="17">
        <v>0.185645302855099</v>
      </c>
      <c r="I12" s="17">
        <v>0.19502500190380601</v>
      </c>
      <c r="J12" s="17">
        <v>0.17926285917833701</v>
      </c>
      <c r="K12" s="17">
        <v>0.208504154421078</v>
      </c>
      <c r="L12" s="17">
        <v>0.21019028716021501</v>
      </c>
      <c r="M12" s="17"/>
      <c r="N12" s="17">
        <v>0.21442259225369401</v>
      </c>
      <c r="O12" s="17">
        <v>0.213921762622546</v>
      </c>
      <c r="P12" s="17">
        <v>0.17654508095114699</v>
      </c>
      <c r="Q12" s="17">
        <v>0.17695520302243001</v>
      </c>
      <c r="R12" s="17"/>
      <c r="S12" s="17">
        <v>0.20709416557094301</v>
      </c>
      <c r="T12" s="17">
        <v>0.206174487361928</v>
      </c>
      <c r="U12" s="17">
        <v>0.194642447410453</v>
      </c>
      <c r="V12" s="17">
        <v>0.19742490816557201</v>
      </c>
      <c r="W12" s="17">
        <v>0.220209236283086</v>
      </c>
      <c r="X12" s="17">
        <v>0.16354003824424099</v>
      </c>
      <c r="Y12" s="17">
        <v>0.18533299533967401</v>
      </c>
      <c r="Z12" s="17">
        <v>0.158895199965256</v>
      </c>
      <c r="AA12" s="17">
        <v>0.22396819399813001</v>
      </c>
      <c r="AB12" s="17">
        <v>0.18548715505386401</v>
      </c>
      <c r="AC12" s="17">
        <v>0.17486869829611601</v>
      </c>
      <c r="AD12" s="17"/>
      <c r="AE12" s="17">
        <v>0.17468194718603999</v>
      </c>
      <c r="AF12" s="17">
        <v>0.21935695740233699</v>
      </c>
      <c r="AG12" s="17">
        <v>0.17314052157855001</v>
      </c>
      <c r="AH12" s="17"/>
      <c r="AI12" s="17">
        <v>0.19204824846000501</v>
      </c>
      <c r="AJ12" s="17">
        <v>0.18609998792913099</v>
      </c>
      <c r="AK12" s="17">
        <v>0.29396816343001297</v>
      </c>
      <c r="AL12" s="17">
        <v>5.4439113427386998E-2</v>
      </c>
      <c r="AM12" s="17">
        <v>0.16441875062255601</v>
      </c>
      <c r="AN12" s="17"/>
      <c r="AO12" s="17">
        <v>0.18944898903174801</v>
      </c>
      <c r="AP12" s="17">
        <v>0.19910908256655499</v>
      </c>
      <c r="AQ12" s="17">
        <v>0.27011731450726101</v>
      </c>
      <c r="AR12" s="17"/>
      <c r="AS12" s="17">
        <v>0.17977933202355001</v>
      </c>
      <c r="AT12" s="17">
        <v>0.20121734454558299</v>
      </c>
      <c r="AU12" s="17">
        <v>0.208542990870137</v>
      </c>
      <c r="AV12" s="17">
        <v>0.21168836335105601</v>
      </c>
      <c r="AW12" s="17">
        <v>0.23122099443834901</v>
      </c>
    </row>
    <row r="13" spans="2:49" x14ac:dyDescent="0.25">
      <c r="B13" s="18" t="s">
        <v>176</v>
      </c>
      <c r="C13" s="17">
        <v>0.15730327038474201</v>
      </c>
      <c r="D13" s="17">
        <v>0.175341659477423</v>
      </c>
      <c r="E13" s="17">
        <v>0.138094925020534</v>
      </c>
      <c r="F13" s="17"/>
      <c r="G13" s="17">
        <v>0.17365825031024401</v>
      </c>
      <c r="H13" s="17">
        <v>0.15182463355715201</v>
      </c>
      <c r="I13" s="17">
        <v>0.15463150311517099</v>
      </c>
      <c r="J13" s="17">
        <v>0.16331717119222999</v>
      </c>
      <c r="K13" s="17">
        <v>0.16005900906758599</v>
      </c>
      <c r="L13" s="17">
        <v>0.14616601630735401</v>
      </c>
      <c r="M13" s="17"/>
      <c r="N13" s="17">
        <v>0.180393241988556</v>
      </c>
      <c r="O13" s="17">
        <v>0.176800377701605</v>
      </c>
      <c r="P13" s="17">
        <v>0.125854250439528</v>
      </c>
      <c r="Q13" s="17">
        <v>0.13717982872402401</v>
      </c>
      <c r="R13" s="17"/>
      <c r="S13" s="17">
        <v>0.14954539220371901</v>
      </c>
      <c r="T13" s="17">
        <v>0.166813885429834</v>
      </c>
      <c r="U13" s="17">
        <v>0.13507704870906601</v>
      </c>
      <c r="V13" s="17">
        <v>0.181376266177951</v>
      </c>
      <c r="W13" s="17">
        <v>0.14746368474219201</v>
      </c>
      <c r="X13" s="17">
        <v>0.14767481784471301</v>
      </c>
      <c r="Y13" s="17">
        <v>0.16040247407028199</v>
      </c>
      <c r="Z13" s="17">
        <v>0.14789474826808699</v>
      </c>
      <c r="AA13" s="17">
        <v>0.13138609997234099</v>
      </c>
      <c r="AB13" s="17">
        <v>0.20283801315195099</v>
      </c>
      <c r="AC13" s="17">
        <v>0.15533284905987199</v>
      </c>
      <c r="AD13" s="17"/>
      <c r="AE13" s="17">
        <v>0.103512852596069</v>
      </c>
      <c r="AF13" s="17">
        <v>0.201008696776106</v>
      </c>
      <c r="AG13" s="17">
        <v>0.13958569617393399</v>
      </c>
      <c r="AH13" s="17"/>
      <c r="AI13" s="17">
        <v>8.4096085244763599E-2</v>
      </c>
      <c r="AJ13" s="17">
        <v>0.211975406664346</v>
      </c>
      <c r="AK13" s="17">
        <v>0.23130157518705299</v>
      </c>
      <c r="AL13" s="17">
        <v>4.6995045271832299E-2</v>
      </c>
      <c r="AM13" s="17">
        <v>0.14371273735376799</v>
      </c>
      <c r="AN13" s="17"/>
      <c r="AO13" s="17">
        <v>6.5430913835492904E-2</v>
      </c>
      <c r="AP13" s="17">
        <v>0.211445455228953</v>
      </c>
      <c r="AQ13" s="17">
        <v>0.21174445961508001</v>
      </c>
      <c r="AR13" s="17"/>
      <c r="AS13" s="17">
        <v>0.121008070919777</v>
      </c>
      <c r="AT13" s="17">
        <v>0.170033306135635</v>
      </c>
      <c r="AU13" s="17">
        <v>0.18179631575065799</v>
      </c>
      <c r="AV13" s="17">
        <v>0.17833590797038301</v>
      </c>
      <c r="AW13" s="17">
        <v>0.18467153986132601</v>
      </c>
    </row>
    <row r="14" spans="2:49" x14ac:dyDescent="0.25">
      <c r="B14" s="18" t="s">
        <v>177</v>
      </c>
      <c r="C14" s="21">
        <v>0.25618626618920598</v>
      </c>
      <c r="D14" s="21">
        <v>0.299439913227037</v>
      </c>
      <c r="E14" s="21">
        <v>0.21521395220444101</v>
      </c>
      <c r="F14" s="21"/>
      <c r="G14" s="21">
        <v>0.25650675484548602</v>
      </c>
      <c r="H14" s="21">
        <v>0.29146842399116102</v>
      </c>
      <c r="I14" s="21">
        <v>0.26872603753743202</v>
      </c>
      <c r="J14" s="21">
        <v>0.23104042607446101</v>
      </c>
      <c r="K14" s="21">
        <v>0.22588785519563401</v>
      </c>
      <c r="L14" s="21">
        <v>0.257830716090517</v>
      </c>
      <c r="M14" s="21"/>
      <c r="N14" s="21">
        <v>0.260195752198082</v>
      </c>
      <c r="O14" s="21">
        <v>0.25141918746279301</v>
      </c>
      <c r="P14" s="21">
        <v>0.27859465030067598</v>
      </c>
      <c r="Q14" s="21">
        <v>0.23648910496331099</v>
      </c>
      <c r="R14" s="21"/>
      <c r="S14" s="21">
        <v>0.28605998668071098</v>
      </c>
      <c r="T14" s="21">
        <v>0.246685187775214</v>
      </c>
      <c r="U14" s="21">
        <v>0.23299727090495401</v>
      </c>
      <c r="V14" s="21">
        <v>0.25386846311582101</v>
      </c>
      <c r="W14" s="21">
        <v>0.252623089400762</v>
      </c>
      <c r="X14" s="21">
        <v>0.27273987948617501</v>
      </c>
      <c r="Y14" s="21">
        <v>0.23558440795008601</v>
      </c>
      <c r="Z14" s="21">
        <v>0.28441406627080201</v>
      </c>
      <c r="AA14" s="21">
        <v>0.261744717057044</v>
      </c>
      <c r="AB14" s="21">
        <v>0.25369942349865798</v>
      </c>
      <c r="AC14" s="21">
        <v>0.216443122952166</v>
      </c>
      <c r="AD14" s="21"/>
      <c r="AE14" s="21">
        <v>0.335468845979497</v>
      </c>
      <c r="AF14" s="21">
        <v>0.23228056822926499</v>
      </c>
      <c r="AG14" s="21">
        <v>0.19013223450857999</v>
      </c>
      <c r="AH14" s="21"/>
      <c r="AI14" s="21">
        <v>0.355956895287657</v>
      </c>
      <c r="AJ14" s="21">
        <v>0.232625180806801</v>
      </c>
      <c r="AK14" s="21">
        <v>0.175748298295651</v>
      </c>
      <c r="AL14" s="21">
        <v>0.43407655049335198</v>
      </c>
      <c r="AM14" s="21">
        <v>0.17221339752269199</v>
      </c>
      <c r="AN14" s="21"/>
      <c r="AO14" s="21">
        <v>0.37326301819829599</v>
      </c>
      <c r="AP14" s="21">
        <v>0.224292306908704</v>
      </c>
      <c r="AQ14" s="21">
        <v>0.220649901825475</v>
      </c>
      <c r="AR14" s="21"/>
      <c r="AS14" s="21">
        <v>0.24643665132127901</v>
      </c>
      <c r="AT14" s="21">
        <v>0.23693066279442199</v>
      </c>
      <c r="AU14" s="21">
        <v>0.25869795126932199</v>
      </c>
      <c r="AV14" s="21">
        <v>0.30982893155021302</v>
      </c>
      <c r="AW14" s="21">
        <v>0.22824501720788801</v>
      </c>
    </row>
    <row r="15" spans="2:49" x14ac:dyDescent="0.25">
      <c r="B15" s="18" t="s">
        <v>178</v>
      </c>
      <c r="C15" s="21">
        <v>0.35372151469441498</v>
      </c>
      <c r="D15" s="21">
        <v>0.358168773837506</v>
      </c>
      <c r="E15" s="21">
        <v>0.34743016957050399</v>
      </c>
      <c r="F15" s="21"/>
      <c r="G15" s="21">
        <v>0.37297888060128598</v>
      </c>
      <c r="H15" s="21">
        <v>0.33746993641225198</v>
      </c>
      <c r="I15" s="21">
        <v>0.34965650501897699</v>
      </c>
      <c r="J15" s="21">
        <v>0.342580030370567</v>
      </c>
      <c r="K15" s="21">
        <v>0.36856316348866502</v>
      </c>
      <c r="L15" s="21">
        <v>0.35635630346756902</v>
      </c>
      <c r="M15" s="21"/>
      <c r="N15" s="21">
        <v>0.39481583424224997</v>
      </c>
      <c r="O15" s="21">
        <v>0.39072214032415198</v>
      </c>
      <c r="P15" s="21">
        <v>0.30239933139067499</v>
      </c>
      <c r="Q15" s="21">
        <v>0.31413503174645402</v>
      </c>
      <c r="R15" s="21"/>
      <c r="S15" s="21">
        <v>0.356639557774663</v>
      </c>
      <c r="T15" s="21">
        <v>0.372988372791763</v>
      </c>
      <c r="U15" s="21">
        <v>0.32971949611951801</v>
      </c>
      <c r="V15" s="21">
        <v>0.37880117434352301</v>
      </c>
      <c r="W15" s="21">
        <v>0.36767292102527799</v>
      </c>
      <c r="X15" s="21">
        <v>0.31121485608895399</v>
      </c>
      <c r="Y15" s="21">
        <v>0.34573546940995598</v>
      </c>
      <c r="Z15" s="21">
        <v>0.30678994823334199</v>
      </c>
      <c r="AA15" s="21">
        <v>0.35535429397047102</v>
      </c>
      <c r="AB15" s="21">
        <v>0.38832516820581497</v>
      </c>
      <c r="AC15" s="21">
        <v>0.330201547355988</v>
      </c>
      <c r="AD15" s="21"/>
      <c r="AE15" s="21">
        <v>0.27819479978210898</v>
      </c>
      <c r="AF15" s="21">
        <v>0.42036565417844302</v>
      </c>
      <c r="AG15" s="21">
        <v>0.31272621775248399</v>
      </c>
      <c r="AH15" s="21"/>
      <c r="AI15" s="21">
        <v>0.27614433370476898</v>
      </c>
      <c r="AJ15" s="21">
        <v>0.39807539459347802</v>
      </c>
      <c r="AK15" s="21">
        <v>0.52526973861706705</v>
      </c>
      <c r="AL15" s="21">
        <v>0.101434158699219</v>
      </c>
      <c r="AM15" s="21">
        <v>0.308131487976325</v>
      </c>
      <c r="AN15" s="21"/>
      <c r="AO15" s="21">
        <v>0.25487990286724099</v>
      </c>
      <c r="AP15" s="21">
        <v>0.41055453779550899</v>
      </c>
      <c r="AQ15" s="21">
        <v>0.48186177412234099</v>
      </c>
      <c r="AR15" s="21"/>
      <c r="AS15" s="21">
        <v>0.30078740294332701</v>
      </c>
      <c r="AT15" s="21">
        <v>0.37125065068121699</v>
      </c>
      <c r="AU15" s="21">
        <v>0.39033930662079502</v>
      </c>
      <c r="AV15" s="21">
        <v>0.39002427132143902</v>
      </c>
      <c r="AW15" s="21">
        <v>0.41589253429967499</v>
      </c>
    </row>
    <row r="16" spans="2:49" x14ac:dyDescent="0.25">
      <c r="B16" s="18" t="s">
        <v>179</v>
      </c>
      <c r="C16" s="22">
        <v>-9.7535248505209005E-2</v>
      </c>
      <c r="D16" s="22">
        <v>-5.87288606104686E-2</v>
      </c>
      <c r="E16" s="22">
        <v>-0.13221621736606301</v>
      </c>
      <c r="F16" s="22"/>
      <c r="G16" s="22">
        <v>-0.1164721257558</v>
      </c>
      <c r="H16" s="22">
        <v>-4.6001512421090997E-2</v>
      </c>
      <c r="I16" s="22">
        <v>-8.0930467481545601E-2</v>
      </c>
      <c r="J16" s="22">
        <v>-0.111539604296106</v>
      </c>
      <c r="K16" s="22">
        <v>-0.14267530829302999</v>
      </c>
      <c r="L16" s="22">
        <v>-9.8525587377051402E-2</v>
      </c>
      <c r="M16" s="22"/>
      <c r="N16" s="22">
        <v>-0.13462008204416701</v>
      </c>
      <c r="O16" s="22">
        <v>-0.13930295286135899</v>
      </c>
      <c r="P16" s="22">
        <v>-2.3804681089998999E-2</v>
      </c>
      <c r="Q16" s="22">
        <v>-7.7645926783143498E-2</v>
      </c>
      <c r="R16" s="22"/>
      <c r="S16" s="22">
        <v>-7.0579571093951299E-2</v>
      </c>
      <c r="T16" s="22">
        <v>-0.126303185016549</v>
      </c>
      <c r="U16" s="22">
        <v>-9.6722225214564098E-2</v>
      </c>
      <c r="V16" s="22">
        <v>-0.124932711227702</v>
      </c>
      <c r="W16" s="22">
        <v>-0.115049831624516</v>
      </c>
      <c r="X16" s="22">
        <v>-3.8474976602778203E-2</v>
      </c>
      <c r="Y16" s="22">
        <v>-0.11015106145987</v>
      </c>
      <c r="Z16" s="22">
        <v>-2.2375881962539701E-2</v>
      </c>
      <c r="AA16" s="22">
        <v>-9.3609576913426598E-2</v>
      </c>
      <c r="AB16" s="22">
        <v>-0.13462574470715699</v>
      </c>
      <c r="AC16" s="22">
        <v>-0.113758424403823</v>
      </c>
      <c r="AD16" s="22"/>
      <c r="AE16" s="22">
        <v>5.72740461973879E-2</v>
      </c>
      <c r="AF16" s="22">
        <v>-0.188085085949178</v>
      </c>
      <c r="AG16" s="22">
        <v>-0.122593983243904</v>
      </c>
      <c r="AH16" s="22"/>
      <c r="AI16" s="22">
        <v>7.9812561582887603E-2</v>
      </c>
      <c r="AJ16" s="22">
        <v>-0.16545021378667699</v>
      </c>
      <c r="AK16" s="22">
        <v>-0.34952144032141602</v>
      </c>
      <c r="AL16" s="22">
        <v>0.33264239179413302</v>
      </c>
      <c r="AM16" s="22">
        <v>-0.13591809045363201</v>
      </c>
      <c r="AN16" s="22"/>
      <c r="AO16" s="22">
        <v>0.118383115331055</v>
      </c>
      <c r="AP16" s="22">
        <v>-0.18626223088680499</v>
      </c>
      <c r="AQ16" s="22">
        <v>-0.26121187229686599</v>
      </c>
      <c r="AR16" s="22"/>
      <c r="AS16" s="22">
        <v>-5.43507516220487E-2</v>
      </c>
      <c r="AT16" s="22">
        <v>-0.134319987886795</v>
      </c>
      <c r="AU16" s="22">
        <v>-0.13164135535147301</v>
      </c>
      <c r="AV16" s="22">
        <v>-8.0195339771225393E-2</v>
      </c>
      <c r="AW16" s="22">
        <v>-0.18764751709178701</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0.274047325777728</v>
      </c>
      <c r="D9" s="17">
        <v>0.28974419299684101</v>
      </c>
      <c r="E9" s="17">
        <v>0.257196265867564</v>
      </c>
      <c r="F9" s="17"/>
      <c r="G9" s="17">
        <v>0.27511798096634899</v>
      </c>
      <c r="H9" s="17">
        <v>0.31494382658455</v>
      </c>
      <c r="I9" s="17">
        <v>0.28142980934461198</v>
      </c>
      <c r="J9" s="17">
        <v>0.26966628367807899</v>
      </c>
      <c r="K9" s="17">
        <v>0.26863459373739101</v>
      </c>
      <c r="L9" s="17">
        <v>0.241255786638543</v>
      </c>
      <c r="M9" s="17"/>
      <c r="N9" s="17">
        <v>0.32647515615369299</v>
      </c>
      <c r="O9" s="17">
        <v>0.29508732665506898</v>
      </c>
      <c r="P9" s="17">
        <v>0.24770808757896201</v>
      </c>
      <c r="Q9" s="17">
        <v>0.22021006789789099</v>
      </c>
      <c r="R9" s="17"/>
      <c r="S9" s="17">
        <v>0.28781989599065</v>
      </c>
      <c r="T9" s="17">
        <v>0.27827512399069598</v>
      </c>
      <c r="U9" s="17">
        <v>0.27637966575603701</v>
      </c>
      <c r="V9" s="17">
        <v>0.28678542453883898</v>
      </c>
      <c r="W9" s="17">
        <v>0.30997550237697102</v>
      </c>
      <c r="X9" s="17">
        <v>0.251111200820268</v>
      </c>
      <c r="Y9" s="17">
        <v>0.25930796627930203</v>
      </c>
      <c r="Z9" s="17">
        <v>0.25182366705904702</v>
      </c>
      <c r="AA9" s="17">
        <v>0.23032555097690199</v>
      </c>
      <c r="AB9" s="17">
        <v>0.30569857345434598</v>
      </c>
      <c r="AC9" s="17">
        <v>0.26949987640390299</v>
      </c>
      <c r="AD9" s="17"/>
      <c r="AE9" s="17">
        <v>0.190457124358661</v>
      </c>
      <c r="AF9" s="17">
        <v>0.36450648570940303</v>
      </c>
      <c r="AG9" s="17">
        <v>0.211080666088658</v>
      </c>
      <c r="AH9" s="17"/>
      <c r="AI9" s="17">
        <v>0.18262502573984801</v>
      </c>
      <c r="AJ9" s="17">
        <v>0.35909561563945003</v>
      </c>
      <c r="AK9" s="17">
        <v>0.39961018026329598</v>
      </c>
      <c r="AL9" s="17">
        <v>0.145081922907213</v>
      </c>
      <c r="AM9" s="17">
        <v>0.202178213811221</v>
      </c>
      <c r="AN9" s="17"/>
      <c r="AO9" s="17">
        <v>0.17229440126435999</v>
      </c>
      <c r="AP9" s="17">
        <v>0.360314247261321</v>
      </c>
      <c r="AQ9" s="17">
        <v>0.34307559347799899</v>
      </c>
      <c r="AR9" s="17"/>
      <c r="AS9" s="17">
        <v>0.22783752406173099</v>
      </c>
      <c r="AT9" s="17">
        <v>0.26781971603839699</v>
      </c>
      <c r="AU9" s="17">
        <v>0.31918438564336699</v>
      </c>
      <c r="AV9" s="17">
        <v>0.34809424726787802</v>
      </c>
      <c r="AW9" s="17">
        <v>0.370538695172973</v>
      </c>
    </row>
    <row r="10" spans="2:49" x14ac:dyDescent="0.25">
      <c r="B10" s="18" t="s">
        <v>173</v>
      </c>
      <c r="C10" s="17">
        <v>0.29098069019654199</v>
      </c>
      <c r="D10" s="17">
        <v>0.27341805829397597</v>
      </c>
      <c r="E10" s="17">
        <v>0.30960796170869698</v>
      </c>
      <c r="F10" s="17"/>
      <c r="G10" s="17">
        <v>0.300132340177023</v>
      </c>
      <c r="H10" s="17">
        <v>0.27669057334956698</v>
      </c>
      <c r="I10" s="17">
        <v>0.30356102379008498</v>
      </c>
      <c r="J10" s="17">
        <v>0.303465574600572</v>
      </c>
      <c r="K10" s="17">
        <v>0.26741845735653302</v>
      </c>
      <c r="L10" s="17">
        <v>0.29182641012906202</v>
      </c>
      <c r="M10" s="17"/>
      <c r="N10" s="17">
        <v>0.31112540064474498</v>
      </c>
      <c r="O10" s="17">
        <v>0.28804830386681501</v>
      </c>
      <c r="P10" s="17">
        <v>0.26768723534054301</v>
      </c>
      <c r="Q10" s="17">
        <v>0.294348028271113</v>
      </c>
      <c r="R10" s="17"/>
      <c r="S10" s="17">
        <v>0.30918973889582801</v>
      </c>
      <c r="T10" s="17">
        <v>0.32617464941910401</v>
      </c>
      <c r="U10" s="17">
        <v>0.26124052708797102</v>
      </c>
      <c r="V10" s="17">
        <v>0.28195696875554799</v>
      </c>
      <c r="W10" s="17">
        <v>0.26116502217078802</v>
      </c>
      <c r="X10" s="17">
        <v>0.27192485678304901</v>
      </c>
      <c r="Y10" s="17">
        <v>0.28998094177233502</v>
      </c>
      <c r="Z10" s="17">
        <v>0.28728713568706099</v>
      </c>
      <c r="AA10" s="17">
        <v>0.30451641294677101</v>
      </c>
      <c r="AB10" s="17">
        <v>0.26629310717216598</v>
      </c>
      <c r="AC10" s="17">
        <v>0.30754949229429202</v>
      </c>
      <c r="AD10" s="17"/>
      <c r="AE10" s="17">
        <v>0.28012214462526702</v>
      </c>
      <c r="AF10" s="17">
        <v>0.309874045632759</v>
      </c>
      <c r="AG10" s="17">
        <v>0.26974498015694098</v>
      </c>
      <c r="AH10" s="17"/>
      <c r="AI10" s="17">
        <v>0.31597012796385099</v>
      </c>
      <c r="AJ10" s="17">
        <v>0.28953918517724497</v>
      </c>
      <c r="AK10" s="17">
        <v>0.31802677420526998</v>
      </c>
      <c r="AL10" s="17">
        <v>0.27906728855989599</v>
      </c>
      <c r="AM10" s="17">
        <v>0.269563608938167</v>
      </c>
      <c r="AN10" s="17"/>
      <c r="AO10" s="17">
        <v>0.31863047421044599</v>
      </c>
      <c r="AP10" s="17">
        <v>0.30711625016342797</v>
      </c>
      <c r="AQ10" s="17">
        <v>0.37326652771333702</v>
      </c>
      <c r="AR10" s="17"/>
      <c r="AS10" s="17">
        <v>0.26762649837879998</v>
      </c>
      <c r="AT10" s="17">
        <v>0.31363885584825502</v>
      </c>
      <c r="AU10" s="17">
        <v>0.313039271075435</v>
      </c>
      <c r="AV10" s="17">
        <v>0.27513868766976302</v>
      </c>
      <c r="AW10" s="17">
        <v>0.321358907085809</v>
      </c>
    </row>
    <row r="11" spans="2:49" x14ac:dyDescent="0.25">
      <c r="B11" s="18" t="s">
        <v>174</v>
      </c>
      <c r="C11" s="17">
        <v>0.291783880695825</v>
      </c>
      <c r="D11" s="17">
        <v>0.261183727031924</v>
      </c>
      <c r="E11" s="17">
        <v>0.32102333276013101</v>
      </c>
      <c r="F11" s="17"/>
      <c r="G11" s="17">
        <v>0.30392473714177598</v>
      </c>
      <c r="H11" s="17">
        <v>0.29714435213539098</v>
      </c>
      <c r="I11" s="17">
        <v>0.27862819414097101</v>
      </c>
      <c r="J11" s="17">
        <v>0.29827847006598102</v>
      </c>
      <c r="K11" s="17">
        <v>0.30063028825243698</v>
      </c>
      <c r="L11" s="17">
        <v>0.27874765200629598</v>
      </c>
      <c r="M11" s="17"/>
      <c r="N11" s="17">
        <v>0.23276911660548499</v>
      </c>
      <c r="O11" s="17">
        <v>0.27058189566511598</v>
      </c>
      <c r="P11" s="17">
        <v>0.32325767464621102</v>
      </c>
      <c r="Q11" s="17">
        <v>0.347471005249264</v>
      </c>
      <c r="R11" s="17"/>
      <c r="S11" s="17">
        <v>0.27954809802097702</v>
      </c>
      <c r="T11" s="17">
        <v>0.28259969351898601</v>
      </c>
      <c r="U11" s="17">
        <v>0.31891865487523802</v>
      </c>
      <c r="V11" s="17">
        <v>0.26979866878139602</v>
      </c>
      <c r="W11" s="17">
        <v>0.28697342027860101</v>
      </c>
      <c r="X11" s="17">
        <v>0.31679933641534203</v>
      </c>
      <c r="Y11" s="17">
        <v>0.304107621666516</v>
      </c>
      <c r="Z11" s="17">
        <v>0.306736008601868</v>
      </c>
      <c r="AA11" s="17">
        <v>0.30826927031510498</v>
      </c>
      <c r="AB11" s="17">
        <v>0.256804851109456</v>
      </c>
      <c r="AC11" s="17">
        <v>0.30271332468032502</v>
      </c>
      <c r="AD11" s="17"/>
      <c r="AE11" s="17">
        <v>0.30597571270446</v>
      </c>
      <c r="AF11" s="17">
        <v>0.235209139385608</v>
      </c>
      <c r="AG11" s="17">
        <v>0.38807954153616903</v>
      </c>
      <c r="AH11" s="17"/>
      <c r="AI11" s="17">
        <v>0.28656703114334903</v>
      </c>
      <c r="AJ11" s="17">
        <v>0.26579161775792998</v>
      </c>
      <c r="AK11" s="17">
        <v>0.18363869666589999</v>
      </c>
      <c r="AL11" s="17">
        <v>0.296574740807723</v>
      </c>
      <c r="AM11" s="17">
        <v>0.39642330346335602</v>
      </c>
      <c r="AN11" s="17"/>
      <c r="AO11" s="17">
        <v>0.30380346455474</v>
      </c>
      <c r="AP11" s="17">
        <v>0.25049815999498698</v>
      </c>
      <c r="AQ11" s="17">
        <v>0.181211813233908</v>
      </c>
      <c r="AR11" s="17"/>
      <c r="AS11" s="17">
        <v>0.35755613842925099</v>
      </c>
      <c r="AT11" s="17">
        <v>0.27715509406386901</v>
      </c>
      <c r="AU11" s="17">
        <v>0.24106582248775499</v>
      </c>
      <c r="AV11" s="17">
        <v>0.24008564231937099</v>
      </c>
      <c r="AW11" s="17">
        <v>0.22113702166069399</v>
      </c>
    </row>
    <row r="12" spans="2:49" x14ac:dyDescent="0.25">
      <c r="B12" s="18" t="s">
        <v>175</v>
      </c>
      <c r="C12" s="17">
        <v>9.3871521011023404E-2</v>
      </c>
      <c r="D12" s="17">
        <v>0.110978872089577</v>
      </c>
      <c r="E12" s="17">
        <v>7.7428066499849499E-2</v>
      </c>
      <c r="F12" s="17"/>
      <c r="G12" s="17">
        <v>9.0075957524925906E-2</v>
      </c>
      <c r="H12" s="17">
        <v>7.4145498973789595E-2</v>
      </c>
      <c r="I12" s="17">
        <v>8.6797606539052705E-2</v>
      </c>
      <c r="J12" s="17">
        <v>8.0210228547892906E-2</v>
      </c>
      <c r="K12" s="17">
        <v>9.7703083706070504E-2</v>
      </c>
      <c r="L12" s="17">
        <v>0.12676612868760601</v>
      </c>
      <c r="M12" s="17"/>
      <c r="N12" s="17">
        <v>8.6248651615302305E-2</v>
      </c>
      <c r="O12" s="17">
        <v>0.10056218364760799</v>
      </c>
      <c r="P12" s="17">
        <v>0.105384547141791</v>
      </c>
      <c r="Q12" s="17">
        <v>8.5107673596821407E-2</v>
      </c>
      <c r="R12" s="17"/>
      <c r="S12" s="17">
        <v>9.8725238881286606E-2</v>
      </c>
      <c r="T12" s="17">
        <v>6.5970712001438198E-2</v>
      </c>
      <c r="U12" s="17">
        <v>7.6628651200011499E-2</v>
      </c>
      <c r="V12" s="17">
        <v>0.113094756944079</v>
      </c>
      <c r="W12" s="17">
        <v>9.0714725730156501E-2</v>
      </c>
      <c r="X12" s="17">
        <v>0.102679322456457</v>
      </c>
      <c r="Y12" s="17">
        <v>0.108837136483743</v>
      </c>
      <c r="Z12" s="17">
        <v>0.106463114846337</v>
      </c>
      <c r="AA12" s="17">
        <v>0.101390312948846</v>
      </c>
      <c r="AB12" s="17">
        <v>0.10684143809974</v>
      </c>
      <c r="AC12" s="17">
        <v>6.0479629209238897E-2</v>
      </c>
      <c r="AD12" s="17"/>
      <c r="AE12" s="17">
        <v>0.13706050461202701</v>
      </c>
      <c r="AF12" s="17">
        <v>6.21896447649425E-2</v>
      </c>
      <c r="AG12" s="17">
        <v>9.6451806607637205E-2</v>
      </c>
      <c r="AH12" s="17"/>
      <c r="AI12" s="17">
        <v>0.13094552421921099</v>
      </c>
      <c r="AJ12" s="17">
        <v>6.4903832301056105E-2</v>
      </c>
      <c r="AK12" s="17">
        <v>8.5358174280124197E-2</v>
      </c>
      <c r="AL12" s="17">
        <v>0.15943473264278801</v>
      </c>
      <c r="AM12" s="17">
        <v>9.1063892804344002E-2</v>
      </c>
      <c r="AN12" s="17"/>
      <c r="AO12" s="17">
        <v>0.13197882453835499</v>
      </c>
      <c r="AP12" s="17">
        <v>6.2261651464926203E-2</v>
      </c>
      <c r="AQ12" s="17">
        <v>7.7128097492019404E-2</v>
      </c>
      <c r="AR12" s="17"/>
      <c r="AS12" s="17">
        <v>9.6075557842121795E-2</v>
      </c>
      <c r="AT12" s="17">
        <v>8.8449396031161406E-2</v>
      </c>
      <c r="AU12" s="17">
        <v>8.3693582807776806E-2</v>
      </c>
      <c r="AV12" s="17">
        <v>7.3892625356960201E-2</v>
      </c>
      <c r="AW12" s="17">
        <v>5.6758395307541697E-2</v>
      </c>
    </row>
    <row r="13" spans="2:49" x14ac:dyDescent="0.25">
      <c r="B13" s="18" t="s">
        <v>176</v>
      </c>
      <c r="C13" s="17">
        <v>4.9316582318882002E-2</v>
      </c>
      <c r="D13" s="17">
        <v>6.4675149587682099E-2</v>
      </c>
      <c r="E13" s="17">
        <v>3.47443731637588E-2</v>
      </c>
      <c r="F13" s="17"/>
      <c r="G13" s="17">
        <v>3.07489841899262E-2</v>
      </c>
      <c r="H13" s="17">
        <v>3.7075748956702903E-2</v>
      </c>
      <c r="I13" s="17">
        <v>4.9583366185279802E-2</v>
      </c>
      <c r="J13" s="17">
        <v>4.8379443107475002E-2</v>
      </c>
      <c r="K13" s="17">
        <v>6.5613576947568905E-2</v>
      </c>
      <c r="L13" s="17">
        <v>6.1404022538493003E-2</v>
      </c>
      <c r="M13" s="17"/>
      <c r="N13" s="17">
        <v>4.3381674980773999E-2</v>
      </c>
      <c r="O13" s="17">
        <v>4.5720290165391198E-2</v>
      </c>
      <c r="P13" s="17">
        <v>5.59624552924919E-2</v>
      </c>
      <c r="Q13" s="17">
        <v>5.2863224984910202E-2</v>
      </c>
      <c r="R13" s="17"/>
      <c r="S13" s="17">
        <v>2.4717028211258801E-2</v>
      </c>
      <c r="T13" s="17">
        <v>4.69798210697761E-2</v>
      </c>
      <c r="U13" s="17">
        <v>6.6832501080741805E-2</v>
      </c>
      <c r="V13" s="17">
        <v>4.8364180980137901E-2</v>
      </c>
      <c r="W13" s="17">
        <v>5.1171329443483501E-2</v>
      </c>
      <c r="X13" s="17">
        <v>5.7485283524883801E-2</v>
      </c>
      <c r="Y13" s="17">
        <v>3.7766333798103E-2</v>
      </c>
      <c r="Z13" s="17">
        <v>4.7690073805687599E-2</v>
      </c>
      <c r="AA13" s="17">
        <v>5.5498452812375101E-2</v>
      </c>
      <c r="AB13" s="17">
        <v>6.4362030164292802E-2</v>
      </c>
      <c r="AC13" s="17">
        <v>5.9757677412241403E-2</v>
      </c>
      <c r="AD13" s="17"/>
      <c r="AE13" s="17">
        <v>8.6384513699585302E-2</v>
      </c>
      <c r="AF13" s="17">
        <v>2.8220684507287298E-2</v>
      </c>
      <c r="AG13" s="17">
        <v>3.4643005610593698E-2</v>
      </c>
      <c r="AH13" s="17"/>
      <c r="AI13" s="17">
        <v>8.3892290933740496E-2</v>
      </c>
      <c r="AJ13" s="17">
        <v>2.0669749124319702E-2</v>
      </c>
      <c r="AK13" s="17">
        <v>1.33661745854103E-2</v>
      </c>
      <c r="AL13" s="17">
        <v>0.11984131508238</v>
      </c>
      <c r="AM13" s="17">
        <v>4.0770980982911799E-2</v>
      </c>
      <c r="AN13" s="17"/>
      <c r="AO13" s="17">
        <v>7.3292835432099204E-2</v>
      </c>
      <c r="AP13" s="17">
        <v>1.9809691115338101E-2</v>
      </c>
      <c r="AQ13" s="17">
        <v>2.5317968082736401E-2</v>
      </c>
      <c r="AR13" s="17"/>
      <c r="AS13" s="17">
        <v>5.0904281288095897E-2</v>
      </c>
      <c r="AT13" s="17">
        <v>5.2936938018317899E-2</v>
      </c>
      <c r="AU13" s="17">
        <v>4.30169379856657E-2</v>
      </c>
      <c r="AV13" s="17">
        <v>6.2788797386028106E-2</v>
      </c>
      <c r="AW13" s="17">
        <v>3.0206980772982998E-2</v>
      </c>
    </row>
    <row r="14" spans="2:49" x14ac:dyDescent="0.25">
      <c r="B14" s="18" t="s">
        <v>177</v>
      </c>
      <c r="C14" s="21">
        <v>0.56502801597426999</v>
      </c>
      <c r="D14" s="21">
        <v>0.56316225129081698</v>
      </c>
      <c r="E14" s="21">
        <v>0.56680422757626103</v>
      </c>
      <c r="F14" s="21"/>
      <c r="G14" s="21">
        <v>0.57525032114337205</v>
      </c>
      <c r="H14" s="21">
        <v>0.59163439993411704</v>
      </c>
      <c r="I14" s="21">
        <v>0.58499083313469702</v>
      </c>
      <c r="J14" s="21">
        <v>0.57313185827865099</v>
      </c>
      <c r="K14" s="21">
        <v>0.53605305109392398</v>
      </c>
      <c r="L14" s="21">
        <v>0.53308219676760604</v>
      </c>
      <c r="M14" s="21"/>
      <c r="N14" s="21">
        <v>0.63760055679843897</v>
      </c>
      <c r="O14" s="21">
        <v>0.583135630521884</v>
      </c>
      <c r="P14" s="21">
        <v>0.51539532291950496</v>
      </c>
      <c r="Q14" s="21">
        <v>0.51455809616900405</v>
      </c>
      <c r="R14" s="21"/>
      <c r="S14" s="21">
        <v>0.59700963488647796</v>
      </c>
      <c r="T14" s="21">
        <v>0.604449773409799</v>
      </c>
      <c r="U14" s="21">
        <v>0.53762019284400897</v>
      </c>
      <c r="V14" s="21">
        <v>0.56874239329438703</v>
      </c>
      <c r="W14" s="21">
        <v>0.57114052454775899</v>
      </c>
      <c r="X14" s="21">
        <v>0.52303605760331695</v>
      </c>
      <c r="Y14" s="21">
        <v>0.54928890805163799</v>
      </c>
      <c r="Z14" s="21">
        <v>0.53911080274610801</v>
      </c>
      <c r="AA14" s="21">
        <v>0.534841963923674</v>
      </c>
      <c r="AB14" s="21">
        <v>0.57199168062651196</v>
      </c>
      <c r="AC14" s="21">
        <v>0.57704936869819501</v>
      </c>
      <c r="AD14" s="21"/>
      <c r="AE14" s="21">
        <v>0.47057926898392799</v>
      </c>
      <c r="AF14" s="21">
        <v>0.67438053134216203</v>
      </c>
      <c r="AG14" s="21">
        <v>0.48082564624559998</v>
      </c>
      <c r="AH14" s="21"/>
      <c r="AI14" s="21">
        <v>0.4985951537037</v>
      </c>
      <c r="AJ14" s="21">
        <v>0.648634800816694</v>
      </c>
      <c r="AK14" s="21">
        <v>0.71763695446856601</v>
      </c>
      <c r="AL14" s="21">
        <v>0.42414921146710899</v>
      </c>
      <c r="AM14" s="21">
        <v>0.47174182274938797</v>
      </c>
      <c r="AN14" s="21"/>
      <c r="AO14" s="21">
        <v>0.49092487547480601</v>
      </c>
      <c r="AP14" s="21">
        <v>0.66743049742474803</v>
      </c>
      <c r="AQ14" s="21">
        <v>0.716342121191336</v>
      </c>
      <c r="AR14" s="21"/>
      <c r="AS14" s="21">
        <v>0.495464022440531</v>
      </c>
      <c r="AT14" s="21">
        <v>0.58145857188665195</v>
      </c>
      <c r="AU14" s="21">
        <v>0.63222365671880199</v>
      </c>
      <c r="AV14" s="21">
        <v>0.62323293493764098</v>
      </c>
      <c r="AW14" s="21">
        <v>0.69189760225878105</v>
      </c>
    </row>
    <row r="15" spans="2:49" x14ac:dyDescent="0.25">
      <c r="B15" s="18" t="s">
        <v>178</v>
      </c>
      <c r="C15" s="21">
        <v>0.143188103329905</v>
      </c>
      <c r="D15" s="21">
        <v>0.17565402167725899</v>
      </c>
      <c r="E15" s="21">
        <v>0.112172439663608</v>
      </c>
      <c r="F15" s="21"/>
      <c r="G15" s="21">
        <v>0.120824941714852</v>
      </c>
      <c r="H15" s="21">
        <v>0.111221247930493</v>
      </c>
      <c r="I15" s="21">
        <v>0.136380972724333</v>
      </c>
      <c r="J15" s="21">
        <v>0.128589671655368</v>
      </c>
      <c r="K15" s="21">
        <v>0.16331666065363901</v>
      </c>
      <c r="L15" s="21">
        <v>0.18817015122609901</v>
      </c>
      <c r="M15" s="21"/>
      <c r="N15" s="21">
        <v>0.12963032659607601</v>
      </c>
      <c r="O15" s="21">
        <v>0.146282473812999</v>
      </c>
      <c r="P15" s="21">
        <v>0.16134700243428299</v>
      </c>
      <c r="Q15" s="21">
        <v>0.137970898581732</v>
      </c>
      <c r="R15" s="21"/>
      <c r="S15" s="21">
        <v>0.12344226709254499</v>
      </c>
      <c r="T15" s="21">
        <v>0.112950533071214</v>
      </c>
      <c r="U15" s="21">
        <v>0.14346115228075301</v>
      </c>
      <c r="V15" s="21">
        <v>0.16145893792421701</v>
      </c>
      <c r="W15" s="21">
        <v>0.14188605517364</v>
      </c>
      <c r="X15" s="21">
        <v>0.160164605981341</v>
      </c>
      <c r="Y15" s="21">
        <v>0.146603470281846</v>
      </c>
      <c r="Z15" s="21">
        <v>0.15415318865202399</v>
      </c>
      <c r="AA15" s="21">
        <v>0.15688876576122099</v>
      </c>
      <c r="AB15" s="21">
        <v>0.17120346826403199</v>
      </c>
      <c r="AC15" s="21">
        <v>0.12023730662147999</v>
      </c>
      <c r="AD15" s="21"/>
      <c r="AE15" s="21">
        <v>0.22344501831161301</v>
      </c>
      <c r="AF15" s="21">
        <v>9.0410329272229695E-2</v>
      </c>
      <c r="AG15" s="21">
        <v>0.13109481221823099</v>
      </c>
      <c r="AH15" s="21"/>
      <c r="AI15" s="21">
        <v>0.214837815152952</v>
      </c>
      <c r="AJ15" s="21">
        <v>8.55735814253758E-2</v>
      </c>
      <c r="AK15" s="21">
        <v>9.8724348865534495E-2</v>
      </c>
      <c r="AL15" s="21">
        <v>0.27927604772516801</v>
      </c>
      <c r="AM15" s="21">
        <v>0.131834873787256</v>
      </c>
      <c r="AN15" s="21"/>
      <c r="AO15" s="21">
        <v>0.20527165997045399</v>
      </c>
      <c r="AP15" s="21">
        <v>8.2071342580264203E-2</v>
      </c>
      <c r="AQ15" s="21">
        <v>0.102446065574756</v>
      </c>
      <c r="AR15" s="21"/>
      <c r="AS15" s="21">
        <v>0.146979839130218</v>
      </c>
      <c r="AT15" s="21">
        <v>0.14138633404947901</v>
      </c>
      <c r="AU15" s="21">
        <v>0.126710520793442</v>
      </c>
      <c r="AV15" s="21">
        <v>0.136681422742988</v>
      </c>
      <c r="AW15" s="21">
        <v>8.6965376080524695E-2</v>
      </c>
    </row>
    <row r="16" spans="2:49" x14ac:dyDescent="0.25">
      <c r="B16" s="18" t="s">
        <v>179</v>
      </c>
      <c r="C16" s="22">
        <v>0.42183991264436399</v>
      </c>
      <c r="D16" s="22">
        <v>0.38750822961355702</v>
      </c>
      <c r="E16" s="22">
        <v>0.45463178791265302</v>
      </c>
      <c r="F16" s="22"/>
      <c r="G16" s="22">
        <v>0.45442537942852002</v>
      </c>
      <c r="H16" s="22">
        <v>0.480413152003624</v>
      </c>
      <c r="I16" s="22">
        <v>0.44860986041036399</v>
      </c>
      <c r="J16" s="22">
        <v>0.44454218662328299</v>
      </c>
      <c r="K16" s="22">
        <v>0.372736390440284</v>
      </c>
      <c r="L16" s="22">
        <v>0.34491204554150701</v>
      </c>
      <c r="M16" s="22"/>
      <c r="N16" s="22">
        <v>0.50797023020236198</v>
      </c>
      <c r="O16" s="22">
        <v>0.43685315670888503</v>
      </c>
      <c r="P16" s="22">
        <v>0.354048320485222</v>
      </c>
      <c r="Q16" s="22">
        <v>0.37658719758727299</v>
      </c>
      <c r="R16" s="22"/>
      <c r="S16" s="22">
        <v>0.47356736779393199</v>
      </c>
      <c r="T16" s="22">
        <v>0.491499240338585</v>
      </c>
      <c r="U16" s="22">
        <v>0.39415904056325501</v>
      </c>
      <c r="V16" s="22">
        <v>0.40728345537017002</v>
      </c>
      <c r="W16" s="22">
        <v>0.42925446937411899</v>
      </c>
      <c r="X16" s="22">
        <v>0.36287145162197598</v>
      </c>
      <c r="Y16" s="22">
        <v>0.40268543776979199</v>
      </c>
      <c r="Z16" s="22">
        <v>0.38495761409408302</v>
      </c>
      <c r="AA16" s="22">
        <v>0.37795319816245199</v>
      </c>
      <c r="AB16" s="22">
        <v>0.40078821236247902</v>
      </c>
      <c r="AC16" s="22">
        <v>0.45681206207671499</v>
      </c>
      <c r="AD16" s="22"/>
      <c r="AE16" s="22">
        <v>0.24713425067231501</v>
      </c>
      <c r="AF16" s="22">
        <v>0.583970202069933</v>
      </c>
      <c r="AG16" s="22">
        <v>0.34973083402736899</v>
      </c>
      <c r="AH16" s="22"/>
      <c r="AI16" s="22">
        <v>0.28375733855074797</v>
      </c>
      <c r="AJ16" s="22">
        <v>0.56306121939131903</v>
      </c>
      <c r="AK16" s="22">
        <v>0.61891260560303096</v>
      </c>
      <c r="AL16" s="22">
        <v>0.14487316374194101</v>
      </c>
      <c r="AM16" s="22">
        <v>0.33990694896213203</v>
      </c>
      <c r="AN16" s="22"/>
      <c r="AO16" s="22">
        <v>0.28565321550435102</v>
      </c>
      <c r="AP16" s="22">
        <v>0.58535915484448398</v>
      </c>
      <c r="AQ16" s="22">
        <v>0.613896055616581</v>
      </c>
      <c r="AR16" s="22"/>
      <c r="AS16" s="22">
        <v>0.348484183310313</v>
      </c>
      <c r="AT16" s="22">
        <v>0.44007223783717297</v>
      </c>
      <c r="AU16" s="22">
        <v>0.50551313592535996</v>
      </c>
      <c r="AV16" s="22">
        <v>0.48655151219465198</v>
      </c>
      <c r="AW16" s="22">
        <v>0.60493222617825704</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0.1462979603963</v>
      </c>
      <c r="D9" s="17">
        <v>0.171570495108916</v>
      </c>
      <c r="E9" s="17">
        <v>0.121065220687347</v>
      </c>
      <c r="F9" s="17"/>
      <c r="G9" s="17">
        <v>0.151157752833987</v>
      </c>
      <c r="H9" s="17">
        <v>0.15546550193922901</v>
      </c>
      <c r="I9" s="17">
        <v>0.17135734899430399</v>
      </c>
      <c r="J9" s="17">
        <v>0.15093450341765699</v>
      </c>
      <c r="K9" s="17">
        <v>0.150168933599863</v>
      </c>
      <c r="L9" s="17">
        <v>0.108777159535448</v>
      </c>
      <c r="M9" s="17"/>
      <c r="N9" s="17">
        <v>0.17456375622282</v>
      </c>
      <c r="O9" s="17">
        <v>0.13038625619501101</v>
      </c>
      <c r="P9" s="17">
        <v>0.13757368427966701</v>
      </c>
      <c r="Q9" s="17">
        <v>0.139990448363354</v>
      </c>
      <c r="R9" s="17"/>
      <c r="S9" s="17">
        <v>0.164163590149144</v>
      </c>
      <c r="T9" s="17">
        <v>0.154537146967129</v>
      </c>
      <c r="U9" s="17">
        <v>0.121096937075779</v>
      </c>
      <c r="V9" s="17">
        <v>0.14201623294869001</v>
      </c>
      <c r="W9" s="17">
        <v>0.14529366936683399</v>
      </c>
      <c r="X9" s="17">
        <v>0.118991094198471</v>
      </c>
      <c r="Y9" s="17">
        <v>0.15960320853516799</v>
      </c>
      <c r="Z9" s="17">
        <v>0.13269844814284901</v>
      </c>
      <c r="AA9" s="17">
        <v>0.13600991374770599</v>
      </c>
      <c r="AB9" s="17">
        <v>0.17876031966885</v>
      </c>
      <c r="AC9" s="17">
        <v>0.12726180107665</v>
      </c>
      <c r="AD9" s="17"/>
      <c r="AE9" s="17">
        <v>0.13011686046496199</v>
      </c>
      <c r="AF9" s="17">
        <v>0.176156089084715</v>
      </c>
      <c r="AG9" s="17">
        <v>0.102362040716775</v>
      </c>
      <c r="AH9" s="17"/>
      <c r="AI9" s="17">
        <v>0.119737097285553</v>
      </c>
      <c r="AJ9" s="17">
        <v>0.17860141362142201</v>
      </c>
      <c r="AK9" s="17">
        <v>0.16984169046276801</v>
      </c>
      <c r="AL9" s="17">
        <v>0.16854848542327799</v>
      </c>
      <c r="AM9" s="17">
        <v>0.11324337352986499</v>
      </c>
      <c r="AN9" s="17"/>
      <c r="AO9" s="17">
        <v>0.112617352995783</v>
      </c>
      <c r="AP9" s="17">
        <v>0.17273443118022999</v>
      </c>
      <c r="AQ9" s="17">
        <v>0.16110237614706299</v>
      </c>
      <c r="AR9" s="17"/>
      <c r="AS9" s="17">
        <v>0.13038422601008501</v>
      </c>
      <c r="AT9" s="17">
        <v>0.135826756663912</v>
      </c>
      <c r="AU9" s="17">
        <v>0.176585206512759</v>
      </c>
      <c r="AV9" s="17">
        <v>0.18166660267263099</v>
      </c>
      <c r="AW9" s="17">
        <v>0.241061770938238</v>
      </c>
    </row>
    <row r="10" spans="2:49" x14ac:dyDescent="0.25">
      <c r="B10" s="18" t="s">
        <v>173</v>
      </c>
      <c r="C10" s="17">
        <v>0.35015172845949699</v>
      </c>
      <c r="D10" s="17">
        <v>0.35451446197342301</v>
      </c>
      <c r="E10" s="17">
        <v>0.34681566009341402</v>
      </c>
      <c r="F10" s="17"/>
      <c r="G10" s="17">
        <v>0.35523261153805702</v>
      </c>
      <c r="H10" s="17">
        <v>0.32362166805891401</v>
      </c>
      <c r="I10" s="17">
        <v>0.35893679861583599</v>
      </c>
      <c r="J10" s="17">
        <v>0.35804454914306</v>
      </c>
      <c r="K10" s="17">
        <v>0.34697251887025599</v>
      </c>
      <c r="L10" s="17">
        <v>0.35684658606409903</v>
      </c>
      <c r="M10" s="17"/>
      <c r="N10" s="17">
        <v>0.367704448251778</v>
      </c>
      <c r="O10" s="17">
        <v>0.367886332011788</v>
      </c>
      <c r="P10" s="17">
        <v>0.34291009057372601</v>
      </c>
      <c r="Q10" s="17">
        <v>0.32042040569797497</v>
      </c>
      <c r="R10" s="17"/>
      <c r="S10" s="17">
        <v>0.35065277575693699</v>
      </c>
      <c r="T10" s="17">
        <v>0.36347979842072098</v>
      </c>
      <c r="U10" s="17">
        <v>0.30908596611344102</v>
      </c>
      <c r="V10" s="17">
        <v>0.34720737949755298</v>
      </c>
      <c r="W10" s="17">
        <v>0.29407790182721899</v>
      </c>
      <c r="X10" s="17">
        <v>0.380097183444849</v>
      </c>
      <c r="Y10" s="17">
        <v>0.35657936243291599</v>
      </c>
      <c r="Z10" s="17">
        <v>0.41727599450240699</v>
      </c>
      <c r="AA10" s="17">
        <v>0.37078822106766901</v>
      </c>
      <c r="AB10" s="17">
        <v>0.34832566664585002</v>
      </c>
      <c r="AC10" s="17">
        <v>0.30374464823227398</v>
      </c>
      <c r="AD10" s="17"/>
      <c r="AE10" s="17">
        <v>0.36497679371563302</v>
      </c>
      <c r="AF10" s="17">
        <v>0.35159211409396501</v>
      </c>
      <c r="AG10" s="17">
        <v>0.31019730471089202</v>
      </c>
      <c r="AH10" s="17"/>
      <c r="AI10" s="17">
        <v>0.377922780076207</v>
      </c>
      <c r="AJ10" s="17">
        <v>0.35411596319021299</v>
      </c>
      <c r="AK10" s="17">
        <v>0.34076608775552403</v>
      </c>
      <c r="AL10" s="17">
        <v>0.37139855406734601</v>
      </c>
      <c r="AM10" s="17">
        <v>0.29682755992288701</v>
      </c>
      <c r="AN10" s="17"/>
      <c r="AO10" s="17">
        <v>0.37225491076410799</v>
      </c>
      <c r="AP10" s="17">
        <v>0.37718936573289302</v>
      </c>
      <c r="AQ10" s="17">
        <v>0.38097322587152099</v>
      </c>
      <c r="AR10" s="17"/>
      <c r="AS10" s="17">
        <v>0.32957385562899799</v>
      </c>
      <c r="AT10" s="17">
        <v>0.36978483304073201</v>
      </c>
      <c r="AU10" s="17">
        <v>0.33638132505599999</v>
      </c>
      <c r="AV10" s="17">
        <v>0.38791699197547402</v>
      </c>
      <c r="AW10" s="17">
        <v>0.31943315269614198</v>
      </c>
    </row>
    <row r="11" spans="2:49" x14ac:dyDescent="0.25">
      <c r="B11" s="18" t="s">
        <v>174</v>
      </c>
      <c r="C11" s="17">
        <v>0.43208332499998198</v>
      </c>
      <c r="D11" s="17">
        <v>0.39239806052266502</v>
      </c>
      <c r="E11" s="17">
        <v>0.47093326288084097</v>
      </c>
      <c r="F11" s="17"/>
      <c r="G11" s="17">
        <v>0.39059039121393002</v>
      </c>
      <c r="H11" s="17">
        <v>0.418010552978753</v>
      </c>
      <c r="I11" s="17">
        <v>0.40285736490969898</v>
      </c>
      <c r="J11" s="17">
        <v>0.43222205247345502</v>
      </c>
      <c r="K11" s="17">
        <v>0.44295032903458498</v>
      </c>
      <c r="L11" s="17">
        <v>0.48793062940610399</v>
      </c>
      <c r="M11" s="17"/>
      <c r="N11" s="17">
        <v>0.39097919498270001</v>
      </c>
      <c r="O11" s="17">
        <v>0.44016098040367801</v>
      </c>
      <c r="P11" s="17">
        <v>0.43968639026698603</v>
      </c>
      <c r="Q11" s="17">
        <v>0.45865802590050803</v>
      </c>
      <c r="R11" s="17"/>
      <c r="S11" s="17">
        <v>0.416658068521846</v>
      </c>
      <c r="T11" s="17">
        <v>0.41373434903023498</v>
      </c>
      <c r="U11" s="17">
        <v>0.48778566720466698</v>
      </c>
      <c r="V11" s="17">
        <v>0.42479659838310202</v>
      </c>
      <c r="W11" s="17">
        <v>0.46885063191513199</v>
      </c>
      <c r="X11" s="17">
        <v>0.42014192819942098</v>
      </c>
      <c r="Y11" s="17">
        <v>0.41497222700567099</v>
      </c>
      <c r="Z11" s="17">
        <v>0.38281159531008901</v>
      </c>
      <c r="AA11" s="17">
        <v>0.45059908091017498</v>
      </c>
      <c r="AB11" s="17">
        <v>0.39578143383244202</v>
      </c>
      <c r="AC11" s="17">
        <v>0.50815333451326705</v>
      </c>
      <c r="AD11" s="17"/>
      <c r="AE11" s="17">
        <v>0.43631685024871097</v>
      </c>
      <c r="AF11" s="17">
        <v>0.40833631793199299</v>
      </c>
      <c r="AG11" s="17">
        <v>0.49672036733580599</v>
      </c>
      <c r="AH11" s="17"/>
      <c r="AI11" s="17">
        <v>0.43809106371183298</v>
      </c>
      <c r="AJ11" s="17">
        <v>0.39371985724011599</v>
      </c>
      <c r="AK11" s="17">
        <v>0.40016362480804302</v>
      </c>
      <c r="AL11" s="17">
        <v>0.38537955475828201</v>
      </c>
      <c r="AM11" s="17">
        <v>0.52582613080440999</v>
      </c>
      <c r="AN11" s="17"/>
      <c r="AO11" s="17">
        <v>0.45108891245425697</v>
      </c>
      <c r="AP11" s="17">
        <v>0.387246425797445</v>
      </c>
      <c r="AQ11" s="17">
        <v>0.364423076635775</v>
      </c>
      <c r="AR11" s="17"/>
      <c r="AS11" s="17">
        <v>0.47425496478764201</v>
      </c>
      <c r="AT11" s="17">
        <v>0.42756042644187903</v>
      </c>
      <c r="AU11" s="17">
        <v>0.404379171445513</v>
      </c>
      <c r="AV11" s="17">
        <v>0.35541439242711798</v>
      </c>
      <c r="AW11" s="17">
        <v>0.38699905963873099</v>
      </c>
    </row>
    <row r="12" spans="2:49" x14ac:dyDescent="0.25">
      <c r="B12" s="18" t="s">
        <v>175</v>
      </c>
      <c r="C12" s="17">
        <v>5.5322187546880001E-2</v>
      </c>
      <c r="D12" s="17">
        <v>5.9866363921277803E-2</v>
      </c>
      <c r="E12" s="17">
        <v>5.0277887087459797E-2</v>
      </c>
      <c r="F12" s="17"/>
      <c r="G12" s="17">
        <v>7.7666238976663193E-2</v>
      </c>
      <c r="H12" s="17">
        <v>7.3628835103881796E-2</v>
      </c>
      <c r="I12" s="17">
        <v>5.4610770334633102E-2</v>
      </c>
      <c r="J12" s="17">
        <v>5.4136415506978099E-2</v>
      </c>
      <c r="K12" s="17">
        <v>3.8035371301398099E-2</v>
      </c>
      <c r="L12" s="17">
        <v>3.8508564609496101E-2</v>
      </c>
      <c r="M12" s="17"/>
      <c r="N12" s="17">
        <v>5.7189896275355298E-2</v>
      </c>
      <c r="O12" s="17">
        <v>4.3780943264161001E-2</v>
      </c>
      <c r="P12" s="17">
        <v>6.4452751646037906E-2</v>
      </c>
      <c r="Q12" s="17">
        <v>5.8376037881644603E-2</v>
      </c>
      <c r="R12" s="17"/>
      <c r="S12" s="17">
        <v>5.2789825592057797E-2</v>
      </c>
      <c r="T12" s="17">
        <v>5.5592524063656799E-2</v>
      </c>
      <c r="U12" s="17">
        <v>6.1360774872426402E-2</v>
      </c>
      <c r="V12" s="17">
        <v>8.1410051421961394E-2</v>
      </c>
      <c r="W12" s="17">
        <v>6.5124561011369098E-2</v>
      </c>
      <c r="X12" s="17">
        <v>4.7189337299110103E-2</v>
      </c>
      <c r="Y12" s="17">
        <v>5.1301156145922101E-2</v>
      </c>
      <c r="Z12" s="17">
        <v>5.1774393684250401E-2</v>
      </c>
      <c r="AA12" s="17">
        <v>3.7005134464207397E-2</v>
      </c>
      <c r="AB12" s="17">
        <v>6.5376487422271506E-2</v>
      </c>
      <c r="AC12" s="17">
        <v>3.7547063823890198E-2</v>
      </c>
      <c r="AD12" s="17"/>
      <c r="AE12" s="17">
        <v>5.1846076929190001E-2</v>
      </c>
      <c r="AF12" s="17">
        <v>5.2903689420459102E-2</v>
      </c>
      <c r="AG12" s="17">
        <v>6.2630832265788403E-2</v>
      </c>
      <c r="AH12" s="17"/>
      <c r="AI12" s="17">
        <v>4.8935290902107603E-2</v>
      </c>
      <c r="AJ12" s="17">
        <v>5.9054225466669802E-2</v>
      </c>
      <c r="AK12" s="17">
        <v>6.9940600101459804E-2</v>
      </c>
      <c r="AL12" s="17">
        <v>3.8289218702013697E-2</v>
      </c>
      <c r="AM12" s="17">
        <v>4.6891012439525898E-2</v>
      </c>
      <c r="AN12" s="17"/>
      <c r="AO12" s="17">
        <v>5.3401876911252401E-2</v>
      </c>
      <c r="AP12" s="17">
        <v>5.0046672918253599E-2</v>
      </c>
      <c r="AQ12" s="17">
        <v>8.2848237997885904E-2</v>
      </c>
      <c r="AR12" s="17"/>
      <c r="AS12" s="17">
        <v>5.0176273498265499E-2</v>
      </c>
      <c r="AT12" s="17">
        <v>5.3608700121312601E-2</v>
      </c>
      <c r="AU12" s="17">
        <v>6.4075401631443998E-2</v>
      </c>
      <c r="AV12" s="17">
        <v>4.8617689269898803E-2</v>
      </c>
      <c r="AW12" s="17">
        <v>5.2506016726889003E-2</v>
      </c>
    </row>
    <row r="13" spans="2:49" x14ac:dyDescent="0.25">
      <c r="B13" s="18" t="s">
        <v>176</v>
      </c>
      <c r="C13" s="17">
        <v>1.6144798597340401E-2</v>
      </c>
      <c r="D13" s="17">
        <v>2.16506184737187E-2</v>
      </c>
      <c r="E13" s="17">
        <v>1.09079692509383E-2</v>
      </c>
      <c r="F13" s="17"/>
      <c r="G13" s="17">
        <v>2.5353005437362498E-2</v>
      </c>
      <c r="H13" s="17">
        <v>2.9273441919222699E-2</v>
      </c>
      <c r="I13" s="17">
        <v>1.22377171455275E-2</v>
      </c>
      <c r="J13" s="17">
        <v>4.6624794588510697E-3</v>
      </c>
      <c r="K13" s="17">
        <v>2.1872847193898499E-2</v>
      </c>
      <c r="L13" s="17">
        <v>7.9370603848532596E-3</v>
      </c>
      <c r="M13" s="17"/>
      <c r="N13" s="17">
        <v>9.5627042673464904E-3</v>
      </c>
      <c r="O13" s="17">
        <v>1.7785488125362701E-2</v>
      </c>
      <c r="P13" s="17">
        <v>1.5377083233583E-2</v>
      </c>
      <c r="Q13" s="17">
        <v>2.2555082156518198E-2</v>
      </c>
      <c r="R13" s="17"/>
      <c r="S13" s="17">
        <v>1.5735739980015699E-2</v>
      </c>
      <c r="T13" s="17">
        <v>1.26561815182581E-2</v>
      </c>
      <c r="U13" s="17">
        <v>2.0670654733686601E-2</v>
      </c>
      <c r="V13" s="17">
        <v>4.5697377486941197E-3</v>
      </c>
      <c r="W13" s="17">
        <v>2.6653235879445202E-2</v>
      </c>
      <c r="X13" s="17">
        <v>3.3580456858148103E-2</v>
      </c>
      <c r="Y13" s="17">
        <v>1.7544045880323E-2</v>
      </c>
      <c r="Z13" s="17">
        <v>1.54395683604047E-2</v>
      </c>
      <c r="AA13" s="17">
        <v>5.59764981024181E-3</v>
      </c>
      <c r="AB13" s="17">
        <v>1.17560924305863E-2</v>
      </c>
      <c r="AC13" s="17">
        <v>2.3293152353917899E-2</v>
      </c>
      <c r="AD13" s="17"/>
      <c r="AE13" s="17">
        <v>1.6743418641505099E-2</v>
      </c>
      <c r="AF13" s="17">
        <v>1.10117894688673E-2</v>
      </c>
      <c r="AG13" s="17">
        <v>2.8089454970739499E-2</v>
      </c>
      <c r="AH13" s="17"/>
      <c r="AI13" s="17">
        <v>1.5313768024299901E-2</v>
      </c>
      <c r="AJ13" s="17">
        <v>1.450854048158E-2</v>
      </c>
      <c r="AK13" s="17">
        <v>1.9287996872205702E-2</v>
      </c>
      <c r="AL13" s="17">
        <v>3.6384187049080897E-2</v>
      </c>
      <c r="AM13" s="17">
        <v>1.7211923303312001E-2</v>
      </c>
      <c r="AN13" s="17"/>
      <c r="AO13" s="17">
        <v>1.06369468745989E-2</v>
      </c>
      <c r="AP13" s="17">
        <v>1.2783104371177899E-2</v>
      </c>
      <c r="AQ13" s="17">
        <v>1.0653083347755001E-2</v>
      </c>
      <c r="AR13" s="17"/>
      <c r="AS13" s="17">
        <v>1.56106800750088E-2</v>
      </c>
      <c r="AT13" s="17">
        <v>1.32192837321647E-2</v>
      </c>
      <c r="AU13" s="17">
        <v>1.85788953542847E-2</v>
      </c>
      <c r="AV13" s="17">
        <v>2.6384323654878701E-2</v>
      </c>
      <c r="AW13" s="17">
        <v>0</v>
      </c>
    </row>
    <row r="14" spans="2:49" x14ac:dyDescent="0.25">
      <c r="B14" s="18" t="s">
        <v>177</v>
      </c>
      <c r="C14" s="21">
        <v>0.49644968885579799</v>
      </c>
      <c r="D14" s="21">
        <v>0.52608495708233804</v>
      </c>
      <c r="E14" s="21">
        <v>0.46788088078076101</v>
      </c>
      <c r="F14" s="21"/>
      <c r="G14" s="21">
        <v>0.50639036437204399</v>
      </c>
      <c r="H14" s="21">
        <v>0.47908716999814199</v>
      </c>
      <c r="I14" s="21">
        <v>0.53029414761014004</v>
      </c>
      <c r="J14" s="21">
        <v>0.50897905256071596</v>
      </c>
      <c r="K14" s="21">
        <v>0.49714145247011898</v>
      </c>
      <c r="L14" s="21">
        <v>0.465623745599547</v>
      </c>
      <c r="M14" s="21"/>
      <c r="N14" s="21">
        <v>0.542268204474598</v>
      </c>
      <c r="O14" s="21">
        <v>0.49827258820679798</v>
      </c>
      <c r="P14" s="21">
        <v>0.480483774853393</v>
      </c>
      <c r="Q14" s="21">
        <v>0.46041085406132998</v>
      </c>
      <c r="R14" s="21"/>
      <c r="S14" s="21">
        <v>0.51481636590608104</v>
      </c>
      <c r="T14" s="21">
        <v>0.51801694538785004</v>
      </c>
      <c r="U14" s="21">
        <v>0.43018290318921998</v>
      </c>
      <c r="V14" s="21">
        <v>0.48922361244624302</v>
      </c>
      <c r="W14" s="21">
        <v>0.43937157119405301</v>
      </c>
      <c r="X14" s="21">
        <v>0.49908827764332098</v>
      </c>
      <c r="Y14" s="21">
        <v>0.51618257096808395</v>
      </c>
      <c r="Z14" s="21">
        <v>0.54997444264525597</v>
      </c>
      <c r="AA14" s="21">
        <v>0.50679813481537495</v>
      </c>
      <c r="AB14" s="21">
        <v>0.52708598631470005</v>
      </c>
      <c r="AC14" s="21">
        <v>0.43100644930892501</v>
      </c>
      <c r="AD14" s="21"/>
      <c r="AE14" s="21">
        <v>0.49509365418059398</v>
      </c>
      <c r="AF14" s="21">
        <v>0.52774820317868099</v>
      </c>
      <c r="AG14" s="21">
        <v>0.41255934542766598</v>
      </c>
      <c r="AH14" s="21"/>
      <c r="AI14" s="21">
        <v>0.49765987736175998</v>
      </c>
      <c r="AJ14" s="21">
        <v>0.532717376811635</v>
      </c>
      <c r="AK14" s="21">
        <v>0.51060777821829195</v>
      </c>
      <c r="AL14" s="21">
        <v>0.53994703949062395</v>
      </c>
      <c r="AM14" s="21">
        <v>0.41007093345275197</v>
      </c>
      <c r="AN14" s="21"/>
      <c r="AO14" s="21">
        <v>0.48487226375989101</v>
      </c>
      <c r="AP14" s="21">
        <v>0.54992379691312299</v>
      </c>
      <c r="AQ14" s="21">
        <v>0.54207560201858396</v>
      </c>
      <c r="AR14" s="21"/>
      <c r="AS14" s="21">
        <v>0.45995808163908403</v>
      </c>
      <c r="AT14" s="21">
        <v>0.50561158970464304</v>
      </c>
      <c r="AU14" s="21">
        <v>0.51296653156875904</v>
      </c>
      <c r="AV14" s="21">
        <v>0.56958359464810504</v>
      </c>
      <c r="AW14" s="21">
        <v>0.56049492363438003</v>
      </c>
    </row>
    <row r="15" spans="2:49" x14ac:dyDescent="0.25">
      <c r="B15" s="18" t="s">
        <v>178</v>
      </c>
      <c r="C15" s="21">
        <v>7.1466986144220507E-2</v>
      </c>
      <c r="D15" s="21">
        <v>8.1516982394996607E-2</v>
      </c>
      <c r="E15" s="21">
        <v>6.1185856338398098E-2</v>
      </c>
      <c r="F15" s="21"/>
      <c r="G15" s="21">
        <v>0.103019244414026</v>
      </c>
      <c r="H15" s="21">
        <v>0.10290227702310401</v>
      </c>
      <c r="I15" s="21">
        <v>6.6848487480160604E-2</v>
      </c>
      <c r="J15" s="21">
        <v>5.8798894965829199E-2</v>
      </c>
      <c r="K15" s="21">
        <v>5.9908218495296602E-2</v>
      </c>
      <c r="L15" s="21">
        <v>4.6445624994349302E-2</v>
      </c>
      <c r="M15" s="21"/>
      <c r="N15" s="21">
        <v>6.6752600542701795E-2</v>
      </c>
      <c r="O15" s="21">
        <v>6.1566431389523703E-2</v>
      </c>
      <c r="P15" s="21">
        <v>7.9829834879621003E-2</v>
      </c>
      <c r="Q15" s="21">
        <v>8.0931120038162704E-2</v>
      </c>
      <c r="R15" s="21"/>
      <c r="S15" s="21">
        <v>6.8525565572073593E-2</v>
      </c>
      <c r="T15" s="21">
        <v>6.8248705581914898E-2</v>
      </c>
      <c r="U15" s="21">
        <v>8.2031429606112996E-2</v>
      </c>
      <c r="V15" s="21">
        <v>8.5979789170655602E-2</v>
      </c>
      <c r="W15" s="21">
        <v>9.1777796890814306E-2</v>
      </c>
      <c r="X15" s="21">
        <v>8.0769794157258198E-2</v>
      </c>
      <c r="Y15" s="21">
        <v>6.8845202026245098E-2</v>
      </c>
      <c r="Z15" s="21">
        <v>6.7213962044655101E-2</v>
      </c>
      <c r="AA15" s="21">
        <v>4.2602784274449197E-2</v>
      </c>
      <c r="AB15" s="21">
        <v>7.7132579852857805E-2</v>
      </c>
      <c r="AC15" s="21">
        <v>6.0840216177808097E-2</v>
      </c>
      <c r="AD15" s="21"/>
      <c r="AE15" s="21">
        <v>6.8589495570695103E-2</v>
      </c>
      <c r="AF15" s="21">
        <v>6.3915478889326402E-2</v>
      </c>
      <c r="AG15" s="21">
        <v>9.0720287236527905E-2</v>
      </c>
      <c r="AH15" s="21"/>
      <c r="AI15" s="21">
        <v>6.4249058926407504E-2</v>
      </c>
      <c r="AJ15" s="21">
        <v>7.35627659482498E-2</v>
      </c>
      <c r="AK15" s="21">
        <v>8.9228596973665503E-2</v>
      </c>
      <c r="AL15" s="21">
        <v>7.4673405751094601E-2</v>
      </c>
      <c r="AM15" s="21">
        <v>6.4102935742837902E-2</v>
      </c>
      <c r="AN15" s="21"/>
      <c r="AO15" s="21">
        <v>6.4038823785851295E-2</v>
      </c>
      <c r="AP15" s="21">
        <v>6.2829777289431593E-2</v>
      </c>
      <c r="AQ15" s="21">
        <v>9.3501321345640903E-2</v>
      </c>
      <c r="AR15" s="21"/>
      <c r="AS15" s="21">
        <v>6.5786953573274298E-2</v>
      </c>
      <c r="AT15" s="21">
        <v>6.6827983853477393E-2</v>
      </c>
      <c r="AU15" s="21">
        <v>8.2654296985728695E-2</v>
      </c>
      <c r="AV15" s="21">
        <v>7.5002012924777497E-2</v>
      </c>
      <c r="AW15" s="21">
        <v>5.2506016726889003E-2</v>
      </c>
    </row>
    <row r="16" spans="2:49" x14ac:dyDescent="0.25">
      <c r="B16" s="18" t="s">
        <v>179</v>
      </c>
      <c r="C16" s="22">
        <v>0.42498270271157701</v>
      </c>
      <c r="D16" s="22">
        <v>0.44456797468734199</v>
      </c>
      <c r="E16" s="22">
        <v>0.406695024442363</v>
      </c>
      <c r="F16" s="22"/>
      <c r="G16" s="22">
        <v>0.403371119958018</v>
      </c>
      <c r="H16" s="22">
        <v>0.37618489297503799</v>
      </c>
      <c r="I16" s="22">
        <v>0.46344566012998001</v>
      </c>
      <c r="J16" s="22">
        <v>0.450180157594887</v>
      </c>
      <c r="K16" s="22">
        <v>0.437233233974822</v>
      </c>
      <c r="L16" s="22">
        <v>0.41917812060519699</v>
      </c>
      <c r="M16" s="22"/>
      <c r="N16" s="22">
        <v>0.47551560393189601</v>
      </c>
      <c r="O16" s="22">
        <v>0.43670615681727498</v>
      </c>
      <c r="P16" s="22">
        <v>0.40065393997377302</v>
      </c>
      <c r="Q16" s="22">
        <v>0.37947973402316698</v>
      </c>
      <c r="R16" s="22"/>
      <c r="S16" s="22">
        <v>0.44629080033400698</v>
      </c>
      <c r="T16" s="22">
        <v>0.449768239805935</v>
      </c>
      <c r="U16" s="22">
        <v>0.348151473583107</v>
      </c>
      <c r="V16" s="22">
        <v>0.403243823275587</v>
      </c>
      <c r="W16" s="22">
        <v>0.34759377430323901</v>
      </c>
      <c r="X16" s="22">
        <v>0.41831848348606299</v>
      </c>
      <c r="Y16" s="22">
        <v>0.44733736894183901</v>
      </c>
      <c r="Z16" s="22">
        <v>0.48276048060060101</v>
      </c>
      <c r="AA16" s="22">
        <v>0.46419535054092598</v>
      </c>
      <c r="AB16" s="22">
        <v>0.44995340646184301</v>
      </c>
      <c r="AC16" s="22">
        <v>0.37016623313111702</v>
      </c>
      <c r="AD16" s="22"/>
      <c r="AE16" s="22">
        <v>0.42650415860989899</v>
      </c>
      <c r="AF16" s="22">
        <v>0.46383272428935401</v>
      </c>
      <c r="AG16" s="22">
        <v>0.321839058191139</v>
      </c>
      <c r="AH16" s="22"/>
      <c r="AI16" s="22">
        <v>0.43341081843535201</v>
      </c>
      <c r="AJ16" s="22">
        <v>0.45915461086338499</v>
      </c>
      <c r="AK16" s="22">
        <v>0.42137918124462598</v>
      </c>
      <c r="AL16" s="22">
        <v>0.46527363373952901</v>
      </c>
      <c r="AM16" s="22">
        <v>0.34596799770991399</v>
      </c>
      <c r="AN16" s="22"/>
      <c r="AO16" s="22">
        <v>0.42083343997403999</v>
      </c>
      <c r="AP16" s="22">
        <v>0.48709401962369198</v>
      </c>
      <c r="AQ16" s="22">
        <v>0.44857428067294303</v>
      </c>
      <c r="AR16" s="22"/>
      <c r="AS16" s="22">
        <v>0.39417112806580901</v>
      </c>
      <c r="AT16" s="22">
        <v>0.43878360585116599</v>
      </c>
      <c r="AU16" s="22">
        <v>0.43031223458302997</v>
      </c>
      <c r="AV16" s="22">
        <v>0.494581581723327</v>
      </c>
      <c r="AW16" s="22">
        <v>0.50798890690749099</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0.25783710628652801</v>
      </c>
      <c r="D9" s="17">
        <v>0.263074917509037</v>
      </c>
      <c r="E9" s="17">
        <v>0.25288882831074599</v>
      </c>
      <c r="F9" s="17"/>
      <c r="G9" s="17">
        <v>0.27610471523355301</v>
      </c>
      <c r="H9" s="17">
        <v>0.259138180786465</v>
      </c>
      <c r="I9" s="17">
        <v>0.26651195947856399</v>
      </c>
      <c r="J9" s="17">
        <v>0.25839252870458801</v>
      </c>
      <c r="K9" s="17">
        <v>0.25676141720502998</v>
      </c>
      <c r="L9" s="17">
        <v>0.237656809976973</v>
      </c>
      <c r="M9" s="17"/>
      <c r="N9" s="17">
        <v>0.29623589612960499</v>
      </c>
      <c r="O9" s="17">
        <v>0.26789138593876999</v>
      </c>
      <c r="P9" s="17">
        <v>0.24051679790098299</v>
      </c>
      <c r="Q9" s="17">
        <v>0.22139727465826001</v>
      </c>
      <c r="R9" s="17"/>
      <c r="S9" s="17">
        <v>0.26878936277241899</v>
      </c>
      <c r="T9" s="17">
        <v>0.26487602286255402</v>
      </c>
      <c r="U9" s="17">
        <v>0.21551604735230701</v>
      </c>
      <c r="V9" s="17">
        <v>0.27131738490956803</v>
      </c>
      <c r="W9" s="17">
        <v>0.26278738656774098</v>
      </c>
      <c r="X9" s="17">
        <v>0.25642952571898497</v>
      </c>
      <c r="Y9" s="17">
        <v>0.276457135801151</v>
      </c>
      <c r="Z9" s="17">
        <v>0.224842181832489</v>
      </c>
      <c r="AA9" s="17">
        <v>0.2322912406332</v>
      </c>
      <c r="AB9" s="17">
        <v>0.28687165949578702</v>
      </c>
      <c r="AC9" s="17">
        <v>0.24850916476672799</v>
      </c>
      <c r="AD9" s="17"/>
      <c r="AE9" s="17">
        <v>0.192238469210263</v>
      </c>
      <c r="AF9" s="17">
        <v>0.32863030884905903</v>
      </c>
      <c r="AG9" s="17">
        <v>0.20855582121140701</v>
      </c>
      <c r="AH9" s="17"/>
      <c r="AI9" s="17">
        <v>0.186917190326611</v>
      </c>
      <c r="AJ9" s="17">
        <v>0.32319518092631599</v>
      </c>
      <c r="AK9" s="17">
        <v>0.35104005924263398</v>
      </c>
      <c r="AL9" s="17">
        <v>0.121279642595158</v>
      </c>
      <c r="AM9" s="17">
        <v>0.225030323083803</v>
      </c>
      <c r="AN9" s="17"/>
      <c r="AO9" s="17">
        <v>0.17139442465170601</v>
      </c>
      <c r="AP9" s="17">
        <v>0.31839490881028099</v>
      </c>
      <c r="AQ9" s="17">
        <v>0.336956451519976</v>
      </c>
      <c r="AR9" s="17"/>
      <c r="AS9" s="17">
        <v>0.21253019781079799</v>
      </c>
      <c r="AT9" s="17">
        <v>0.26978462288247101</v>
      </c>
      <c r="AU9" s="17">
        <v>0.29991672787760698</v>
      </c>
      <c r="AV9" s="17">
        <v>0.30042079256160098</v>
      </c>
      <c r="AW9" s="17">
        <v>0.29421332039466902</v>
      </c>
    </row>
    <row r="10" spans="2:49" x14ac:dyDescent="0.25">
      <c r="B10" s="18" t="s">
        <v>173</v>
      </c>
      <c r="C10" s="17">
        <v>0.31558045743247598</v>
      </c>
      <c r="D10" s="17">
        <v>0.29660265099191802</v>
      </c>
      <c r="E10" s="17">
        <v>0.33369851508773102</v>
      </c>
      <c r="F10" s="17"/>
      <c r="G10" s="17">
        <v>0.32202165792836401</v>
      </c>
      <c r="H10" s="17">
        <v>0.33870351216281802</v>
      </c>
      <c r="I10" s="17">
        <v>0.33663653995548798</v>
      </c>
      <c r="J10" s="17">
        <v>0.28292556159390803</v>
      </c>
      <c r="K10" s="17">
        <v>0.299351225404629</v>
      </c>
      <c r="L10" s="17">
        <v>0.31270486370249101</v>
      </c>
      <c r="M10" s="17"/>
      <c r="N10" s="17">
        <v>0.33855544349251798</v>
      </c>
      <c r="O10" s="17">
        <v>0.34056481821691498</v>
      </c>
      <c r="P10" s="17">
        <v>0.28273977538460099</v>
      </c>
      <c r="Q10" s="17">
        <v>0.296035548460372</v>
      </c>
      <c r="R10" s="17"/>
      <c r="S10" s="17">
        <v>0.31924522889791501</v>
      </c>
      <c r="T10" s="17">
        <v>0.33810019231126898</v>
      </c>
      <c r="U10" s="17">
        <v>0.28409524342521297</v>
      </c>
      <c r="V10" s="17">
        <v>0.31772226283237698</v>
      </c>
      <c r="W10" s="17">
        <v>0.331073516503892</v>
      </c>
      <c r="X10" s="17">
        <v>0.29779749780405101</v>
      </c>
      <c r="Y10" s="17">
        <v>0.30903058543112</v>
      </c>
      <c r="Z10" s="17">
        <v>0.292187098861306</v>
      </c>
      <c r="AA10" s="17">
        <v>0.32435361833450299</v>
      </c>
      <c r="AB10" s="17">
        <v>0.33258325730864802</v>
      </c>
      <c r="AC10" s="17">
        <v>0.28301299787413198</v>
      </c>
      <c r="AD10" s="17"/>
      <c r="AE10" s="17">
        <v>0.29993602835106797</v>
      </c>
      <c r="AF10" s="17">
        <v>0.34279725614143902</v>
      </c>
      <c r="AG10" s="17">
        <v>0.28896515429327702</v>
      </c>
      <c r="AH10" s="17"/>
      <c r="AI10" s="17">
        <v>0.32456172895701102</v>
      </c>
      <c r="AJ10" s="17">
        <v>0.33207045894444998</v>
      </c>
      <c r="AK10" s="17">
        <v>0.36903053134612002</v>
      </c>
      <c r="AL10" s="17">
        <v>0.202468671894728</v>
      </c>
      <c r="AM10" s="17">
        <v>0.27857706426937801</v>
      </c>
      <c r="AN10" s="17"/>
      <c r="AO10" s="17">
        <v>0.32648400356820501</v>
      </c>
      <c r="AP10" s="17">
        <v>0.34357648726729401</v>
      </c>
      <c r="AQ10" s="17">
        <v>0.393285912581818</v>
      </c>
      <c r="AR10" s="17"/>
      <c r="AS10" s="17">
        <v>0.29794489157777498</v>
      </c>
      <c r="AT10" s="17">
        <v>0.31248769093260498</v>
      </c>
      <c r="AU10" s="17">
        <v>0.328225718189458</v>
      </c>
      <c r="AV10" s="17">
        <v>0.34132327336463902</v>
      </c>
      <c r="AW10" s="17">
        <v>0.35087716655236501</v>
      </c>
    </row>
    <row r="11" spans="2:49" x14ac:dyDescent="0.25">
      <c r="B11" s="18" t="s">
        <v>174</v>
      </c>
      <c r="C11" s="17">
        <v>0.31448120212337499</v>
      </c>
      <c r="D11" s="17">
        <v>0.30168496101174802</v>
      </c>
      <c r="E11" s="17">
        <v>0.32680233393375102</v>
      </c>
      <c r="F11" s="17"/>
      <c r="G11" s="17">
        <v>0.306030562602223</v>
      </c>
      <c r="H11" s="17">
        <v>0.309554969757042</v>
      </c>
      <c r="I11" s="17">
        <v>0.28725096193940702</v>
      </c>
      <c r="J11" s="17">
        <v>0.34171235864245902</v>
      </c>
      <c r="K11" s="17">
        <v>0.321617079900129</v>
      </c>
      <c r="L11" s="17">
        <v>0.31946093126902098</v>
      </c>
      <c r="M11" s="17"/>
      <c r="N11" s="17">
        <v>0.26556635694181902</v>
      </c>
      <c r="O11" s="17">
        <v>0.285006386354899</v>
      </c>
      <c r="P11" s="17">
        <v>0.35083808435860298</v>
      </c>
      <c r="Q11" s="17">
        <v>0.36380076994131</v>
      </c>
      <c r="R11" s="17"/>
      <c r="S11" s="17">
        <v>0.30449727648783298</v>
      </c>
      <c r="T11" s="17">
        <v>0.30156820182988298</v>
      </c>
      <c r="U11" s="17">
        <v>0.38491261569839202</v>
      </c>
      <c r="V11" s="17">
        <v>0.273521058379535</v>
      </c>
      <c r="W11" s="17">
        <v>0.29162195185325301</v>
      </c>
      <c r="X11" s="17">
        <v>0.32358565555180202</v>
      </c>
      <c r="Y11" s="17">
        <v>0.33204882021800503</v>
      </c>
      <c r="Z11" s="17">
        <v>0.34991434601231602</v>
      </c>
      <c r="AA11" s="17">
        <v>0.33628177806327098</v>
      </c>
      <c r="AB11" s="17">
        <v>0.26201225966886499</v>
      </c>
      <c r="AC11" s="17">
        <v>0.34248245232875901</v>
      </c>
      <c r="AD11" s="17"/>
      <c r="AE11" s="17">
        <v>0.34224565039022398</v>
      </c>
      <c r="AF11" s="17">
        <v>0.25307574557381901</v>
      </c>
      <c r="AG11" s="17">
        <v>0.40053199878927898</v>
      </c>
      <c r="AH11" s="17"/>
      <c r="AI11" s="17">
        <v>0.33262333321287102</v>
      </c>
      <c r="AJ11" s="17">
        <v>0.28004544294509498</v>
      </c>
      <c r="AK11" s="17">
        <v>0.23366944739968901</v>
      </c>
      <c r="AL11" s="17">
        <v>0.38099098348418597</v>
      </c>
      <c r="AM11" s="17">
        <v>0.39519721735896901</v>
      </c>
      <c r="AN11" s="17"/>
      <c r="AO11" s="17">
        <v>0.35489770913195301</v>
      </c>
      <c r="AP11" s="17">
        <v>0.27499849586264902</v>
      </c>
      <c r="AQ11" s="17">
        <v>0.19226862416955801</v>
      </c>
      <c r="AR11" s="17"/>
      <c r="AS11" s="17">
        <v>0.37136564870993899</v>
      </c>
      <c r="AT11" s="17">
        <v>0.29494848111668398</v>
      </c>
      <c r="AU11" s="17">
        <v>0.27460698122426103</v>
      </c>
      <c r="AV11" s="17">
        <v>0.25492835803575797</v>
      </c>
      <c r="AW11" s="17">
        <v>0.25112399535001101</v>
      </c>
    </row>
    <row r="12" spans="2:49" x14ac:dyDescent="0.25">
      <c r="B12" s="18" t="s">
        <v>175</v>
      </c>
      <c r="C12" s="17">
        <v>7.7046357816001901E-2</v>
      </c>
      <c r="D12" s="17">
        <v>9.3319943495447394E-2</v>
      </c>
      <c r="E12" s="17">
        <v>6.1274973960685597E-2</v>
      </c>
      <c r="F12" s="17"/>
      <c r="G12" s="17">
        <v>7.3477888055304294E-2</v>
      </c>
      <c r="H12" s="17">
        <v>6.0645621139204298E-2</v>
      </c>
      <c r="I12" s="17">
        <v>6.5396689895835095E-2</v>
      </c>
      <c r="J12" s="17">
        <v>7.8503725312897496E-2</v>
      </c>
      <c r="K12" s="17">
        <v>8.5762546601478001E-2</v>
      </c>
      <c r="L12" s="17">
        <v>9.5249563220944494E-2</v>
      </c>
      <c r="M12" s="17"/>
      <c r="N12" s="17">
        <v>6.9030804733294898E-2</v>
      </c>
      <c r="O12" s="17">
        <v>8.1084175270864201E-2</v>
      </c>
      <c r="P12" s="17">
        <v>8.0021640495890597E-2</v>
      </c>
      <c r="Q12" s="17">
        <v>7.8662059322271605E-2</v>
      </c>
      <c r="R12" s="17"/>
      <c r="S12" s="17">
        <v>7.9337892244258607E-2</v>
      </c>
      <c r="T12" s="17">
        <v>5.9325696129418598E-2</v>
      </c>
      <c r="U12" s="17">
        <v>6.7461198903344302E-2</v>
      </c>
      <c r="V12" s="17">
        <v>0.101480810511775</v>
      </c>
      <c r="W12" s="17">
        <v>9.1955176638822703E-2</v>
      </c>
      <c r="X12" s="17">
        <v>6.9895982004809704E-2</v>
      </c>
      <c r="Y12" s="17">
        <v>6.8824715377281895E-2</v>
      </c>
      <c r="Z12" s="17">
        <v>7.5515895039991093E-2</v>
      </c>
      <c r="AA12" s="17">
        <v>7.3937490633474198E-2</v>
      </c>
      <c r="AB12" s="17">
        <v>8.6942814876124097E-2</v>
      </c>
      <c r="AC12" s="17">
        <v>8.3474256429055996E-2</v>
      </c>
      <c r="AD12" s="17"/>
      <c r="AE12" s="17">
        <v>0.109492510248851</v>
      </c>
      <c r="AF12" s="17">
        <v>5.7138897272526502E-2</v>
      </c>
      <c r="AG12" s="17">
        <v>5.6127227460097497E-2</v>
      </c>
      <c r="AH12" s="17"/>
      <c r="AI12" s="17">
        <v>0.103882050723348</v>
      </c>
      <c r="AJ12" s="17">
        <v>5.0549665413325999E-2</v>
      </c>
      <c r="AK12" s="17">
        <v>3.83632286964629E-2</v>
      </c>
      <c r="AL12" s="17">
        <v>0.16027511166458799</v>
      </c>
      <c r="AM12" s="17">
        <v>6.7214846996811003E-2</v>
      </c>
      <c r="AN12" s="17"/>
      <c r="AO12" s="17">
        <v>0.100960335869903</v>
      </c>
      <c r="AP12" s="17">
        <v>5.2369489954302101E-2</v>
      </c>
      <c r="AQ12" s="17">
        <v>6.7225160962757893E-2</v>
      </c>
      <c r="AR12" s="17"/>
      <c r="AS12" s="17">
        <v>7.4700639810982905E-2</v>
      </c>
      <c r="AT12" s="17">
        <v>8.3437498930288498E-2</v>
      </c>
      <c r="AU12" s="17">
        <v>6.7484504781124E-2</v>
      </c>
      <c r="AV12" s="17">
        <v>6.7914601371479894E-2</v>
      </c>
      <c r="AW12" s="17">
        <v>9.2825557590266797E-2</v>
      </c>
    </row>
    <row r="13" spans="2:49" x14ac:dyDescent="0.25">
      <c r="B13" s="18" t="s">
        <v>176</v>
      </c>
      <c r="C13" s="17">
        <v>3.5054876341618399E-2</v>
      </c>
      <c r="D13" s="17">
        <v>4.5317526991848898E-2</v>
      </c>
      <c r="E13" s="17">
        <v>2.5335348707086199E-2</v>
      </c>
      <c r="F13" s="17"/>
      <c r="G13" s="17">
        <v>2.2365176180555699E-2</v>
      </c>
      <c r="H13" s="17">
        <v>3.1957716154470898E-2</v>
      </c>
      <c r="I13" s="17">
        <v>4.4203848730705701E-2</v>
      </c>
      <c r="J13" s="17">
        <v>3.8465825746147E-2</v>
      </c>
      <c r="K13" s="17">
        <v>3.6507730888734401E-2</v>
      </c>
      <c r="L13" s="17">
        <v>3.4927831830570598E-2</v>
      </c>
      <c r="M13" s="17"/>
      <c r="N13" s="17">
        <v>3.0611498702762901E-2</v>
      </c>
      <c r="O13" s="17">
        <v>2.5453234218551099E-2</v>
      </c>
      <c r="P13" s="17">
        <v>4.5883701859922903E-2</v>
      </c>
      <c r="Q13" s="17">
        <v>4.0104347617786799E-2</v>
      </c>
      <c r="R13" s="17"/>
      <c r="S13" s="17">
        <v>2.8130239597574401E-2</v>
      </c>
      <c r="T13" s="17">
        <v>3.6129886866875002E-2</v>
      </c>
      <c r="U13" s="17">
        <v>4.8014894620743299E-2</v>
      </c>
      <c r="V13" s="17">
        <v>3.5958483366745002E-2</v>
      </c>
      <c r="W13" s="17">
        <v>2.2561968436290401E-2</v>
      </c>
      <c r="X13" s="17">
        <v>5.2291338920352398E-2</v>
      </c>
      <c r="Y13" s="17">
        <v>1.3638743172441599E-2</v>
      </c>
      <c r="Z13" s="17">
        <v>5.7540478253897798E-2</v>
      </c>
      <c r="AA13" s="17">
        <v>3.3135872335552097E-2</v>
      </c>
      <c r="AB13" s="17">
        <v>3.15900086505762E-2</v>
      </c>
      <c r="AC13" s="17">
        <v>4.2521128601325897E-2</v>
      </c>
      <c r="AD13" s="17"/>
      <c r="AE13" s="17">
        <v>5.6087341799594501E-2</v>
      </c>
      <c r="AF13" s="17">
        <v>1.8357792163156101E-2</v>
      </c>
      <c r="AG13" s="17">
        <v>4.5819798245939798E-2</v>
      </c>
      <c r="AH13" s="17"/>
      <c r="AI13" s="17">
        <v>5.2015696780158598E-2</v>
      </c>
      <c r="AJ13" s="17">
        <v>1.41392517708137E-2</v>
      </c>
      <c r="AK13" s="17">
        <v>7.8967333150943599E-3</v>
      </c>
      <c r="AL13" s="17">
        <v>0.13498559036134</v>
      </c>
      <c r="AM13" s="17">
        <v>3.3980548291038797E-2</v>
      </c>
      <c r="AN13" s="17"/>
      <c r="AO13" s="17">
        <v>4.6263526778232401E-2</v>
      </c>
      <c r="AP13" s="17">
        <v>1.0660618105473699E-2</v>
      </c>
      <c r="AQ13" s="17">
        <v>1.0263850765889201E-2</v>
      </c>
      <c r="AR13" s="17"/>
      <c r="AS13" s="17">
        <v>4.3458622090505099E-2</v>
      </c>
      <c r="AT13" s="17">
        <v>3.9341706137950801E-2</v>
      </c>
      <c r="AU13" s="17">
        <v>2.9766067927550099E-2</v>
      </c>
      <c r="AV13" s="17">
        <v>3.5412974666521699E-2</v>
      </c>
      <c r="AW13" s="17">
        <v>1.09599601126879E-2</v>
      </c>
    </row>
    <row r="14" spans="2:49" x14ac:dyDescent="0.25">
      <c r="B14" s="18" t="s">
        <v>177</v>
      </c>
      <c r="C14" s="21">
        <v>0.57341756371900399</v>
      </c>
      <c r="D14" s="21">
        <v>0.55967756850095596</v>
      </c>
      <c r="E14" s="21">
        <v>0.58658734339847696</v>
      </c>
      <c r="F14" s="21"/>
      <c r="G14" s="21">
        <v>0.59812637316191697</v>
      </c>
      <c r="H14" s="21">
        <v>0.59784169294928302</v>
      </c>
      <c r="I14" s="21">
        <v>0.60314849943405202</v>
      </c>
      <c r="J14" s="21">
        <v>0.54131809029849698</v>
      </c>
      <c r="K14" s="21">
        <v>0.55611264260965898</v>
      </c>
      <c r="L14" s="21">
        <v>0.55036167367946398</v>
      </c>
      <c r="M14" s="21"/>
      <c r="N14" s="21">
        <v>0.63479133962212297</v>
      </c>
      <c r="O14" s="21">
        <v>0.60845620415568502</v>
      </c>
      <c r="P14" s="21">
        <v>0.52325657328558395</v>
      </c>
      <c r="Q14" s="21">
        <v>0.51743282311863203</v>
      </c>
      <c r="R14" s="21"/>
      <c r="S14" s="21">
        <v>0.58803459167033401</v>
      </c>
      <c r="T14" s="21">
        <v>0.60297621517382305</v>
      </c>
      <c r="U14" s="21">
        <v>0.49961129077751998</v>
      </c>
      <c r="V14" s="21">
        <v>0.58903964774194495</v>
      </c>
      <c r="W14" s="21">
        <v>0.59386090307163297</v>
      </c>
      <c r="X14" s="21">
        <v>0.55422702352303599</v>
      </c>
      <c r="Y14" s="21">
        <v>0.585487721232272</v>
      </c>
      <c r="Z14" s="21">
        <v>0.51702928069379495</v>
      </c>
      <c r="AA14" s="21">
        <v>0.55664485896770299</v>
      </c>
      <c r="AB14" s="21">
        <v>0.61945491680443499</v>
      </c>
      <c r="AC14" s="21">
        <v>0.53152216264085905</v>
      </c>
      <c r="AD14" s="21"/>
      <c r="AE14" s="21">
        <v>0.49217449756133003</v>
      </c>
      <c r="AF14" s="21">
        <v>0.67142756499049805</v>
      </c>
      <c r="AG14" s="21">
        <v>0.49752097550468399</v>
      </c>
      <c r="AH14" s="21"/>
      <c r="AI14" s="21">
        <v>0.51147891928362199</v>
      </c>
      <c r="AJ14" s="21">
        <v>0.65526563987076603</v>
      </c>
      <c r="AK14" s="21">
        <v>0.720070590588754</v>
      </c>
      <c r="AL14" s="21">
        <v>0.323748314489887</v>
      </c>
      <c r="AM14" s="21">
        <v>0.503607387353181</v>
      </c>
      <c r="AN14" s="21"/>
      <c r="AO14" s="21">
        <v>0.49787842821991102</v>
      </c>
      <c r="AP14" s="21">
        <v>0.66197139607757505</v>
      </c>
      <c r="AQ14" s="21">
        <v>0.73024236410179499</v>
      </c>
      <c r="AR14" s="21"/>
      <c r="AS14" s="21">
        <v>0.510475089388573</v>
      </c>
      <c r="AT14" s="21">
        <v>0.58227231381507705</v>
      </c>
      <c r="AU14" s="21">
        <v>0.62814244606706504</v>
      </c>
      <c r="AV14" s="21">
        <v>0.64174406592624</v>
      </c>
      <c r="AW14" s="21">
        <v>0.64509048694703397</v>
      </c>
    </row>
    <row r="15" spans="2:49" x14ac:dyDescent="0.25">
      <c r="B15" s="18" t="s">
        <v>178</v>
      </c>
      <c r="C15" s="21">
        <v>0.11210123415761999</v>
      </c>
      <c r="D15" s="21">
        <v>0.13863747048729599</v>
      </c>
      <c r="E15" s="21">
        <v>8.6610322667771703E-2</v>
      </c>
      <c r="F15" s="21"/>
      <c r="G15" s="21">
        <v>9.5843064235860101E-2</v>
      </c>
      <c r="H15" s="21">
        <v>9.2603337293675106E-2</v>
      </c>
      <c r="I15" s="21">
        <v>0.109600538626541</v>
      </c>
      <c r="J15" s="21">
        <v>0.116969551059044</v>
      </c>
      <c r="K15" s="21">
        <v>0.12227027749021201</v>
      </c>
      <c r="L15" s="21">
        <v>0.13017739505151499</v>
      </c>
      <c r="M15" s="21"/>
      <c r="N15" s="21">
        <v>9.9642303436057802E-2</v>
      </c>
      <c r="O15" s="21">
        <v>0.10653740948941499</v>
      </c>
      <c r="P15" s="21">
        <v>0.12590534235581299</v>
      </c>
      <c r="Q15" s="21">
        <v>0.11876640694005799</v>
      </c>
      <c r="R15" s="21"/>
      <c r="S15" s="21">
        <v>0.107468131841833</v>
      </c>
      <c r="T15" s="21">
        <v>9.54555829962936E-2</v>
      </c>
      <c r="U15" s="21">
        <v>0.115476093524088</v>
      </c>
      <c r="V15" s="21">
        <v>0.13743929387852</v>
      </c>
      <c r="W15" s="21">
        <v>0.114517145075113</v>
      </c>
      <c r="X15" s="21">
        <v>0.122187320925162</v>
      </c>
      <c r="Y15" s="21">
        <v>8.2463458549723506E-2</v>
      </c>
      <c r="Z15" s="21">
        <v>0.133056373293889</v>
      </c>
      <c r="AA15" s="21">
        <v>0.107073362969026</v>
      </c>
      <c r="AB15" s="21">
        <v>0.1185328235267</v>
      </c>
      <c r="AC15" s="21">
        <v>0.12599538503038199</v>
      </c>
      <c r="AD15" s="21"/>
      <c r="AE15" s="21">
        <v>0.165579852048446</v>
      </c>
      <c r="AF15" s="21">
        <v>7.5496689435682607E-2</v>
      </c>
      <c r="AG15" s="21">
        <v>0.101947025706037</v>
      </c>
      <c r="AH15" s="21"/>
      <c r="AI15" s="21">
        <v>0.15589774750350699</v>
      </c>
      <c r="AJ15" s="21">
        <v>6.4688917184139702E-2</v>
      </c>
      <c r="AK15" s="21">
        <v>4.6259962011557298E-2</v>
      </c>
      <c r="AL15" s="21">
        <v>0.29526070202592802</v>
      </c>
      <c r="AM15" s="21">
        <v>0.10119539528785</v>
      </c>
      <c r="AN15" s="21"/>
      <c r="AO15" s="21">
        <v>0.147223862648136</v>
      </c>
      <c r="AP15" s="21">
        <v>6.3030108059775797E-2</v>
      </c>
      <c r="AQ15" s="21">
        <v>7.7489011728647098E-2</v>
      </c>
      <c r="AR15" s="21"/>
      <c r="AS15" s="21">
        <v>0.118159261901488</v>
      </c>
      <c r="AT15" s="21">
        <v>0.122779205068239</v>
      </c>
      <c r="AU15" s="21">
        <v>9.7250572708674196E-2</v>
      </c>
      <c r="AV15" s="21">
        <v>0.10332757603800199</v>
      </c>
      <c r="AW15" s="21">
        <v>0.10378551770295499</v>
      </c>
    </row>
    <row r="16" spans="2:49" x14ac:dyDescent="0.25">
      <c r="B16" s="18" t="s">
        <v>179</v>
      </c>
      <c r="C16" s="22">
        <v>0.46131632956138402</v>
      </c>
      <c r="D16" s="22">
        <v>0.42104009801365999</v>
      </c>
      <c r="E16" s="22">
        <v>0.49997702073070499</v>
      </c>
      <c r="F16" s="22"/>
      <c r="G16" s="22">
        <v>0.50228330892605699</v>
      </c>
      <c r="H16" s="22">
        <v>0.50523835565560804</v>
      </c>
      <c r="I16" s="22">
        <v>0.49354796080751101</v>
      </c>
      <c r="J16" s="22">
        <v>0.42434853923945198</v>
      </c>
      <c r="K16" s="22">
        <v>0.43384236511944702</v>
      </c>
      <c r="L16" s="22">
        <v>0.42018427862794899</v>
      </c>
      <c r="M16" s="22"/>
      <c r="N16" s="22">
        <v>0.53514903618606502</v>
      </c>
      <c r="O16" s="22">
        <v>0.50191879466626999</v>
      </c>
      <c r="P16" s="22">
        <v>0.39735123092976998</v>
      </c>
      <c r="Q16" s="22">
        <v>0.39866641617857401</v>
      </c>
      <c r="R16" s="22"/>
      <c r="S16" s="22">
        <v>0.48056645982850099</v>
      </c>
      <c r="T16" s="22">
        <v>0.50752063217752996</v>
      </c>
      <c r="U16" s="22">
        <v>0.38413519725343298</v>
      </c>
      <c r="V16" s="22">
        <v>0.45160035386342501</v>
      </c>
      <c r="W16" s="22">
        <v>0.47934375799652001</v>
      </c>
      <c r="X16" s="22">
        <v>0.432039702597874</v>
      </c>
      <c r="Y16" s="22">
        <v>0.50302426268254796</v>
      </c>
      <c r="Z16" s="22">
        <v>0.38397290739990603</v>
      </c>
      <c r="AA16" s="22">
        <v>0.44957149599867702</v>
      </c>
      <c r="AB16" s="22">
        <v>0.50092209327773396</v>
      </c>
      <c r="AC16" s="22">
        <v>0.40552677761047801</v>
      </c>
      <c r="AD16" s="22"/>
      <c r="AE16" s="22">
        <v>0.32659464551288397</v>
      </c>
      <c r="AF16" s="22">
        <v>0.59593087555481605</v>
      </c>
      <c r="AG16" s="22">
        <v>0.39557394979864702</v>
      </c>
      <c r="AH16" s="22"/>
      <c r="AI16" s="22">
        <v>0.355581171780115</v>
      </c>
      <c r="AJ16" s="22">
        <v>0.59057672268662598</v>
      </c>
      <c r="AK16" s="22">
        <v>0.67381062857719698</v>
      </c>
      <c r="AL16" s="22">
        <v>2.84876124639587E-2</v>
      </c>
      <c r="AM16" s="22">
        <v>0.40241199206533101</v>
      </c>
      <c r="AN16" s="22"/>
      <c r="AO16" s="22">
        <v>0.35065456557177499</v>
      </c>
      <c r="AP16" s="22">
        <v>0.598941288017799</v>
      </c>
      <c r="AQ16" s="22">
        <v>0.65275335237314702</v>
      </c>
      <c r="AR16" s="22"/>
      <c r="AS16" s="22">
        <v>0.39231582748708499</v>
      </c>
      <c r="AT16" s="22">
        <v>0.45949310874683702</v>
      </c>
      <c r="AU16" s="22">
        <v>0.53089187335839005</v>
      </c>
      <c r="AV16" s="22">
        <v>0.53841648988823898</v>
      </c>
      <c r="AW16" s="22">
        <v>0.541304969244079</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0.172498921346496</v>
      </c>
      <c r="D9" s="17">
        <v>0.18953373087231701</v>
      </c>
      <c r="E9" s="17">
        <v>0.15443646553628801</v>
      </c>
      <c r="F9" s="17"/>
      <c r="G9" s="17">
        <v>0.19860834830299801</v>
      </c>
      <c r="H9" s="17">
        <v>0.18123269602250899</v>
      </c>
      <c r="I9" s="17">
        <v>0.191995509011267</v>
      </c>
      <c r="J9" s="17">
        <v>0.17543386939952299</v>
      </c>
      <c r="K9" s="17">
        <v>0.159887293657614</v>
      </c>
      <c r="L9" s="17">
        <v>0.137970360304351</v>
      </c>
      <c r="M9" s="17"/>
      <c r="N9" s="17">
        <v>0.191234455035212</v>
      </c>
      <c r="O9" s="17">
        <v>0.17395708505538901</v>
      </c>
      <c r="P9" s="17">
        <v>0.15793441934619001</v>
      </c>
      <c r="Q9" s="17">
        <v>0.163237785238114</v>
      </c>
      <c r="R9" s="17"/>
      <c r="S9" s="17">
        <v>0.20058217392522501</v>
      </c>
      <c r="T9" s="17">
        <v>0.17412475754411399</v>
      </c>
      <c r="U9" s="17">
        <v>0.14063462244640401</v>
      </c>
      <c r="V9" s="17">
        <v>0.20799703907910999</v>
      </c>
      <c r="W9" s="17">
        <v>0.224857418272423</v>
      </c>
      <c r="X9" s="17">
        <v>0.15233580320328399</v>
      </c>
      <c r="Y9" s="17">
        <v>0.16537822056955301</v>
      </c>
      <c r="Z9" s="17">
        <v>0.13147070063136701</v>
      </c>
      <c r="AA9" s="17">
        <v>0.161394571654843</v>
      </c>
      <c r="AB9" s="17">
        <v>0.14721972100608899</v>
      </c>
      <c r="AC9" s="17">
        <v>0.15394876420997999</v>
      </c>
      <c r="AD9" s="17"/>
      <c r="AE9" s="17">
        <v>0.13764934110194099</v>
      </c>
      <c r="AF9" s="17">
        <v>0.21166089197062499</v>
      </c>
      <c r="AG9" s="17">
        <v>0.13645179040582101</v>
      </c>
      <c r="AH9" s="17"/>
      <c r="AI9" s="17">
        <v>0.124584815543554</v>
      </c>
      <c r="AJ9" s="17">
        <v>0.21696562358149901</v>
      </c>
      <c r="AK9" s="17">
        <v>0.22360016499388299</v>
      </c>
      <c r="AL9" s="17">
        <v>0.16600017735935199</v>
      </c>
      <c r="AM9" s="17">
        <v>0.142866339626121</v>
      </c>
      <c r="AN9" s="17"/>
      <c r="AO9" s="17">
        <v>0.10677219641476</v>
      </c>
      <c r="AP9" s="17">
        <v>0.21159115162782599</v>
      </c>
      <c r="AQ9" s="17">
        <v>0.215478626220512</v>
      </c>
      <c r="AR9" s="17"/>
      <c r="AS9" s="17">
        <v>0.14807998904220099</v>
      </c>
      <c r="AT9" s="17">
        <v>0.166247579058629</v>
      </c>
      <c r="AU9" s="17">
        <v>0.204999078776536</v>
      </c>
      <c r="AV9" s="17">
        <v>0.20918638531236999</v>
      </c>
      <c r="AW9" s="17">
        <v>0.140052085594534</v>
      </c>
    </row>
    <row r="10" spans="2:49" x14ac:dyDescent="0.25">
      <c r="B10" s="18" t="s">
        <v>173</v>
      </c>
      <c r="C10" s="17">
        <v>0.29429211200718902</v>
      </c>
      <c r="D10" s="17">
        <v>0.27883998123363002</v>
      </c>
      <c r="E10" s="17">
        <v>0.31080472381051999</v>
      </c>
      <c r="F10" s="17"/>
      <c r="G10" s="17">
        <v>0.30390953306699597</v>
      </c>
      <c r="H10" s="17">
        <v>0.28816593746310099</v>
      </c>
      <c r="I10" s="17">
        <v>0.28475734497310101</v>
      </c>
      <c r="J10" s="17">
        <v>0.311187758368974</v>
      </c>
      <c r="K10" s="17">
        <v>0.25345935573567901</v>
      </c>
      <c r="L10" s="17">
        <v>0.31421252202538902</v>
      </c>
      <c r="M10" s="17"/>
      <c r="N10" s="17">
        <v>0.31705242350725699</v>
      </c>
      <c r="O10" s="17">
        <v>0.31281912866117001</v>
      </c>
      <c r="P10" s="17">
        <v>0.27170602238873898</v>
      </c>
      <c r="Q10" s="17">
        <v>0.271945642029497</v>
      </c>
      <c r="R10" s="17"/>
      <c r="S10" s="17">
        <v>0.323516468772373</v>
      </c>
      <c r="T10" s="17">
        <v>0.28667035035216698</v>
      </c>
      <c r="U10" s="17">
        <v>0.28723722895989001</v>
      </c>
      <c r="V10" s="17">
        <v>0.26314226030072502</v>
      </c>
      <c r="W10" s="17">
        <v>0.28377849175893599</v>
      </c>
      <c r="X10" s="17">
        <v>0.341151518483014</v>
      </c>
      <c r="Y10" s="17">
        <v>0.30202963616985801</v>
      </c>
      <c r="Z10" s="17">
        <v>0.31539094087509201</v>
      </c>
      <c r="AA10" s="17">
        <v>0.28372358335173098</v>
      </c>
      <c r="AB10" s="17">
        <v>0.29840814300686602</v>
      </c>
      <c r="AC10" s="17">
        <v>0.21669580789887799</v>
      </c>
      <c r="AD10" s="17"/>
      <c r="AE10" s="17">
        <v>0.28754864537520097</v>
      </c>
      <c r="AF10" s="17">
        <v>0.31997592632253202</v>
      </c>
      <c r="AG10" s="17">
        <v>0.25238375781493499</v>
      </c>
      <c r="AH10" s="17"/>
      <c r="AI10" s="17">
        <v>0.298347529145923</v>
      </c>
      <c r="AJ10" s="17">
        <v>0.30414048536315602</v>
      </c>
      <c r="AK10" s="17">
        <v>0.34037993061849497</v>
      </c>
      <c r="AL10" s="17">
        <v>0.28340985606101299</v>
      </c>
      <c r="AM10" s="17">
        <v>0.26489669767401403</v>
      </c>
      <c r="AN10" s="17"/>
      <c r="AO10" s="17">
        <v>0.29507625635889101</v>
      </c>
      <c r="AP10" s="17">
        <v>0.30548289693112601</v>
      </c>
      <c r="AQ10" s="17">
        <v>0.341323282071052</v>
      </c>
      <c r="AR10" s="17"/>
      <c r="AS10" s="17">
        <v>0.258115103297476</v>
      </c>
      <c r="AT10" s="17">
        <v>0.306308135229241</v>
      </c>
      <c r="AU10" s="17">
        <v>0.30907795877859101</v>
      </c>
      <c r="AV10" s="17">
        <v>0.32774174809409501</v>
      </c>
      <c r="AW10" s="17">
        <v>0.40872059356747797</v>
      </c>
    </row>
    <row r="11" spans="2:49" x14ac:dyDescent="0.25">
      <c r="B11" s="18" t="s">
        <v>174</v>
      </c>
      <c r="C11" s="17">
        <v>0.36078075377725399</v>
      </c>
      <c r="D11" s="17">
        <v>0.33180431972680302</v>
      </c>
      <c r="E11" s="17">
        <v>0.389127989919688</v>
      </c>
      <c r="F11" s="17"/>
      <c r="G11" s="17">
        <v>0.33639602378869199</v>
      </c>
      <c r="H11" s="17">
        <v>0.36949169741646398</v>
      </c>
      <c r="I11" s="17">
        <v>0.36009800730549701</v>
      </c>
      <c r="J11" s="17">
        <v>0.35761999717207998</v>
      </c>
      <c r="K11" s="17">
        <v>0.388494687451367</v>
      </c>
      <c r="L11" s="17">
        <v>0.35468424518171499</v>
      </c>
      <c r="M11" s="17"/>
      <c r="N11" s="17">
        <v>0.30615484765250101</v>
      </c>
      <c r="O11" s="17">
        <v>0.34844811818621602</v>
      </c>
      <c r="P11" s="17">
        <v>0.39144268080345401</v>
      </c>
      <c r="Q11" s="17">
        <v>0.40478632831782002</v>
      </c>
      <c r="R11" s="17"/>
      <c r="S11" s="17">
        <v>0.31981066062924801</v>
      </c>
      <c r="T11" s="17">
        <v>0.36466074885175997</v>
      </c>
      <c r="U11" s="17">
        <v>0.43574736031782002</v>
      </c>
      <c r="V11" s="17">
        <v>0.32105523882041098</v>
      </c>
      <c r="W11" s="17">
        <v>0.327767401415755</v>
      </c>
      <c r="X11" s="17">
        <v>0.347367691190759</v>
      </c>
      <c r="Y11" s="17">
        <v>0.36448227987069398</v>
      </c>
      <c r="Z11" s="17">
        <v>0.342685315801596</v>
      </c>
      <c r="AA11" s="17">
        <v>0.373569539429701</v>
      </c>
      <c r="AB11" s="17">
        <v>0.35771204966395298</v>
      </c>
      <c r="AC11" s="17">
        <v>0.472932198951726</v>
      </c>
      <c r="AD11" s="17"/>
      <c r="AE11" s="17">
        <v>0.35996679937089998</v>
      </c>
      <c r="AF11" s="17">
        <v>0.32238871631874499</v>
      </c>
      <c r="AG11" s="17">
        <v>0.471301013177021</v>
      </c>
      <c r="AH11" s="17"/>
      <c r="AI11" s="17">
        <v>0.36466428875314399</v>
      </c>
      <c r="AJ11" s="17">
        <v>0.32550436360021101</v>
      </c>
      <c r="AK11" s="17">
        <v>0.25829101773270002</v>
      </c>
      <c r="AL11" s="17">
        <v>0.30596910443456099</v>
      </c>
      <c r="AM11" s="17">
        <v>0.453018190087498</v>
      </c>
      <c r="AN11" s="17"/>
      <c r="AO11" s="17">
        <v>0.38752993110553802</v>
      </c>
      <c r="AP11" s="17">
        <v>0.32940805414605401</v>
      </c>
      <c r="AQ11" s="17">
        <v>0.27360693949113601</v>
      </c>
      <c r="AR11" s="17"/>
      <c r="AS11" s="17">
        <v>0.42545636517662899</v>
      </c>
      <c r="AT11" s="17">
        <v>0.35975715612619302</v>
      </c>
      <c r="AU11" s="17">
        <v>0.302545164245271</v>
      </c>
      <c r="AV11" s="17">
        <v>0.300471477044711</v>
      </c>
      <c r="AW11" s="17">
        <v>0.25731999833175401</v>
      </c>
    </row>
    <row r="12" spans="2:49" x14ac:dyDescent="0.25">
      <c r="B12" s="18" t="s">
        <v>175</v>
      </c>
      <c r="C12" s="17">
        <v>0.118717857965878</v>
      </c>
      <c r="D12" s="17">
        <v>0.130468087122975</v>
      </c>
      <c r="E12" s="17">
        <v>0.10673378217320501</v>
      </c>
      <c r="F12" s="17"/>
      <c r="G12" s="17">
        <v>0.12101491861743301</v>
      </c>
      <c r="H12" s="17">
        <v>0.11647432629600001</v>
      </c>
      <c r="I12" s="17">
        <v>0.102885648980146</v>
      </c>
      <c r="J12" s="17">
        <v>9.8172593137110103E-2</v>
      </c>
      <c r="K12" s="17">
        <v>0.14603401574248201</v>
      </c>
      <c r="L12" s="17">
        <v>0.13027344548158001</v>
      </c>
      <c r="M12" s="17"/>
      <c r="N12" s="17">
        <v>0.12390904233036899</v>
      </c>
      <c r="O12" s="17">
        <v>0.12510887305945101</v>
      </c>
      <c r="P12" s="17">
        <v>0.12513637407561301</v>
      </c>
      <c r="Q12" s="17">
        <v>0.100404521156441</v>
      </c>
      <c r="R12" s="17"/>
      <c r="S12" s="17">
        <v>0.106336129282318</v>
      </c>
      <c r="T12" s="17">
        <v>0.129728479089984</v>
      </c>
      <c r="U12" s="17">
        <v>9.5379045439121402E-2</v>
      </c>
      <c r="V12" s="17">
        <v>0.15991406425752999</v>
      </c>
      <c r="W12" s="17">
        <v>0.12162804605415201</v>
      </c>
      <c r="X12" s="17">
        <v>7.6237668039874099E-2</v>
      </c>
      <c r="Y12" s="17">
        <v>0.110390206248674</v>
      </c>
      <c r="Z12" s="17">
        <v>0.12745676080920099</v>
      </c>
      <c r="AA12" s="17">
        <v>0.134834812326352</v>
      </c>
      <c r="AB12" s="17">
        <v>0.13182509833933201</v>
      </c>
      <c r="AC12" s="17">
        <v>0.10771893336997999</v>
      </c>
      <c r="AD12" s="17"/>
      <c r="AE12" s="17">
        <v>0.14850143162733401</v>
      </c>
      <c r="AF12" s="17">
        <v>9.96101742868227E-2</v>
      </c>
      <c r="AG12" s="17">
        <v>9.1896696198213307E-2</v>
      </c>
      <c r="AH12" s="17"/>
      <c r="AI12" s="17">
        <v>0.14691524989333901</v>
      </c>
      <c r="AJ12" s="17">
        <v>0.100896592894118</v>
      </c>
      <c r="AK12" s="17">
        <v>0.142005018772147</v>
      </c>
      <c r="AL12" s="17">
        <v>0.15264641814831401</v>
      </c>
      <c r="AM12" s="17">
        <v>0.102263758372974</v>
      </c>
      <c r="AN12" s="17"/>
      <c r="AO12" s="17">
        <v>0.15707005884627001</v>
      </c>
      <c r="AP12" s="17">
        <v>0.105860260351435</v>
      </c>
      <c r="AQ12" s="17">
        <v>0.121591266458519</v>
      </c>
      <c r="AR12" s="17"/>
      <c r="AS12" s="17">
        <v>0.11025556929378499</v>
      </c>
      <c r="AT12" s="17">
        <v>0.112482941716965</v>
      </c>
      <c r="AU12" s="17">
        <v>0.12891638444458201</v>
      </c>
      <c r="AV12" s="17">
        <v>0.107991763891587</v>
      </c>
      <c r="AW12" s="17">
        <v>0.10301968403612501</v>
      </c>
    </row>
    <row r="13" spans="2:49" x14ac:dyDescent="0.25">
      <c r="B13" s="18" t="s">
        <v>176</v>
      </c>
      <c r="C13" s="17">
        <v>5.3710354903183002E-2</v>
      </c>
      <c r="D13" s="17">
        <v>6.9353881044274396E-2</v>
      </c>
      <c r="E13" s="17">
        <v>3.8897038560298997E-2</v>
      </c>
      <c r="F13" s="17"/>
      <c r="G13" s="17">
        <v>4.0071176223880699E-2</v>
      </c>
      <c r="H13" s="17">
        <v>4.4635342801926998E-2</v>
      </c>
      <c r="I13" s="17">
        <v>6.0263489729989198E-2</v>
      </c>
      <c r="J13" s="17">
        <v>5.7585781922313999E-2</v>
      </c>
      <c r="K13" s="17">
        <v>5.2124647412857203E-2</v>
      </c>
      <c r="L13" s="17">
        <v>6.2859427006965105E-2</v>
      </c>
      <c r="M13" s="17"/>
      <c r="N13" s="17">
        <v>6.1649231474661198E-2</v>
      </c>
      <c r="O13" s="17">
        <v>3.9666795037774101E-2</v>
      </c>
      <c r="P13" s="17">
        <v>5.3780503386003299E-2</v>
      </c>
      <c r="Q13" s="17">
        <v>5.9625723258128101E-2</v>
      </c>
      <c r="R13" s="17"/>
      <c r="S13" s="17">
        <v>4.97545673908368E-2</v>
      </c>
      <c r="T13" s="17">
        <v>4.4815664161975098E-2</v>
      </c>
      <c r="U13" s="17">
        <v>4.1001742836764998E-2</v>
      </c>
      <c r="V13" s="17">
        <v>4.7891397542224899E-2</v>
      </c>
      <c r="W13" s="17">
        <v>4.1968642498733798E-2</v>
      </c>
      <c r="X13" s="17">
        <v>8.2907319083068795E-2</v>
      </c>
      <c r="Y13" s="17">
        <v>5.7719657141221098E-2</v>
      </c>
      <c r="Z13" s="17">
        <v>8.2996281882744299E-2</v>
      </c>
      <c r="AA13" s="17">
        <v>4.6477493237372901E-2</v>
      </c>
      <c r="AB13" s="17">
        <v>6.4834987983759099E-2</v>
      </c>
      <c r="AC13" s="17">
        <v>4.8704295569435799E-2</v>
      </c>
      <c r="AD13" s="17"/>
      <c r="AE13" s="17">
        <v>6.6333782524623797E-2</v>
      </c>
      <c r="AF13" s="17">
        <v>4.6364291101275303E-2</v>
      </c>
      <c r="AG13" s="17">
        <v>4.7966742404009499E-2</v>
      </c>
      <c r="AH13" s="17"/>
      <c r="AI13" s="17">
        <v>6.54881166640391E-2</v>
      </c>
      <c r="AJ13" s="17">
        <v>5.24929345610168E-2</v>
      </c>
      <c r="AK13" s="17">
        <v>3.5723867882775803E-2</v>
      </c>
      <c r="AL13" s="17">
        <v>9.1974443996759095E-2</v>
      </c>
      <c r="AM13" s="17">
        <v>3.6955014239391799E-2</v>
      </c>
      <c r="AN13" s="17"/>
      <c r="AO13" s="17">
        <v>5.35515572745415E-2</v>
      </c>
      <c r="AP13" s="17">
        <v>4.7657636943560101E-2</v>
      </c>
      <c r="AQ13" s="17">
        <v>4.7999885758780399E-2</v>
      </c>
      <c r="AR13" s="17"/>
      <c r="AS13" s="17">
        <v>5.8092973189908602E-2</v>
      </c>
      <c r="AT13" s="17">
        <v>5.5204187868972202E-2</v>
      </c>
      <c r="AU13" s="17">
        <v>5.44614137550209E-2</v>
      </c>
      <c r="AV13" s="17">
        <v>5.4608625657236502E-2</v>
      </c>
      <c r="AW13" s="17">
        <v>9.0887638470108598E-2</v>
      </c>
    </row>
    <row r="14" spans="2:49" x14ac:dyDescent="0.25">
      <c r="B14" s="18" t="s">
        <v>177</v>
      </c>
      <c r="C14" s="21">
        <v>0.46679103335368499</v>
      </c>
      <c r="D14" s="21">
        <v>0.46837371210594703</v>
      </c>
      <c r="E14" s="21">
        <v>0.46524118934680803</v>
      </c>
      <c r="F14" s="21"/>
      <c r="G14" s="21">
        <v>0.50251788136999398</v>
      </c>
      <c r="H14" s="21">
        <v>0.46939863348560901</v>
      </c>
      <c r="I14" s="21">
        <v>0.47675285398436801</v>
      </c>
      <c r="J14" s="21">
        <v>0.48662162776849599</v>
      </c>
      <c r="K14" s="21">
        <v>0.41334664939329302</v>
      </c>
      <c r="L14" s="21">
        <v>0.45218288232974002</v>
      </c>
      <c r="M14" s="21"/>
      <c r="N14" s="21">
        <v>0.50828687854246801</v>
      </c>
      <c r="O14" s="21">
        <v>0.48677621371655999</v>
      </c>
      <c r="P14" s="21">
        <v>0.42964044173492999</v>
      </c>
      <c r="Q14" s="21">
        <v>0.435183427267611</v>
      </c>
      <c r="R14" s="21"/>
      <c r="S14" s="21">
        <v>0.52409864269759698</v>
      </c>
      <c r="T14" s="21">
        <v>0.46079510789628098</v>
      </c>
      <c r="U14" s="21">
        <v>0.42787185140629402</v>
      </c>
      <c r="V14" s="21">
        <v>0.47113929937983401</v>
      </c>
      <c r="W14" s="21">
        <v>0.508635910031359</v>
      </c>
      <c r="X14" s="21">
        <v>0.493487321686298</v>
      </c>
      <c r="Y14" s="21">
        <v>0.46740785673941099</v>
      </c>
      <c r="Z14" s="21">
        <v>0.44686164150645902</v>
      </c>
      <c r="AA14" s="21">
        <v>0.44511815500657398</v>
      </c>
      <c r="AB14" s="21">
        <v>0.44562786401295601</v>
      </c>
      <c r="AC14" s="21">
        <v>0.37064457210885798</v>
      </c>
      <c r="AD14" s="21"/>
      <c r="AE14" s="21">
        <v>0.42519798647714202</v>
      </c>
      <c r="AF14" s="21">
        <v>0.53163681829315701</v>
      </c>
      <c r="AG14" s="21">
        <v>0.388835548220756</v>
      </c>
      <c r="AH14" s="21"/>
      <c r="AI14" s="21">
        <v>0.42293234468947699</v>
      </c>
      <c r="AJ14" s="21">
        <v>0.52110610894465503</v>
      </c>
      <c r="AK14" s="21">
        <v>0.56398009561237705</v>
      </c>
      <c r="AL14" s="21">
        <v>0.44941003342036601</v>
      </c>
      <c r="AM14" s="21">
        <v>0.40776303730013602</v>
      </c>
      <c r="AN14" s="21"/>
      <c r="AO14" s="21">
        <v>0.401848452773651</v>
      </c>
      <c r="AP14" s="21">
        <v>0.517074048558951</v>
      </c>
      <c r="AQ14" s="21">
        <v>0.55680190829156495</v>
      </c>
      <c r="AR14" s="21"/>
      <c r="AS14" s="21">
        <v>0.40619509233967699</v>
      </c>
      <c r="AT14" s="21">
        <v>0.47255571428787002</v>
      </c>
      <c r="AU14" s="21">
        <v>0.51407703755512701</v>
      </c>
      <c r="AV14" s="21">
        <v>0.53692813340646595</v>
      </c>
      <c r="AW14" s="21">
        <v>0.548772679162013</v>
      </c>
    </row>
    <row r="15" spans="2:49" x14ac:dyDescent="0.25">
      <c r="B15" s="18" t="s">
        <v>178</v>
      </c>
      <c r="C15" s="21">
        <v>0.17242821286906099</v>
      </c>
      <c r="D15" s="21">
        <v>0.19982196816725001</v>
      </c>
      <c r="E15" s="21">
        <v>0.145630820733504</v>
      </c>
      <c r="F15" s="21"/>
      <c r="G15" s="21">
        <v>0.161086094841313</v>
      </c>
      <c r="H15" s="21">
        <v>0.16110966909792701</v>
      </c>
      <c r="I15" s="21">
        <v>0.16314913871013501</v>
      </c>
      <c r="J15" s="21">
        <v>0.155758375059424</v>
      </c>
      <c r="K15" s="21">
        <v>0.19815866315534</v>
      </c>
      <c r="L15" s="21">
        <v>0.19313287248854499</v>
      </c>
      <c r="M15" s="21"/>
      <c r="N15" s="21">
        <v>0.18555827380503001</v>
      </c>
      <c r="O15" s="21">
        <v>0.16477566809722499</v>
      </c>
      <c r="P15" s="21">
        <v>0.178916877461616</v>
      </c>
      <c r="Q15" s="21">
        <v>0.16003024441456901</v>
      </c>
      <c r="R15" s="21"/>
      <c r="S15" s="21">
        <v>0.156090696673155</v>
      </c>
      <c r="T15" s="21">
        <v>0.17454414325195899</v>
      </c>
      <c r="U15" s="21">
        <v>0.13638078827588601</v>
      </c>
      <c r="V15" s="21">
        <v>0.20780546179975501</v>
      </c>
      <c r="W15" s="21">
        <v>0.16359668855288501</v>
      </c>
      <c r="X15" s="21">
        <v>0.159144987122943</v>
      </c>
      <c r="Y15" s="21">
        <v>0.168109863389895</v>
      </c>
      <c r="Z15" s="21">
        <v>0.21045304269194501</v>
      </c>
      <c r="AA15" s="21">
        <v>0.18131230556372499</v>
      </c>
      <c r="AB15" s="21">
        <v>0.19666008632309101</v>
      </c>
      <c r="AC15" s="21">
        <v>0.15642322893941599</v>
      </c>
      <c r="AD15" s="21"/>
      <c r="AE15" s="21">
        <v>0.214835214151958</v>
      </c>
      <c r="AF15" s="21">
        <v>0.145974465388098</v>
      </c>
      <c r="AG15" s="21">
        <v>0.139863438602223</v>
      </c>
      <c r="AH15" s="21"/>
      <c r="AI15" s="21">
        <v>0.21240336655737899</v>
      </c>
      <c r="AJ15" s="21">
        <v>0.15338952745513501</v>
      </c>
      <c r="AK15" s="21">
        <v>0.17772888665492301</v>
      </c>
      <c r="AL15" s="21">
        <v>0.244620862145073</v>
      </c>
      <c r="AM15" s="21">
        <v>0.13921877261236601</v>
      </c>
      <c r="AN15" s="21"/>
      <c r="AO15" s="21">
        <v>0.21062161612081101</v>
      </c>
      <c r="AP15" s="21">
        <v>0.15351789729499499</v>
      </c>
      <c r="AQ15" s="21">
        <v>0.16959115221730001</v>
      </c>
      <c r="AR15" s="21"/>
      <c r="AS15" s="21">
        <v>0.16834854248369399</v>
      </c>
      <c r="AT15" s="21">
        <v>0.16768712958593801</v>
      </c>
      <c r="AU15" s="21">
        <v>0.18337779819960301</v>
      </c>
      <c r="AV15" s="21">
        <v>0.162600389548824</v>
      </c>
      <c r="AW15" s="21">
        <v>0.19390732250623299</v>
      </c>
    </row>
    <row r="16" spans="2:49" x14ac:dyDescent="0.25">
      <c r="B16" s="18" t="s">
        <v>179</v>
      </c>
      <c r="C16" s="22">
        <v>0.29436282048462298</v>
      </c>
      <c r="D16" s="22">
        <v>0.26855174393869802</v>
      </c>
      <c r="E16" s="22">
        <v>0.319610368613304</v>
      </c>
      <c r="F16" s="22"/>
      <c r="G16" s="22">
        <v>0.341431786528681</v>
      </c>
      <c r="H16" s="22">
        <v>0.308288964387682</v>
      </c>
      <c r="I16" s="22">
        <v>0.31360371527423198</v>
      </c>
      <c r="J16" s="22">
        <v>0.33086325270907202</v>
      </c>
      <c r="K16" s="22">
        <v>0.21518798623795399</v>
      </c>
      <c r="L16" s="22">
        <v>0.25905000984119497</v>
      </c>
      <c r="M16" s="22"/>
      <c r="N16" s="22">
        <v>0.32272860473743797</v>
      </c>
      <c r="O16" s="22">
        <v>0.322000545619335</v>
      </c>
      <c r="P16" s="22">
        <v>0.25072356427331299</v>
      </c>
      <c r="Q16" s="22">
        <v>0.27515318285304102</v>
      </c>
      <c r="R16" s="22"/>
      <c r="S16" s="22">
        <v>0.36800794602444198</v>
      </c>
      <c r="T16" s="22">
        <v>0.28625096464432198</v>
      </c>
      <c r="U16" s="22">
        <v>0.29149106313040701</v>
      </c>
      <c r="V16" s="22">
        <v>0.263333837580079</v>
      </c>
      <c r="W16" s="22">
        <v>0.34503922147847399</v>
      </c>
      <c r="X16" s="22">
        <v>0.33434233456335499</v>
      </c>
      <c r="Y16" s="22">
        <v>0.29929799334951601</v>
      </c>
      <c r="Z16" s="22">
        <v>0.23640859881451401</v>
      </c>
      <c r="AA16" s="22">
        <v>0.26380584944284902</v>
      </c>
      <c r="AB16" s="22">
        <v>0.248967777689865</v>
      </c>
      <c r="AC16" s="22">
        <v>0.214221343169441</v>
      </c>
      <c r="AD16" s="22"/>
      <c r="AE16" s="22">
        <v>0.210362772325183</v>
      </c>
      <c r="AF16" s="22">
        <v>0.38566235290505901</v>
      </c>
      <c r="AG16" s="22">
        <v>0.248972109618533</v>
      </c>
      <c r="AH16" s="22"/>
      <c r="AI16" s="22">
        <v>0.210528978132099</v>
      </c>
      <c r="AJ16" s="22">
        <v>0.36771658148952002</v>
      </c>
      <c r="AK16" s="22">
        <v>0.38625120895745502</v>
      </c>
      <c r="AL16" s="22">
        <v>0.204789171275293</v>
      </c>
      <c r="AM16" s="22">
        <v>0.26854426468776998</v>
      </c>
      <c r="AN16" s="22"/>
      <c r="AO16" s="22">
        <v>0.19122683665283999</v>
      </c>
      <c r="AP16" s="22">
        <v>0.36355615126395602</v>
      </c>
      <c r="AQ16" s="22">
        <v>0.38721075607426497</v>
      </c>
      <c r="AR16" s="22"/>
      <c r="AS16" s="22">
        <v>0.237846549855984</v>
      </c>
      <c r="AT16" s="22">
        <v>0.30486858470193201</v>
      </c>
      <c r="AU16" s="22">
        <v>0.33069923935552398</v>
      </c>
      <c r="AV16" s="22">
        <v>0.374327743857642</v>
      </c>
      <c r="AW16" s="22">
        <v>0.35486535665577901</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0.25924424356436698</v>
      </c>
      <c r="D9" s="17">
        <v>0.273800924132585</v>
      </c>
      <c r="E9" s="17">
        <v>0.24324537578459701</v>
      </c>
      <c r="F9" s="17"/>
      <c r="G9" s="17">
        <v>0.27281417005158798</v>
      </c>
      <c r="H9" s="17">
        <v>0.28289515462266601</v>
      </c>
      <c r="I9" s="17">
        <v>0.24912477706722599</v>
      </c>
      <c r="J9" s="17">
        <v>0.26379002117366201</v>
      </c>
      <c r="K9" s="17">
        <v>0.266637959582739</v>
      </c>
      <c r="L9" s="17">
        <v>0.230459938057261</v>
      </c>
      <c r="M9" s="17"/>
      <c r="N9" s="17">
        <v>0.31513137127801799</v>
      </c>
      <c r="O9" s="17">
        <v>0.25957361186729</v>
      </c>
      <c r="P9" s="17">
        <v>0.224202314186844</v>
      </c>
      <c r="Q9" s="17">
        <v>0.2327388091409</v>
      </c>
      <c r="R9" s="17"/>
      <c r="S9" s="17">
        <v>0.28221439651798103</v>
      </c>
      <c r="T9" s="17">
        <v>0.27733111654989201</v>
      </c>
      <c r="U9" s="17">
        <v>0.216999601109502</v>
      </c>
      <c r="V9" s="17">
        <v>0.26612780076145198</v>
      </c>
      <c r="W9" s="17">
        <v>0.26662312670974903</v>
      </c>
      <c r="X9" s="17">
        <v>0.24303855636751701</v>
      </c>
      <c r="Y9" s="17">
        <v>0.26643905629890902</v>
      </c>
      <c r="Z9" s="17">
        <v>0.21907987049549499</v>
      </c>
      <c r="AA9" s="17">
        <v>0.214928427003066</v>
      </c>
      <c r="AB9" s="17">
        <v>0.31170241104338497</v>
      </c>
      <c r="AC9" s="17">
        <v>0.245725181850178</v>
      </c>
      <c r="AD9" s="17"/>
      <c r="AE9" s="17">
        <v>0.16403269881104501</v>
      </c>
      <c r="AF9" s="17">
        <v>0.34580633298795199</v>
      </c>
      <c r="AG9" s="17">
        <v>0.22848659830495799</v>
      </c>
      <c r="AH9" s="17"/>
      <c r="AI9" s="17">
        <v>0.143086824994416</v>
      </c>
      <c r="AJ9" s="17">
        <v>0.36379874168223197</v>
      </c>
      <c r="AK9" s="17">
        <v>0.39358481870067602</v>
      </c>
      <c r="AL9" s="17">
        <v>7.7641399754723103E-2</v>
      </c>
      <c r="AM9" s="17">
        <v>0.216035554485802</v>
      </c>
      <c r="AN9" s="17"/>
      <c r="AO9" s="17">
        <v>0.10095114094296399</v>
      </c>
      <c r="AP9" s="17">
        <v>0.36519199372275801</v>
      </c>
      <c r="AQ9" s="17">
        <v>0.361858861853949</v>
      </c>
      <c r="AR9" s="17"/>
      <c r="AS9" s="17">
        <v>0.21287258486341401</v>
      </c>
      <c r="AT9" s="17">
        <v>0.24540088300124899</v>
      </c>
      <c r="AU9" s="17">
        <v>0.31655370364600399</v>
      </c>
      <c r="AV9" s="17">
        <v>0.32240932808456502</v>
      </c>
      <c r="AW9" s="17">
        <v>0.36571503622881402</v>
      </c>
    </row>
    <row r="10" spans="2:49" x14ac:dyDescent="0.25">
      <c r="B10" s="18" t="s">
        <v>173</v>
      </c>
      <c r="C10" s="17">
        <v>0.25069209597241499</v>
      </c>
      <c r="D10" s="17">
        <v>0.23995672369027801</v>
      </c>
      <c r="E10" s="17">
        <v>0.26275492061189698</v>
      </c>
      <c r="F10" s="17"/>
      <c r="G10" s="17">
        <v>0.277685391565136</v>
      </c>
      <c r="H10" s="17">
        <v>0.27408062639292602</v>
      </c>
      <c r="I10" s="17">
        <v>0.27706172633919701</v>
      </c>
      <c r="J10" s="17">
        <v>0.27754745261525698</v>
      </c>
      <c r="K10" s="17">
        <v>0.194544575315063</v>
      </c>
      <c r="L10" s="17">
        <v>0.20781236007750101</v>
      </c>
      <c r="M10" s="17"/>
      <c r="N10" s="17">
        <v>0.25371669781700101</v>
      </c>
      <c r="O10" s="17">
        <v>0.27135952365479998</v>
      </c>
      <c r="P10" s="17">
        <v>0.23729393899673401</v>
      </c>
      <c r="Q10" s="17">
        <v>0.239655399822711</v>
      </c>
      <c r="R10" s="17"/>
      <c r="S10" s="17">
        <v>0.27300438026325702</v>
      </c>
      <c r="T10" s="17">
        <v>0.25341690551796398</v>
      </c>
      <c r="U10" s="17">
        <v>0.26259028683359398</v>
      </c>
      <c r="V10" s="17">
        <v>0.25619415801255702</v>
      </c>
      <c r="W10" s="17">
        <v>0.194919958597701</v>
      </c>
      <c r="X10" s="17">
        <v>0.27628919363249699</v>
      </c>
      <c r="Y10" s="17">
        <v>0.24495214315230199</v>
      </c>
      <c r="Z10" s="17">
        <v>0.25374457401932299</v>
      </c>
      <c r="AA10" s="17">
        <v>0.28099153185935599</v>
      </c>
      <c r="AB10" s="17">
        <v>0.19517610314859299</v>
      </c>
      <c r="AC10" s="17">
        <v>0.224081912786077</v>
      </c>
      <c r="AD10" s="17"/>
      <c r="AE10" s="17">
        <v>0.22852495928778799</v>
      </c>
      <c r="AF10" s="17">
        <v>0.28605178963794298</v>
      </c>
      <c r="AG10" s="17">
        <v>0.20008616047518099</v>
      </c>
      <c r="AH10" s="17"/>
      <c r="AI10" s="17">
        <v>0.235514578513181</v>
      </c>
      <c r="AJ10" s="17">
        <v>0.293024813319337</v>
      </c>
      <c r="AK10" s="17">
        <v>0.290579059979787</v>
      </c>
      <c r="AL10" s="17">
        <v>0.2475735852907</v>
      </c>
      <c r="AM10" s="17">
        <v>0.22654345849534199</v>
      </c>
      <c r="AN10" s="17"/>
      <c r="AO10" s="17">
        <v>0.23449003319886</v>
      </c>
      <c r="AP10" s="17">
        <v>0.29121099869283201</v>
      </c>
      <c r="AQ10" s="17">
        <v>0.29665747650665703</v>
      </c>
      <c r="AR10" s="17"/>
      <c r="AS10" s="17">
        <v>0.23175721295021001</v>
      </c>
      <c r="AT10" s="17">
        <v>0.27122808039304902</v>
      </c>
      <c r="AU10" s="17">
        <v>0.23455740670877601</v>
      </c>
      <c r="AV10" s="17">
        <v>0.28792048408604198</v>
      </c>
      <c r="AW10" s="17">
        <v>0.21618741655506199</v>
      </c>
    </row>
    <row r="11" spans="2:49" x14ac:dyDescent="0.25">
      <c r="B11" s="18" t="s">
        <v>174</v>
      </c>
      <c r="C11" s="17">
        <v>0.31274885178346101</v>
      </c>
      <c r="D11" s="17">
        <v>0.27617560786033302</v>
      </c>
      <c r="E11" s="17">
        <v>0.347692598625925</v>
      </c>
      <c r="F11" s="17"/>
      <c r="G11" s="17">
        <v>0.32236729409250298</v>
      </c>
      <c r="H11" s="17">
        <v>0.33844232772157901</v>
      </c>
      <c r="I11" s="17">
        <v>0.31305385540566</v>
      </c>
      <c r="J11" s="17">
        <v>0.30722693031912501</v>
      </c>
      <c r="K11" s="17">
        <v>0.32998930390757603</v>
      </c>
      <c r="L11" s="17">
        <v>0.27805094883032899</v>
      </c>
      <c r="M11" s="17"/>
      <c r="N11" s="17">
        <v>0.24868603234894299</v>
      </c>
      <c r="O11" s="17">
        <v>0.29441727718671401</v>
      </c>
      <c r="P11" s="17">
        <v>0.34557138203587301</v>
      </c>
      <c r="Q11" s="17">
        <v>0.36997542381135001</v>
      </c>
      <c r="R11" s="17"/>
      <c r="S11" s="17">
        <v>0.28751918673291599</v>
      </c>
      <c r="T11" s="17">
        <v>0.32715379079707102</v>
      </c>
      <c r="U11" s="17">
        <v>0.33046386485123203</v>
      </c>
      <c r="V11" s="17">
        <v>0.28231849677720999</v>
      </c>
      <c r="W11" s="17">
        <v>0.36884965346752102</v>
      </c>
      <c r="X11" s="17">
        <v>0.318337620847084</v>
      </c>
      <c r="Y11" s="17">
        <v>0.314760518728192</v>
      </c>
      <c r="Z11" s="17">
        <v>0.281138767238303</v>
      </c>
      <c r="AA11" s="17">
        <v>0.31547924289384799</v>
      </c>
      <c r="AB11" s="17">
        <v>0.28711707631698602</v>
      </c>
      <c r="AC11" s="17">
        <v>0.34597408195997098</v>
      </c>
      <c r="AD11" s="17"/>
      <c r="AE11" s="17">
        <v>0.31223807773798501</v>
      </c>
      <c r="AF11" s="17">
        <v>0.25976908732555798</v>
      </c>
      <c r="AG11" s="17">
        <v>0.44446719910243299</v>
      </c>
      <c r="AH11" s="17"/>
      <c r="AI11" s="17">
        <v>0.30785311351949901</v>
      </c>
      <c r="AJ11" s="17">
        <v>0.26588173470512499</v>
      </c>
      <c r="AK11" s="17">
        <v>0.20032775255590801</v>
      </c>
      <c r="AL11" s="17">
        <v>0.36387591788060902</v>
      </c>
      <c r="AM11" s="17">
        <v>0.44027213536987803</v>
      </c>
      <c r="AN11" s="17"/>
      <c r="AO11" s="17">
        <v>0.324228015049708</v>
      </c>
      <c r="AP11" s="17">
        <v>0.26074992819061998</v>
      </c>
      <c r="AQ11" s="17">
        <v>0.23699140216739001</v>
      </c>
      <c r="AR11" s="17"/>
      <c r="AS11" s="17">
        <v>0.37436742001204498</v>
      </c>
      <c r="AT11" s="17">
        <v>0.305253790125325</v>
      </c>
      <c r="AU11" s="17">
        <v>0.27837464193671102</v>
      </c>
      <c r="AV11" s="17">
        <v>0.23809236091352901</v>
      </c>
      <c r="AW11" s="17">
        <v>0.260755563693015</v>
      </c>
    </row>
    <row r="12" spans="2:49" x14ac:dyDescent="0.25">
      <c r="B12" s="18" t="s">
        <v>175</v>
      </c>
      <c r="C12" s="17">
        <v>0.11314872721939299</v>
      </c>
      <c r="D12" s="17">
        <v>0.127263119957331</v>
      </c>
      <c r="E12" s="17">
        <v>9.9787981421424005E-2</v>
      </c>
      <c r="F12" s="17"/>
      <c r="G12" s="17">
        <v>8.3747854320087703E-2</v>
      </c>
      <c r="H12" s="17">
        <v>6.2662242634268298E-2</v>
      </c>
      <c r="I12" s="17">
        <v>0.102301579563602</v>
      </c>
      <c r="J12" s="17">
        <v>0.100979411251409</v>
      </c>
      <c r="K12" s="17">
        <v>0.13085911986635401</v>
      </c>
      <c r="L12" s="17">
        <v>0.180872534328646</v>
      </c>
      <c r="M12" s="17"/>
      <c r="N12" s="17">
        <v>0.121576883004203</v>
      </c>
      <c r="O12" s="17">
        <v>0.111285568541745</v>
      </c>
      <c r="P12" s="17">
        <v>0.12898264823390901</v>
      </c>
      <c r="Q12" s="17">
        <v>9.2357990648908497E-2</v>
      </c>
      <c r="R12" s="17"/>
      <c r="S12" s="17">
        <v>0.111240663914025</v>
      </c>
      <c r="T12" s="17">
        <v>8.6399645989391899E-2</v>
      </c>
      <c r="U12" s="17">
        <v>0.112519147605689</v>
      </c>
      <c r="V12" s="17">
        <v>0.12570429180721099</v>
      </c>
      <c r="W12" s="17">
        <v>0.119733153504732</v>
      </c>
      <c r="X12" s="17">
        <v>0.100068329144616</v>
      </c>
      <c r="Y12" s="17">
        <v>0.106889463096781</v>
      </c>
      <c r="Z12" s="17">
        <v>0.17995667835823601</v>
      </c>
      <c r="AA12" s="17">
        <v>0.12194357058495001</v>
      </c>
      <c r="AB12" s="17">
        <v>0.13125209752044001</v>
      </c>
      <c r="AC12" s="17">
        <v>8.5527010825314706E-2</v>
      </c>
      <c r="AD12" s="17"/>
      <c r="AE12" s="17">
        <v>0.17350494287941801</v>
      </c>
      <c r="AF12" s="17">
        <v>8.0037098391841005E-2</v>
      </c>
      <c r="AG12" s="17">
        <v>8.2736053528592701E-2</v>
      </c>
      <c r="AH12" s="17"/>
      <c r="AI12" s="17">
        <v>0.19263908905416799</v>
      </c>
      <c r="AJ12" s="17">
        <v>5.4420728380158802E-2</v>
      </c>
      <c r="AK12" s="17">
        <v>9.3836747171724202E-2</v>
      </c>
      <c r="AL12" s="17">
        <v>0.15587561419898199</v>
      </c>
      <c r="AM12" s="17">
        <v>7.5742519950625503E-2</v>
      </c>
      <c r="AN12" s="17"/>
      <c r="AO12" s="17">
        <v>0.220514742230418</v>
      </c>
      <c r="AP12" s="17">
        <v>5.5301832774680003E-2</v>
      </c>
      <c r="AQ12" s="17">
        <v>8.3013101360605399E-2</v>
      </c>
      <c r="AR12" s="17"/>
      <c r="AS12" s="17">
        <v>0.110641086516999</v>
      </c>
      <c r="AT12" s="17">
        <v>0.109681903945963</v>
      </c>
      <c r="AU12" s="17">
        <v>0.11720059117085101</v>
      </c>
      <c r="AV12" s="17">
        <v>8.2535952356390205E-2</v>
      </c>
      <c r="AW12" s="17">
        <v>0.13171733691732701</v>
      </c>
    </row>
    <row r="13" spans="2:49" x14ac:dyDescent="0.25">
      <c r="B13" s="18" t="s">
        <v>176</v>
      </c>
      <c r="C13" s="17">
        <v>6.41660814603634E-2</v>
      </c>
      <c r="D13" s="17">
        <v>8.2803624359472694E-2</v>
      </c>
      <c r="E13" s="17">
        <v>4.6519123556157102E-2</v>
      </c>
      <c r="F13" s="17"/>
      <c r="G13" s="17">
        <v>4.3385289970684297E-2</v>
      </c>
      <c r="H13" s="17">
        <v>4.1919648628560797E-2</v>
      </c>
      <c r="I13" s="17">
        <v>5.8458061624315001E-2</v>
      </c>
      <c r="J13" s="17">
        <v>5.0456184640547803E-2</v>
      </c>
      <c r="K13" s="17">
        <v>7.7969041328268901E-2</v>
      </c>
      <c r="L13" s="17">
        <v>0.102804218706263</v>
      </c>
      <c r="M13" s="17"/>
      <c r="N13" s="17">
        <v>6.0889015551835297E-2</v>
      </c>
      <c r="O13" s="17">
        <v>6.3364018749450995E-2</v>
      </c>
      <c r="P13" s="17">
        <v>6.3949716546640306E-2</v>
      </c>
      <c r="Q13" s="17">
        <v>6.5272376576129901E-2</v>
      </c>
      <c r="R13" s="17"/>
      <c r="S13" s="17">
        <v>4.6021372571821297E-2</v>
      </c>
      <c r="T13" s="17">
        <v>5.5698541145680298E-2</v>
      </c>
      <c r="U13" s="17">
        <v>7.7427099599982702E-2</v>
      </c>
      <c r="V13" s="17">
        <v>6.9655252641570395E-2</v>
      </c>
      <c r="W13" s="17">
        <v>4.9874107720297697E-2</v>
      </c>
      <c r="X13" s="17">
        <v>6.2266300008287097E-2</v>
      </c>
      <c r="Y13" s="17">
        <v>6.6958818723816899E-2</v>
      </c>
      <c r="Z13" s="17">
        <v>6.6080109888644503E-2</v>
      </c>
      <c r="AA13" s="17">
        <v>6.6657227658779794E-2</v>
      </c>
      <c r="AB13" s="17">
        <v>7.4752311970597493E-2</v>
      </c>
      <c r="AC13" s="17">
        <v>9.8691812578459201E-2</v>
      </c>
      <c r="AD13" s="17"/>
      <c r="AE13" s="17">
        <v>0.121699321283764</v>
      </c>
      <c r="AF13" s="17">
        <v>2.8335691656705402E-2</v>
      </c>
      <c r="AG13" s="17">
        <v>4.4223988588834903E-2</v>
      </c>
      <c r="AH13" s="17"/>
      <c r="AI13" s="17">
        <v>0.12090639391873501</v>
      </c>
      <c r="AJ13" s="17">
        <v>2.2873981913148302E-2</v>
      </c>
      <c r="AK13" s="17">
        <v>2.1671621591905901E-2</v>
      </c>
      <c r="AL13" s="17">
        <v>0.155033482874985</v>
      </c>
      <c r="AM13" s="17">
        <v>4.1406331698352103E-2</v>
      </c>
      <c r="AN13" s="17"/>
      <c r="AO13" s="17">
        <v>0.11981606857805099</v>
      </c>
      <c r="AP13" s="17">
        <v>2.7545246619109801E-2</v>
      </c>
      <c r="AQ13" s="17">
        <v>2.14791581113985E-2</v>
      </c>
      <c r="AR13" s="17"/>
      <c r="AS13" s="17">
        <v>7.0361695657331594E-2</v>
      </c>
      <c r="AT13" s="17">
        <v>6.8435342534413607E-2</v>
      </c>
      <c r="AU13" s="17">
        <v>5.3313656537658502E-2</v>
      </c>
      <c r="AV13" s="17">
        <v>6.9041874559474595E-2</v>
      </c>
      <c r="AW13" s="17">
        <v>2.5624646605781801E-2</v>
      </c>
    </row>
    <row r="14" spans="2:49" x14ac:dyDescent="0.25">
      <c r="B14" s="18" t="s">
        <v>177</v>
      </c>
      <c r="C14" s="21">
        <v>0.50993633953678297</v>
      </c>
      <c r="D14" s="21">
        <v>0.51375764782286304</v>
      </c>
      <c r="E14" s="21">
        <v>0.50600029639649402</v>
      </c>
      <c r="F14" s="21"/>
      <c r="G14" s="21">
        <v>0.55049956161672498</v>
      </c>
      <c r="H14" s="21">
        <v>0.55697578101559198</v>
      </c>
      <c r="I14" s="21">
        <v>0.52618650340642303</v>
      </c>
      <c r="J14" s="21">
        <v>0.54133747378891806</v>
      </c>
      <c r="K14" s="21">
        <v>0.46118253489780198</v>
      </c>
      <c r="L14" s="21">
        <v>0.43827229813476198</v>
      </c>
      <c r="M14" s="21"/>
      <c r="N14" s="21">
        <v>0.56884806909501895</v>
      </c>
      <c r="O14" s="21">
        <v>0.53093313552208998</v>
      </c>
      <c r="P14" s="21">
        <v>0.46149625318357801</v>
      </c>
      <c r="Q14" s="21">
        <v>0.47239420896361101</v>
      </c>
      <c r="R14" s="21"/>
      <c r="S14" s="21">
        <v>0.55521877678123799</v>
      </c>
      <c r="T14" s="21">
        <v>0.53074802206785598</v>
      </c>
      <c r="U14" s="21">
        <v>0.47958988794309598</v>
      </c>
      <c r="V14" s="21">
        <v>0.522321958774009</v>
      </c>
      <c r="W14" s="21">
        <v>0.46154308530744897</v>
      </c>
      <c r="X14" s="21">
        <v>0.51932775000001397</v>
      </c>
      <c r="Y14" s="21">
        <v>0.51139119945121003</v>
      </c>
      <c r="Z14" s="21">
        <v>0.47282444451481698</v>
      </c>
      <c r="AA14" s="21">
        <v>0.49591995886242302</v>
      </c>
      <c r="AB14" s="21">
        <v>0.50687851419197705</v>
      </c>
      <c r="AC14" s="21">
        <v>0.46980709463625497</v>
      </c>
      <c r="AD14" s="21"/>
      <c r="AE14" s="21">
        <v>0.39255765809883297</v>
      </c>
      <c r="AF14" s="21">
        <v>0.63185812262589502</v>
      </c>
      <c r="AG14" s="21">
        <v>0.42857275878013901</v>
      </c>
      <c r="AH14" s="21"/>
      <c r="AI14" s="21">
        <v>0.37860140350759802</v>
      </c>
      <c r="AJ14" s="21">
        <v>0.65682355500156797</v>
      </c>
      <c r="AK14" s="21">
        <v>0.68416387868046202</v>
      </c>
      <c r="AL14" s="21">
        <v>0.32521498504542301</v>
      </c>
      <c r="AM14" s="21">
        <v>0.44257901298114399</v>
      </c>
      <c r="AN14" s="21"/>
      <c r="AO14" s="21">
        <v>0.33544117414182301</v>
      </c>
      <c r="AP14" s="21">
        <v>0.65640299241558997</v>
      </c>
      <c r="AQ14" s="21">
        <v>0.65851633836060597</v>
      </c>
      <c r="AR14" s="21"/>
      <c r="AS14" s="21">
        <v>0.44462979781362399</v>
      </c>
      <c r="AT14" s="21">
        <v>0.51662896339429798</v>
      </c>
      <c r="AU14" s="21">
        <v>0.55111111035478</v>
      </c>
      <c r="AV14" s="21">
        <v>0.610329812170606</v>
      </c>
      <c r="AW14" s="21">
        <v>0.58190245278387598</v>
      </c>
    </row>
    <row r="15" spans="2:49" x14ac:dyDescent="0.25">
      <c r="B15" s="18" t="s">
        <v>178</v>
      </c>
      <c r="C15" s="21">
        <v>0.17731480867975599</v>
      </c>
      <c r="D15" s="21">
        <v>0.210066744316804</v>
      </c>
      <c r="E15" s="21">
        <v>0.14630710497758101</v>
      </c>
      <c r="F15" s="21"/>
      <c r="G15" s="21">
        <v>0.12713314429077199</v>
      </c>
      <c r="H15" s="21">
        <v>0.104581891262829</v>
      </c>
      <c r="I15" s="21">
        <v>0.160759641187917</v>
      </c>
      <c r="J15" s="21">
        <v>0.15143559589195599</v>
      </c>
      <c r="K15" s="21">
        <v>0.208828161194623</v>
      </c>
      <c r="L15" s="21">
        <v>0.28367675303491002</v>
      </c>
      <c r="M15" s="21"/>
      <c r="N15" s="21">
        <v>0.18246589855603801</v>
      </c>
      <c r="O15" s="21">
        <v>0.17464958729119601</v>
      </c>
      <c r="P15" s="21">
        <v>0.19293236478054901</v>
      </c>
      <c r="Q15" s="21">
        <v>0.15763036722503801</v>
      </c>
      <c r="R15" s="21"/>
      <c r="S15" s="21">
        <v>0.157262036485846</v>
      </c>
      <c r="T15" s="21">
        <v>0.142098187135072</v>
      </c>
      <c r="U15" s="21">
        <v>0.18994624720567199</v>
      </c>
      <c r="V15" s="21">
        <v>0.19535954444878101</v>
      </c>
      <c r="W15" s="21">
        <v>0.169607261225029</v>
      </c>
      <c r="X15" s="21">
        <v>0.162334629152903</v>
      </c>
      <c r="Y15" s="21">
        <v>0.173848281820598</v>
      </c>
      <c r="Z15" s="21">
        <v>0.24603678824687999</v>
      </c>
      <c r="AA15" s="21">
        <v>0.188600798243729</v>
      </c>
      <c r="AB15" s="21">
        <v>0.20600440949103699</v>
      </c>
      <c r="AC15" s="21">
        <v>0.18421882340377399</v>
      </c>
      <c r="AD15" s="21"/>
      <c r="AE15" s="21">
        <v>0.29520426416318202</v>
      </c>
      <c r="AF15" s="21">
        <v>0.108372790048546</v>
      </c>
      <c r="AG15" s="21">
        <v>0.12696004211742801</v>
      </c>
      <c r="AH15" s="21"/>
      <c r="AI15" s="21">
        <v>0.31354548297290302</v>
      </c>
      <c r="AJ15" s="21">
        <v>7.7294710293307103E-2</v>
      </c>
      <c r="AK15" s="21">
        <v>0.11550836876363001</v>
      </c>
      <c r="AL15" s="21">
        <v>0.31090909707396802</v>
      </c>
      <c r="AM15" s="21">
        <v>0.11714885164897799</v>
      </c>
      <c r="AN15" s="21"/>
      <c r="AO15" s="21">
        <v>0.340330810808468</v>
      </c>
      <c r="AP15" s="21">
        <v>8.2847079393789796E-2</v>
      </c>
      <c r="AQ15" s="21">
        <v>0.104492259472004</v>
      </c>
      <c r="AR15" s="21"/>
      <c r="AS15" s="21">
        <v>0.181002782174331</v>
      </c>
      <c r="AT15" s="21">
        <v>0.178117246480377</v>
      </c>
      <c r="AU15" s="21">
        <v>0.17051424770851001</v>
      </c>
      <c r="AV15" s="21">
        <v>0.15157782691586499</v>
      </c>
      <c r="AW15" s="21">
        <v>0.15734198352310899</v>
      </c>
    </row>
    <row r="16" spans="2:49" x14ac:dyDescent="0.25">
      <c r="B16" s="18" t="s">
        <v>179</v>
      </c>
      <c r="C16" s="22">
        <v>0.332621530857026</v>
      </c>
      <c r="D16" s="22">
        <v>0.30369090350605998</v>
      </c>
      <c r="E16" s="22">
        <v>0.35969319141891298</v>
      </c>
      <c r="F16" s="22"/>
      <c r="G16" s="22">
        <v>0.42336641732595198</v>
      </c>
      <c r="H16" s="22">
        <v>0.45239388975276201</v>
      </c>
      <c r="I16" s="22">
        <v>0.36542686221850601</v>
      </c>
      <c r="J16" s="22">
        <v>0.38990187789696201</v>
      </c>
      <c r="K16" s="22">
        <v>0.25235437370317898</v>
      </c>
      <c r="L16" s="22">
        <v>0.15459554509985199</v>
      </c>
      <c r="M16" s="22"/>
      <c r="N16" s="22">
        <v>0.386382170538981</v>
      </c>
      <c r="O16" s="22">
        <v>0.35628354823089398</v>
      </c>
      <c r="P16" s="22">
        <v>0.26856388840302903</v>
      </c>
      <c r="Q16" s="22">
        <v>0.31476384173857302</v>
      </c>
      <c r="R16" s="22"/>
      <c r="S16" s="22">
        <v>0.39795674029539202</v>
      </c>
      <c r="T16" s="22">
        <v>0.38864983493278399</v>
      </c>
      <c r="U16" s="22">
        <v>0.28964364073742399</v>
      </c>
      <c r="V16" s="22">
        <v>0.32696241432522799</v>
      </c>
      <c r="W16" s="22">
        <v>0.29193582408242003</v>
      </c>
      <c r="X16" s="22">
        <v>0.35699312084711099</v>
      </c>
      <c r="Y16" s="22">
        <v>0.337542917630613</v>
      </c>
      <c r="Z16" s="22">
        <v>0.22678765626793701</v>
      </c>
      <c r="AA16" s="22">
        <v>0.30731916061869302</v>
      </c>
      <c r="AB16" s="22">
        <v>0.30087410470094</v>
      </c>
      <c r="AC16" s="22">
        <v>0.28558827123248098</v>
      </c>
      <c r="AD16" s="22"/>
      <c r="AE16" s="22">
        <v>9.7353393935650595E-2</v>
      </c>
      <c r="AF16" s="22">
        <v>0.52348533257734897</v>
      </c>
      <c r="AG16" s="22">
        <v>0.301612716662712</v>
      </c>
      <c r="AH16" s="22"/>
      <c r="AI16" s="22">
        <v>6.5055920534694403E-2</v>
      </c>
      <c r="AJ16" s="22">
        <v>0.57952884470826105</v>
      </c>
      <c r="AK16" s="22">
        <v>0.568655509916832</v>
      </c>
      <c r="AL16" s="22">
        <v>1.43058879714554E-2</v>
      </c>
      <c r="AM16" s="22">
        <v>0.32543016133216601</v>
      </c>
      <c r="AN16" s="22"/>
      <c r="AO16" s="22">
        <v>-4.8896366666452097E-3</v>
      </c>
      <c r="AP16" s="22">
        <v>0.57355591302179998</v>
      </c>
      <c r="AQ16" s="22">
        <v>0.55402407888860195</v>
      </c>
      <c r="AR16" s="22"/>
      <c r="AS16" s="22">
        <v>0.26362701563929303</v>
      </c>
      <c r="AT16" s="22">
        <v>0.33851171691392101</v>
      </c>
      <c r="AU16" s="22">
        <v>0.38059686264627002</v>
      </c>
      <c r="AV16" s="22">
        <v>0.45875198525474198</v>
      </c>
      <c r="AW16" s="22">
        <v>0.42456046926076701</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0.23591086595261501</v>
      </c>
      <c r="D9" s="17">
        <v>0.25941749010855802</v>
      </c>
      <c r="E9" s="17">
        <v>0.21049556232754801</v>
      </c>
      <c r="F9" s="17"/>
      <c r="G9" s="17">
        <v>0.20632310344719201</v>
      </c>
      <c r="H9" s="17">
        <v>0.25783092558827803</v>
      </c>
      <c r="I9" s="17">
        <v>0.24149374273259</v>
      </c>
      <c r="J9" s="17">
        <v>0.249739208076344</v>
      </c>
      <c r="K9" s="17">
        <v>0.23344603005697301</v>
      </c>
      <c r="L9" s="17">
        <v>0.22391353923510399</v>
      </c>
      <c r="M9" s="17"/>
      <c r="N9" s="17">
        <v>0.27366689472282901</v>
      </c>
      <c r="O9" s="17">
        <v>0.22759167370136099</v>
      </c>
      <c r="P9" s="17">
        <v>0.215668791432298</v>
      </c>
      <c r="Q9" s="17">
        <v>0.22536263698473999</v>
      </c>
      <c r="R9" s="17"/>
      <c r="S9" s="17">
        <v>0.244388920851969</v>
      </c>
      <c r="T9" s="17">
        <v>0.24907226418099301</v>
      </c>
      <c r="U9" s="17">
        <v>0.24515395176215601</v>
      </c>
      <c r="V9" s="17">
        <v>0.266862151658112</v>
      </c>
      <c r="W9" s="17">
        <v>0.23028678527631699</v>
      </c>
      <c r="X9" s="17">
        <v>0.21987469207220001</v>
      </c>
      <c r="Y9" s="17">
        <v>0.25455812816808898</v>
      </c>
      <c r="Z9" s="17">
        <v>0.242366565555828</v>
      </c>
      <c r="AA9" s="17">
        <v>0.20056265406808499</v>
      </c>
      <c r="AB9" s="17">
        <v>0.23220009114269499</v>
      </c>
      <c r="AC9" s="17">
        <v>0.19372531542686899</v>
      </c>
      <c r="AD9" s="17"/>
      <c r="AE9" s="17">
        <v>0.21203132529353799</v>
      </c>
      <c r="AF9" s="17">
        <v>0.27622818062458698</v>
      </c>
      <c r="AG9" s="17">
        <v>0.180520243740623</v>
      </c>
      <c r="AH9" s="17"/>
      <c r="AI9" s="17">
        <v>0.24803679463396999</v>
      </c>
      <c r="AJ9" s="17">
        <v>0.25646235039852999</v>
      </c>
      <c r="AK9" s="17">
        <v>0.269882957705396</v>
      </c>
      <c r="AL9" s="17">
        <v>0.11147835729311301</v>
      </c>
      <c r="AM9" s="17">
        <v>0.169446045266822</v>
      </c>
      <c r="AN9" s="17"/>
      <c r="AO9" s="17">
        <v>0.22518373530511801</v>
      </c>
      <c r="AP9" s="17">
        <v>0.261367648261706</v>
      </c>
      <c r="AQ9" s="17">
        <v>0.24126428338367201</v>
      </c>
      <c r="AR9" s="17"/>
      <c r="AS9" s="17">
        <v>0.20497450572888101</v>
      </c>
      <c r="AT9" s="17">
        <v>0.23585705739330301</v>
      </c>
      <c r="AU9" s="17">
        <v>0.26818021316401902</v>
      </c>
      <c r="AV9" s="17">
        <v>0.30241068850424901</v>
      </c>
      <c r="AW9" s="17">
        <v>0.313590272436363</v>
      </c>
    </row>
    <row r="10" spans="2:49" x14ac:dyDescent="0.25">
      <c r="B10" s="18" t="s">
        <v>173</v>
      </c>
      <c r="C10" s="17">
        <v>0.38796133820862</v>
      </c>
      <c r="D10" s="17">
        <v>0.37027108297674399</v>
      </c>
      <c r="E10" s="17">
        <v>0.40757254467951298</v>
      </c>
      <c r="F10" s="17"/>
      <c r="G10" s="17">
        <v>0.352551288792183</v>
      </c>
      <c r="H10" s="17">
        <v>0.36813251452115298</v>
      </c>
      <c r="I10" s="17">
        <v>0.37873917211832703</v>
      </c>
      <c r="J10" s="17">
        <v>0.38532134926776002</v>
      </c>
      <c r="K10" s="17">
        <v>0.389463284003288</v>
      </c>
      <c r="L10" s="17">
        <v>0.43661983396792298</v>
      </c>
      <c r="M10" s="17"/>
      <c r="N10" s="17">
        <v>0.42004180510354899</v>
      </c>
      <c r="O10" s="17">
        <v>0.42251588089791198</v>
      </c>
      <c r="P10" s="17">
        <v>0.37220483170679702</v>
      </c>
      <c r="Q10" s="17">
        <v>0.328844005842787</v>
      </c>
      <c r="R10" s="17"/>
      <c r="S10" s="17">
        <v>0.37006485585235099</v>
      </c>
      <c r="T10" s="17">
        <v>0.39308815234011901</v>
      </c>
      <c r="U10" s="17">
        <v>0.33764787258119</v>
      </c>
      <c r="V10" s="17">
        <v>0.38310625674901599</v>
      </c>
      <c r="W10" s="17">
        <v>0.36391715350475501</v>
      </c>
      <c r="X10" s="17">
        <v>0.37318956675642301</v>
      </c>
      <c r="Y10" s="17">
        <v>0.37785765885203598</v>
      </c>
      <c r="Z10" s="17">
        <v>0.41101882011879198</v>
      </c>
      <c r="AA10" s="17">
        <v>0.43844943762608102</v>
      </c>
      <c r="AB10" s="17">
        <v>0.42459005635392</v>
      </c>
      <c r="AC10" s="17">
        <v>0.394988843087687</v>
      </c>
      <c r="AD10" s="17"/>
      <c r="AE10" s="17">
        <v>0.391315323568934</v>
      </c>
      <c r="AF10" s="17">
        <v>0.41427032884821802</v>
      </c>
      <c r="AG10" s="17">
        <v>0.34430764035920203</v>
      </c>
      <c r="AH10" s="17"/>
      <c r="AI10" s="17">
        <v>0.38631486761995198</v>
      </c>
      <c r="AJ10" s="17">
        <v>0.405905422551397</v>
      </c>
      <c r="AK10" s="17">
        <v>0.41143580024040299</v>
      </c>
      <c r="AL10" s="17">
        <v>0.22548953317482101</v>
      </c>
      <c r="AM10" s="17">
        <v>0.37425137576851703</v>
      </c>
      <c r="AN10" s="17"/>
      <c r="AO10" s="17">
        <v>0.417469493269438</v>
      </c>
      <c r="AP10" s="17">
        <v>0.40465283476799402</v>
      </c>
      <c r="AQ10" s="17">
        <v>0.42888183348359399</v>
      </c>
      <c r="AR10" s="17"/>
      <c r="AS10" s="17">
        <v>0.345693234708077</v>
      </c>
      <c r="AT10" s="17">
        <v>0.400467356084453</v>
      </c>
      <c r="AU10" s="17">
        <v>0.40893227497665702</v>
      </c>
      <c r="AV10" s="17">
        <v>0.38794654779673299</v>
      </c>
      <c r="AW10" s="17">
        <v>0.33580676218654498</v>
      </c>
    </row>
    <row r="11" spans="2:49" x14ac:dyDescent="0.25">
      <c r="B11" s="18" t="s">
        <v>174</v>
      </c>
      <c r="C11" s="17">
        <v>0.29483703672045403</v>
      </c>
      <c r="D11" s="17">
        <v>0.27101837585167099</v>
      </c>
      <c r="E11" s="17">
        <v>0.31752416274373602</v>
      </c>
      <c r="F11" s="17"/>
      <c r="G11" s="17">
        <v>0.345870339623432</v>
      </c>
      <c r="H11" s="17">
        <v>0.302296201521287</v>
      </c>
      <c r="I11" s="17">
        <v>0.30707807317770303</v>
      </c>
      <c r="J11" s="17">
        <v>0.27615985239452401</v>
      </c>
      <c r="K11" s="17">
        <v>0.28527348736003499</v>
      </c>
      <c r="L11" s="17">
        <v>0.26596849355087199</v>
      </c>
      <c r="M11" s="17"/>
      <c r="N11" s="17">
        <v>0.25007144032887402</v>
      </c>
      <c r="O11" s="17">
        <v>0.277860482363251</v>
      </c>
      <c r="P11" s="17">
        <v>0.30572519418629401</v>
      </c>
      <c r="Q11" s="17">
        <v>0.35131781292062503</v>
      </c>
      <c r="R11" s="17"/>
      <c r="S11" s="17">
        <v>0.317640879530659</v>
      </c>
      <c r="T11" s="17">
        <v>0.28248451734117302</v>
      </c>
      <c r="U11" s="17">
        <v>0.30895311665226899</v>
      </c>
      <c r="V11" s="17">
        <v>0.25599459345678499</v>
      </c>
      <c r="W11" s="17">
        <v>0.32716090915540202</v>
      </c>
      <c r="X11" s="17">
        <v>0.32380364184656102</v>
      </c>
      <c r="Y11" s="17">
        <v>0.27692672168406102</v>
      </c>
      <c r="Z11" s="17">
        <v>0.28776458351978101</v>
      </c>
      <c r="AA11" s="17">
        <v>0.29194696817920801</v>
      </c>
      <c r="AB11" s="17">
        <v>0.24963421048871101</v>
      </c>
      <c r="AC11" s="17">
        <v>0.33500641827773098</v>
      </c>
      <c r="AD11" s="17"/>
      <c r="AE11" s="17">
        <v>0.29561820350631102</v>
      </c>
      <c r="AF11" s="17">
        <v>0.24926866011857801</v>
      </c>
      <c r="AG11" s="17">
        <v>0.38796198772241802</v>
      </c>
      <c r="AH11" s="17"/>
      <c r="AI11" s="17">
        <v>0.28076798865012098</v>
      </c>
      <c r="AJ11" s="17">
        <v>0.27045643534049302</v>
      </c>
      <c r="AK11" s="17">
        <v>0.25962508234855602</v>
      </c>
      <c r="AL11" s="17">
        <v>0.41290203962635802</v>
      </c>
      <c r="AM11" s="17">
        <v>0.36881298991170802</v>
      </c>
      <c r="AN11" s="17"/>
      <c r="AO11" s="17">
        <v>0.290817792796775</v>
      </c>
      <c r="AP11" s="17">
        <v>0.27016373561305801</v>
      </c>
      <c r="AQ11" s="17">
        <v>0.25788272971453002</v>
      </c>
      <c r="AR11" s="17"/>
      <c r="AS11" s="17">
        <v>0.35693114136410897</v>
      </c>
      <c r="AT11" s="17">
        <v>0.28344877938893198</v>
      </c>
      <c r="AU11" s="17">
        <v>0.251042021726118</v>
      </c>
      <c r="AV11" s="17">
        <v>0.24952042787043999</v>
      </c>
      <c r="AW11" s="17">
        <v>0.276982570932575</v>
      </c>
    </row>
    <row r="12" spans="2:49" x14ac:dyDescent="0.25">
      <c r="B12" s="18" t="s">
        <v>175</v>
      </c>
      <c r="C12" s="17">
        <v>5.7561527826215202E-2</v>
      </c>
      <c r="D12" s="17">
        <v>6.8909132660008199E-2</v>
      </c>
      <c r="E12" s="17">
        <v>4.6972607206499997E-2</v>
      </c>
      <c r="F12" s="17"/>
      <c r="G12" s="17">
        <v>7.2956948978856503E-2</v>
      </c>
      <c r="H12" s="17">
        <v>4.8173682657956199E-2</v>
      </c>
      <c r="I12" s="17">
        <v>6.0693080376032098E-2</v>
      </c>
      <c r="J12" s="17">
        <v>5.3190107425322403E-2</v>
      </c>
      <c r="K12" s="17">
        <v>5.9406036725545001E-2</v>
      </c>
      <c r="L12" s="17">
        <v>5.4571372154712E-2</v>
      </c>
      <c r="M12" s="17"/>
      <c r="N12" s="17">
        <v>4.5636844763462102E-2</v>
      </c>
      <c r="O12" s="17">
        <v>4.9823964825717902E-2</v>
      </c>
      <c r="P12" s="17">
        <v>7.4317589743584295E-2</v>
      </c>
      <c r="Q12" s="17">
        <v>6.3820622657548801E-2</v>
      </c>
      <c r="R12" s="17"/>
      <c r="S12" s="17">
        <v>4.4779700670099898E-2</v>
      </c>
      <c r="T12" s="17">
        <v>5.4971634397954799E-2</v>
      </c>
      <c r="U12" s="17">
        <v>6.5587364270613693E-2</v>
      </c>
      <c r="V12" s="17">
        <v>8.0091062216295805E-2</v>
      </c>
      <c r="W12" s="17">
        <v>7.2439060443498696E-2</v>
      </c>
      <c r="X12" s="17">
        <v>4.6617639093094299E-2</v>
      </c>
      <c r="Y12" s="17">
        <v>7.8969997181724899E-2</v>
      </c>
      <c r="Z12" s="17">
        <v>3.4974607024269903E-2</v>
      </c>
      <c r="AA12" s="17">
        <v>4.2562801808138602E-2</v>
      </c>
      <c r="AB12" s="17">
        <v>5.7382697041786598E-2</v>
      </c>
      <c r="AC12" s="17">
        <v>6.2665572247613099E-2</v>
      </c>
      <c r="AD12" s="17"/>
      <c r="AE12" s="17">
        <v>6.4307777400180496E-2</v>
      </c>
      <c r="AF12" s="17">
        <v>4.7487087767189698E-2</v>
      </c>
      <c r="AG12" s="17">
        <v>6.28617354969086E-2</v>
      </c>
      <c r="AH12" s="17"/>
      <c r="AI12" s="17">
        <v>6.2866644441441397E-2</v>
      </c>
      <c r="AJ12" s="17">
        <v>5.0138692529562399E-2</v>
      </c>
      <c r="AK12" s="17">
        <v>5.1525377087103703E-2</v>
      </c>
      <c r="AL12" s="17">
        <v>0.1687982983521</v>
      </c>
      <c r="AM12" s="17">
        <v>5.1723728983517098E-2</v>
      </c>
      <c r="AN12" s="17"/>
      <c r="AO12" s="17">
        <v>5.41692310917836E-2</v>
      </c>
      <c r="AP12" s="17">
        <v>5.1551498090854297E-2</v>
      </c>
      <c r="AQ12" s="17">
        <v>5.68964201978139E-2</v>
      </c>
      <c r="AR12" s="17"/>
      <c r="AS12" s="17">
        <v>5.9674460251474999E-2</v>
      </c>
      <c r="AT12" s="17">
        <v>6.1103695539551701E-2</v>
      </c>
      <c r="AU12" s="17">
        <v>5.9046785928610603E-2</v>
      </c>
      <c r="AV12" s="17">
        <v>2.6322140109523998E-2</v>
      </c>
      <c r="AW12" s="17">
        <v>5.63578353177248E-2</v>
      </c>
    </row>
    <row r="13" spans="2:49" x14ac:dyDescent="0.25">
      <c r="B13" s="18" t="s">
        <v>176</v>
      </c>
      <c r="C13" s="17">
        <v>2.3729231292095799E-2</v>
      </c>
      <c r="D13" s="17">
        <v>3.0383918403018299E-2</v>
      </c>
      <c r="E13" s="17">
        <v>1.7435123042703601E-2</v>
      </c>
      <c r="F13" s="17"/>
      <c r="G13" s="17">
        <v>2.2298319158336299E-2</v>
      </c>
      <c r="H13" s="17">
        <v>2.3566675711325698E-2</v>
      </c>
      <c r="I13" s="17">
        <v>1.19959315953466E-2</v>
      </c>
      <c r="J13" s="17">
        <v>3.5589482836049902E-2</v>
      </c>
      <c r="K13" s="17">
        <v>3.2411161854159098E-2</v>
      </c>
      <c r="L13" s="17">
        <v>1.8926761091388401E-2</v>
      </c>
      <c r="M13" s="17"/>
      <c r="N13" s="17">
        <v>1.05830150812865E-2</v>
      </c>
      <c r="O13" s="17">
        <v>2.22079982117581E-2</v>
      </c>
      <c r="P13" s="17">
        <v>3.2083592931026597E-2</v>
      </c>
      <c r="Q13" s="17">
        <v>3.06549215942994E-2</v>
      </c>
      <c r="R13" s="17"/>
      <c r="S13" s="17">
        <v>2.3125643094920999E-2</v>
      </c>
      <c r="T13" s="17">
        <v>2.0383431739760399E-2</v>
      </c>
      <c r="U13" s="17">
        <v>4.2657694733770603E-2</v>
      </c>
      <c r="V13" s="17">
        <v>1.3945935919791701E-2</v>
      </c>
      <c r="W13" s="17">
        <v>6.1960916200271901E-3</v>
      </c>
      <c r="X13" s="17">
        <v>3.65144602317218E-2</v>
      </c>
      <c r="Y13" s="17">
        <v>1.1687494114088599E-2</v>
      </c>
      <c r="Z13" s="17">
        <v>2.3875423781329098E-2</v>
      </c>
      <c r="AA13" s="17">
        <v>2.6478138318488501E-2</v>
      </c>
      <c r="AB13" s="17">
        <v>3.6192944972887803E-2</v>
      </c>
      <c r="AC13" s="17">
        <v>1.3613850960099601E-2</v>
      </c>
      <c r="AD13" s="17"/>
      <c r="AE13" s="17">
        <v>3.6727370231036303E-2</v>
      </c>
      <c r="AF13" s="17">
        <v>1.27457426414274E-2</v>
      </c>
      <c r="AG13" s="17">
        <v>2.4348392680848398E-2</v>
      </c>
      <c r="AH13" s="17"/>
      <c r="AI13" s="17">
        <v>2.2013704654515399E-2</v>
      </c>
      <c r="AJ13" s="17">
        <v>1.7037099180018101E-2</v>
      </c>
      <c r="AK13" s="17">
        <v>7.5307826185416404E-3</v>
      </c>
      <c r="AL13" s="17">
        <v>8.1331771553607907E-2</v>
      </c>
      <c r="AM13" s="17">
        <v>3.5765860069436002E-2</v>
      </c>
      <c r="AN13" s="17"/>
      <c r="AO13" s="17">
        <v>1.2359747536884701E-2</v>
      </c>
      <c r="AP13" s="17">
        <v>1.22642832663876E-2</v>
      </c>
      <c r="AQ13" s="17">
        <v>1.50747332203893E-2</v>
      </c>
      <c r="AR13" s="17"/>
      <c r="AS13" s="17">
        <v>3.2726657947457702E-2</v>
      </c>
      <c r="AT13" s="17">
        <v>1.9123111593760501E-2</v>
      </c>
      <c r="AU13" s="17">
        <v>1.2798704204594001E-2</v>
      </c>
      <c r="AV13" s="17">
        <v>3.3800195719054703E-2</v>
      </c>
      <c r="AW13" s="17">
        <v>1.7262559126792299E-2</v>
      </c>
    </row>
    <row r="14" spans="2:49" x14ac:dyDescent="0.25">
      <c r="B14" s="18" t="s">
        <v>177</v>
      </c>
      <c r="C14" s="21">
        <v>0.62387220416123501</v>
      </c>
      <c r="D14" s="21">
        <v>0.62968857308530202</v>
      </c>
      <c r="E14" s="21">
        <v>0.61806810700706105</v>
      </c>
      <c r="F14" s="21"/>
      <c r="G14" s="21">
        <v>0.55887439223937496</v>
      </c>
      <c r="H14" s="21">
        <v>0.62596344010943095</v>
      </c>
      <c r="I14" s="21">
        <v>0.62023291485091803</v>
      </c>
      <c r="J14" s="21">
        <v>0.63506055734410405</v>
      </c>
      <c r="K14" s="21">
        <v>0.62290931406026095</v>
      </c>
      <c r="L14" s="21">
        <v>0.66053337320302696</v>
      </c>
      <c r="M14" s="21"/>
      <c r="N14" s="21">
        <v>0.69370869982637795</v>
      </c>
      <c r="O14" s="21">
        <v>0.65010755459927305</v>
      </c>
      <c r="P14" s="21">
        <v>0.58787362313909497</v>
      </c>
      <c r="Q14" s="21">
        <v>0.55420664282752696</v>
      </c>
      <c r="R14" s="21"/>
      <c r="S14" s="21">
        <v>0.61445377670432</v>
      </c>
      <c r="T14" s="21">
        <v>0.642160416521112</v>
      </c>
      <c r="U14" s="21">
        <v>0.58280182434334604</v>
      </c>
      <c r="V14" s="21">
        <v>0.649968408407128</v>
      </c>
      <c r="W14" s="21">
        <v>0.59420393878107203</v>
      </c>
      <c r="X14" s="21">
        <v>0.59306425882862301</v>
      </c>
      <c r="Y14" s="21">
        <v>0.63241578702012502</v>
      </c>
      <c r="Z14" s="21">
        <v>0.65338538567462001</v>
      </c>
      <c r="AA14" s="21">
        <v>0.63901209169416495</v>
      </c>
      <c r="AB14" s="21">
        <v>0.65679014749661402</v>
      </c>
      <c r="AC14" s="21">
        <v>0.588714158514557</v>
      </c>
      <c r="AD14" s="21"/>
      <c r="AE14" s="21">
        <v>0.60334664886247202</v>
      </c>
      <c r="AF14" s="21">
        <v>0.690498509472805</v>
      </c>
      <c r="AG14" s="21">
        <v>0.52482788409982495</v>
      </c>
      <c r="AH14" s="21"/>
      <c r="AI14" s="21">
        <v>0.63435166225392203</v>
      </c>
      <c r="AJ14" s="21">
        <v>0.66236777294992699</v>
      </c>
      <c r="AK14" s="21">
        <v>0.68131875794579899</v>
      </c>
      <c r="AL14" s="21">
        <v>0.33696789046793402</v>
      </c>
      <c r="AM14" s="21">
        <v>0.54369742103533902</v>
      </c>
      <c r="AN14" s="21"/>
      <c r="AO14" s="21">
        <v>0.64265322857455698</v>
      </c>
      <c r="AP14" s="21">
        <v>0.66602048302969996</v>
      </c>
      <c r="AQ14" s="21">
        <v>0.670146116867266</v>
      </c>
      <c r="AR14" s="21"/>
      <c r="AS14" s="21">
        <v>0.55066774043695799</v>
      </c>
      <c r="AT14" s="21">
        <v>0.63632441347775603</v>
      </c>
      <c r="AU14" s="21">
        <v>0.67711248814067704</v>
      </c>
      <c r="AV14" s="21">
        <v>0.690357236300982</v>
      </c>
      <c r="AW14" s="21">
        <v>0.64939703462290699</v>
      </c>
    </row>
    <row r="15" spans="2:49" x14ac:dyDescent="0.25">
      <c r="B15" s="18" t="s">
        <v>178</v>
      </c>
      <c r="C15" s="21">
        <v>8.1290759118311004E-2</v>
      </c>
      <c r="D15" s="21">
        <v>9.9293051063026494E-2</v>
      </c>
      <c r="E15" s="21">
        <v>6.4407730249203501E-2</v>
      </c>
      <c r="F15" s="21"/>
      <c r="G15" s="21">
        <v>9.5255268137192803E-2</v>
      </c>
      <c r="H15" s="21">
        <v>7.1740358369281804E-2</v>
      </c>
      <c r="I15" s="21">
        <v>7.2689011971378698E-2</v>
      </c>
      <c r="J15" s="21">
        <v>8.8779590261372304E-2</v>
      </c>
      <c r="K15" s="21">
        <v>9.1817198579704107E-2</v>
      </c>
      <c r="L15" s="21">
        <v>7.3498133246100397E-2</v>
      </c>
      <c r="M15" s="21"/>
      <c r="N15" s="21">
        <v>5.6219859844748601E-2</v>
      </c>
      <c r="O15" s="21">
        <v>7.2031963037475902E-2</v>
      </c>
      <c r="P15" s="21">
        <v>0.106401182674611</v>
      </c>
      <c r="Q15" s="21">
        <v>9.4475544251848204E-2</v>
      </c>
      <c r="R15" s="21"/>
      <c r="S15" s="21">
        <v>6.7905343765020901E-2</v>
      </c>
      <c r="T15" s="21">
        <v>7.5355066137715102E-2</v>
      </c>
      <c r="U15" s="21">
        <v>0.108245059004384</v>
      </c>
      <c r="V15" s="21">
        <v>9.4036998136087499E-2</v>
      </c>
      <c r="W15" s="21">
        <v>7.8635152063525907E-2</v>
      </c>
      <c r="X15" s="21">
        <v>8.3132099324816106E-2</v>
      </c>
      <c r="Y15" s="21">
        <v>9.0657491295813505E-2</v>
      </c>
      <c r="Z15" s="21">
        <v>5.8850030805599002E-2</v>
      </c>
      <c r="AA15" s="21">
        <v>6.9040940126627204E-2</v>
      </c>
      <c r="AB15" s="21">
        <v>9.3575642014674401E-2</v>
      </c>
      <c r="AC15" s="21">
        <v>7.6279423207712693E-2</v>
      </c>
      <c r="AD15" s="21"/>
      <c r="AE15" s="21">
        <v>0.101035147631217</v>
      </c>
      <c r="AF15" s="21">
        <v>6.0232830408617197E-2</v>
      </c>
      <c r="AG15" s="21">
        <v>8.7210128177757001E-2</v>
      </c>
      <c r="AH15" s="21"/>
      <c r="AI15" s="21">
        <v>8.4880349095956806E-2</v>
      </c>
      <c r="AJ15" s="21">
        <v>6.7175791709580504E-2</v>
      </c>
      <c r="AK15" s="21">
        <v>5.9056159705645303E-2</v>
      </c>
      <c r="AL15" s="21">
        <v>0.25013006990570802</v>
      </c>
      <c r="AM15" s="21">
        <v>8.7489589052953107E-2</v>
      </c>
      <c r="AN15" s="21"/>
      <c r="AO15" s="21">
        <v>6.6528978628668398E-2</v>
      </c>
      <c r="AP15" s="21">
        <v>6.3815781357241794E-2</v>
      </c>
      <c r="AQ15" s="21">
        <v>7.1971153418203204E-2</v>
      </c>
      <c r="AR15" s="21"/>
      <c r="AS15" s="21">
        <v>9.2401118198932694E-2</v>
      </c>
      <c r="AT15" s="21">
        <v>8.0226807133312206E-2</v>
      </c>
      <c r="AU15" s="21">
        <v>7.1845490133204598E-2</v>
      </c>
      <c r="AV15" s="21">
        <v>6.0122335828578601E-2</v>
      </c>
      <c r="AW15" s="21">
        <v>7.3620394444517206E-2</v>
      </c>
    </row>
    <row r="16" spans="2:49" x14ac:dyDescent="0.25">
      <c r="B16" s="18" t="s">
        <v>179</v>
      </c>
      <c r="C16" s="22">
        <v>0.54258144504292405</v>
      </c>
      <c r="D16" s="22">
        <v>0.53039552202227602</v>
      </c>
      <c r="E16" s="22">
        <v>0.55366037675785695</v>
      </c>
      <c r="F16" s="22"/>
      <c r="G16" s="22">
        <v>0.46361912410218298</v>
      </c>
      <c r="H16" s="22">
        <v>0.554223081740149</v>
      </c>
      <c r="I16" s="22">
        <v>0.54754390287953902</v>
      </c>
      <c r="J16" s="22">
        <v>0.54628096708273199</v>
      </c>
      <c r="K16" s="22">
        <v>0.53109211548055602</v>
      </c>
      <c r="L16" s="22">
        <v>0.58703523995692697</v>
      </c>
      <c r="M16" s="22"/>
      <c r="N16" s="22">
        <v>0.63748883998162897</v>
      </c>
      <c r="O16" s="22">
        <v>0.578075591561797</v>
      </c>
      <c r="P16" s="22">
        <v>0.48147244046448401</v>
      </c>
      <c r="Q16" s="22">
        <v>0.45973109857567801</v>
      </c>
      <c r="R16" s="22"/>
      <c r="S16" s="22">
        <v>0.546548432939299</v>
      </c>
      <c r="T16" s="22">
        <v>0.56680535038339697</v>
      </c>
      <c r="U16" s="22">
        <v>0.47455676533896202</v>
      </c>
      <c r="V16" s="22">
        <v>0.55593141027103998</v>
      </c>
      <c r="W16" s="22">
        <v>0.51556878671754602</v>
      </c>
      <c r="X16" s="22">
        <v>0.50993215950380699</v>
      </c>
      <c r="Y16" s="22">
        <v>0.541758295724311</v>
      </c>
      <c r="Z16" s="22">
        <v>0.59453535486902098</v>
      </c>
      <c r="AA16" s="22">
        <v>0.56997115156753797</v>
      </c>
      <c r="AB16" s="22">
        <v>0.56321450548193996</v>
      </c>
      <c r="AC16" s="22">
        <v>0.51243473530684402</v>
      </c>
      <c r="AD16" s="22"/>
      <c r="AE16" s="22">
        <v>0.50231150123125501</v>
      </c>
      <c r="AF16" s="22">
        <v>0.63026567906418796</v>
      </c>
      <c r="AG16" s="22">
        <v>0.43761775592206797</v>
      </c>
      <c r="AH16" s="22"/>
      <c r="AI16" s="22">
        <v>0.54947131315796505</v>
      </c>
      <c r="AJ16" s="22">
        <v>0.595191981240347</v>
      </c>
      <c r="AK16" s="22">
        <v>0.62226259824015395</v>
      </c>
      <c r="AL16" s="22">
        <v>8.6837820562226206E-2</v>
      </c>
      <c r="AM16" s="22">
        <v>0.45620783198238501</v>
      </c>
      <c r="AN16" s="22"/>
      <c r="AO16" s="22">
        <v>0.57612424994588896</v>
      </c>
      <c r="AP16" s="22">
        <v>0.60220470167245799</v>
      </c>
      <c r="AQ16" s="22">
        <v>0.59817496344906296</v>
      </c>
      <c r="AR16" s="22"/>
      <c r="AS16" s="22">
        <v>0.458266622238025</v>
      </c>
      <c r="AT16" s="22">
        <v>0.55609760634444405</v>
      </c>
      <c r="AU16" s="22">
        <v>0.60526699800747197</v>
      </c>
      <c r="AV16" s="22">
        <v>0.63023490047240305</v>
      </c>
      <c r="AW16" s="22">
        <v>0.57577664017839003</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M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673</v>
      </c>
      <c r="E2" s="26"/>
      <c r="F2" s="26"/>
      <c r="G2" s="26"/>
      <c r="H2" s="26"/>
      <c r="I2" s="26"/>
      <c r="J2" s="26"/>
      <c r="K2" s="26"/>
      <c r="L2" s="26"/>
      <c r="M2" s="26"/>
    </row>
    <row r="6" spans="2:13" ht="50.1" customHeight="1" x14ac:dyDescent="0.25">
      <c r="B6" s="20" t="s">
        <v>15</v>
      </c>
      <c r="C6" s="20" t="s">
        <v>659</v>
      </c>
      <c r="D6" s="20" t="s">
        <v>660</v>
      </c>
      <c r="E6" s="20" t="s">
        <v>661</v>
      </c>
      <c r="F6" s="20" t="s">
        <v>662</v>
      </c>
      <c r="G6" s="20" t="s">
        <v>663</v>
      </c>
      <c r="H6" s="20" t="s">
        <v>664</v>
      </c>
      <c r="I6" s="20" t="s">
        <v>665</v>
      </c>
      <c r="J6" s="20" t="s">
        <v>666</v>
      </c>
      <c r="K6" s="20" t="s">
        <v>667</v>
      </c>
      <c r="L6" s="20" t="s">
        <v>668</v>
      </c>
    </row>
    <row r="7" spans="2:13" ht="30" x14ac:dyDescent="0.25">
      <c r="B7" s="18" t="s">
        <v>669</v>
      </c>
      <c r="C7" s="17">
        <v>0.17657687331612501</v>
      </c>
      <c r="D7" s="17">
        <v>5.7828668637527801E-2</v>
      </c>
      <c r="E7" s="17">
        <v>7.6498620934202205E-2</v>
      </c>
      <c r="F7" s="17">
        <v>7.5179106604206999E-2</v>
      </c>
      <c r="G7" s="17">
        <v>5.00898975931372E-2</v>
      </c>
      <c r="H7" s="17">
        <v>9.8720501053714799E-2</v>
      </c>
      <c r="I7" s="17">
        <v>0.19616682616239001</v>
      </c>
      <c r="J7" s="17">
        <v>6.5312648892822595E-2</v>
      </c>
      <c r="K7" s="17">
        <v>0.137460612348699</v>
      </c>
      <c r="L7" s="17">
        <v>0.28316189234089301</v>
      </c>
    </row>
    <row r="8" spans="2:13" x14ac:dyDescent="0.25">
      <c r="B8" s="18" t="s">
        <v>670</v>
      </c>
      <c r="C8" s="17">
        <v>0.31782957765564401</v>
      </c>
      <c r="D8" s="17">
        <v>0.18689584952659799</v>
      </c>
      <c r="E8" s="17">
        <v>0.33522042824374298</v>
      </c>
      <c r="F8" s="17">
        <v>0.226571061093993</v>
      </c>
      <c r="G8" s="17">
        <v>0.17166497992937099</v>
      </c>
      <c r="H8" s="17">
        <v>0.27451246578612098</v>
      </c>
      <c r="I8" s="17">
        <v>0.34904719824881503</v>
      </c>
      <c r="J8" s="17">
        <v>0.22798966500585599</v>
      </c>
      <c r="K8" s="17">
        <v>0.32142527452022301</v>
      </c>
      <c r="L8" s="17">
        <v>0.31251447611725802</v>
      </c>
    </row>
    <row r="9" spans="2:13" x14ac:dyDescent="0.25">
      <c r="B9" s="18" t="s">
        <v>671</v>
      </c>
      <c r="C9" s="17">
        <v>0.20603488125112701</v>
      </c>
      <c r="D9" s="17">
        <v>0.31767027822636101</v>
      </c>
      <c r="E9" s="17">
        <v>0.268948205431008</v>
      </c>
      <c r="F9" s="17">
        <v>0.34443352094839003</v>
      </c>
      <c r="G9" s="17">
        <v>0.37390479661535603</v>
      </c>
      <c r="H9" s="17">
        <v>0.26975792746663302</v>
      </c>
      <c r="I9" s="17">
        <v>0.22617661560751201</v>
      </c>
      <c r="J9" s="17">
        <v>0.33719213781285501</v>
      </c>
      <c r="K9" s="17">
        <v>0.25326498087699001</v>
      </c>
      <c r="L9" s="17">
        <v>0.183045278320839</v>
      </c>
    </row>
    <row r="10" spans="2:13" ht="30" x14ac:dyDescent="0.25">
      <c r="B10" s="18" t="s">
        <v>672</v>
      </c>
      <c r="C10" s="17">
        <v>7.3090196153593107E-2</v>
      </c>
      <c r="D10" s="17">
        <v>0.21404197549829199</v>
      </c>
      <c r="E10" s="17">
        <v>9.8674702260484706E-2</v>
      </c>
      <c r="F10" s="17">
        <v>0.162824037650111</v>
      </c>
      <c r="G10" s="17">
        <v>0.203524012806027</v>
      </c>
      <c r="H10" s="17">
        <v>0.13349953051889499</v>
      </c>
      <c r="I10" s="17">
        <v>7.6032454122128598E-2</v>
      </c>
      <c r="J10" s="17">
        <v>0.16289248777714399</v>
      </c>
      <c r="K10" s="17">
        <v>8.6679326496333503E-2</v>
      </c>
      <c r="L10" s="17">
        <v>6.9117456189803403E-2</v>
      </c>
    </row>
    <row r="11" spans="2:13" x14ac:dyDescent="0.25">
      <c r="B11" s="18" t="s">
        <v>150</v>
      </c>
      <c r="C11" s="17">
        <v>0.226468471623511</v>
      </c>
      <c r="D11" s="17">
        <v>0.22356322811122101</v>
      </c>
      <c r="E11" s="17">
        <v>0.220658043130562</v>
      </c>
      <c r="F11" s="17">
        <v>0.19099227370329899</v>
      </c>
      <c r="G11" s="17">
        <v>0.200816313056109</v>
      </c>
      <c r="H11" s="17">
        <v>0.22350957517463699</v>
      </c>
      <c r="I11" s="17">
        <v>0.15257690585915401</v>
      </c>
      <c r="J11" s="17">
        <v>0.206613060511322</v>
      </c>
      <c r="K11" s="17">
        <v>0.201169805757755</v>
      </c>
      <c r="L11" s="17">
        <v>0.152160897031206</v>
      </c>
    </row>
    <row r="12" spans="2:13" x14ac:dyDescent="0.25">
      <c r="B12" s="16"/>
      <c r="C12" s="16"/>
      <c r="D12" s="16"/>
      <c r="E12" s="16"/>
      <c r="F12" s="16"/>
      <c r="G12" s="16"/>
      <c r="H12" s="16"/>
      <c r="I12" s="16"/>
      <c r="J12" s="16"/>
      <c r="K12" s="16"/>
      <c r="L12" s="16"/>
    </row>
    <row r="13" spans="2:13" x14ac:dyDescent="0.25">
      <c r="B13" t="s">
        <v>77</v>
      </c>
    </row>
    <row r="14" spans="2:13" x14ac:dyDescent="0.25">
      <c r="B14" t="s">
        <v>78</v>
      </c>
    </row>
    <row r="18" spans="2:2" x14ac:dyDescent="0.25">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0.17657687331612501</v>
      </c>
      <c r="D9" s="17">
        <v>0.192572541665717</v>
      </c>
      <c r="E9" s="17">
        <v>0.16049914699868101</v>
      </c>
      <c r="F9" s="17"/>
      <c r="G9" s="17">
        <v>0.16423746063736699</v>
      </c>
      <c r="H9" s="17">
        <v>0.20434409828946901</v>
      </c>
      <c r="I9" s="17">
        <v>0.17225892713281701</v>
      </c>
      <c r="J9" s="17">
        <v>0.19685598811195801</v>
      </c>
      <c r="K9" s="17">
        <v>0.176975818619799</v>
      </c>
      <c r="L9" s="17">
        <v>0.14909806491910799</v>
      </c>
      <c r="M9" s="17"/>
      <c r="N9" s="17">
        <v>0.20702966194358799</v>
      </c>
      <c r="O9" s="17">
        <v>0.16499933618116899</v>
      </c>
      <c r="P9" s="17">
        <v>0.174294951109701</v>
      </c>
      <c r="Q9" s="17">
        <v>0.158531843738073</v>
      </c>
      <c r="R9" s="17"/>
      <c r="S9" s="17">
        <v>0.17152311849301699</v>
      </c>
      <c r="T9" s="17">
        <v>0.19192741922272299</v>
      </c>
      <c r="U9" s="17">
        <v>0.16987637369849401</v>
      </c>
      <c r="V9" s="17">
        <v>0.19702683132280099</v>
      </c>
      <c r="W9" s="17">
        <v>0.19185722737413499</v>
      </c>
      <c r="X9" s="17">
        <v>0.146858955113051</v>
      </c>
      <c r="Y9" s="17">
        <v>0.18696546770550501</v>
      </c>
      <c r="Z9" s="17">
        <v>0.16636891677471499</v>
      </c>
      <c r="AA9" s="17">
        <v>0.15365530169170999</v>
      </c>
      <c r="AB9" s="17">
        <v>0.201463930097593</v>
      </c>
      <c r="AC9" s="17">
        <v>0.154109309300482</v>
      </c>
      <c r="AD9" s="17"/>
      <c r="AE9" s="17">
        <v>0.137741727604276</v>
      </c>
      <c r="AF9" s="17">
        <v>0.225444835592054</v>
      </c>
      <c r="AG9" s="17">
        <v>0.14744913564790901</v>
      </c>
      <c r="AH9" s="17"/>
      <c r="AI9" s="17">
        <v>0.12733340451014499</v>
      </c>
      <c r="AJ9" s="17">
        <v>0.24055112717893901</v>
      </c>
      <c r="AK9" s="17">
        <v>0.21064550251754099</v>
      </c>
      <c r="AL9" s="17">
        <v>7.3229908687046194E-2</v>
      </c>
      <c r="AM9" s="17">
        <v>0.12621085765708501</v>
      </c>
      <c r="AN9" s="17"/>
      <c r="AO9" s="17">
        <v>0.100011157004518</v>
      </c>
      <c r="AP9" s="17">
        <v>0.24518815125398799</v>
      </c>
      <c r="AQ9" s="17">
        <v>0.222390406341159</v>
      </c>
      <c r="AR9" s="17"/>
      <c r="AS9" s="17">
        <v>0.15657458809784899</v>
      </c>
      <c r="AT9" s="17">
        <v>0.16006749822100599</v>
      </c>
      <c r="AU9" s="17">
        <v>0.18658470282054099</v>
      </c>
      <c r="AV9" s="17">
        <v>0.23849633602164599</v>
      </c>
      <c r="AW9" s="17">
        <v>0.25683844389411298</v>
      </c>
    </row>
    <row r="10" spans="2:49" x14ac:dyDescent="0.25">
      <c r="B10" s="18" t="s">
        <v>670</v>
      </c>
      <c r="C10" s="17">
        <v>0.31782957765564401</v>
      </c>
      <c r="D10" s="17">
        <v>0.31393775203819402</v>
      </c>
      <c r="E10" s="17">
        <v>0.323230730496958</v>
      </c>
      <c r="F10" s="17"/>
      <c r="G10" s="17">
        <v>0.37141041377228701</v>
      </c>
      <c r="H10" s="17">
        <v>0.30727286363796302</v>
      </c>
      <c r="I10" s="17">
        <v>0.34478750564430599</v>
      </c>
      <c r="J10" s="17">
        <v>0.28426425571969099</v>
      </c>
      <c r="K10" s="17">
        <v>0.296750093796391</v>
      </c>
      <c r="L10" s="17">
        <v>0.30971710821670401</v>
      </c>
      <c r="M10" s="17"/>
      <c r="N10" s="17">
        <v>0.32720855811571498</v>
      </c>
      <c r="O10" s="17">
        <v>0.33063181878928799</v>
      </c>
      <c r="P10" s="17">
        <v>0.30202103066299801</v>
      </c>
      <c r="Q10" s="17">
        <v>0.30921976872587797</v>
      </c>
      <c r="R10" s="17"/>
      <c r="S10" s="17">
        <v>0.32490368126602498</v>
      </c>
      <c r="T10" s="17">
        <v>0.35189010975410301</v>
      </c>
      <c r="U10" s="17">
        <v>0.30553604945844998</v>
      </c>
      <c r="V10" s="17">
        <v>0.281734415245529</v>
      </c>
      <c r="W10" s="17">
        <v>0.31576432165156998</v>
      </c>
      <c r="X10" s="17">
        <v>0.35631612571937898</v>
      </c>
      <c r="Y10" s="17">
        <v>0.34645708006228598</v>
      </c>
      <c r="Z10" s="17">
        <v>0.27520827327187403</v>
      </c>
      <c r="AA10" s="17">
        <v>0.30744849885928999</v>
      </c>
      <c r="AB10" s="17">
        <v>0.28039303758001499</v>
      </c>
      <c r="AC10" s="17">
        <v>0.30621687801182801</v>
      </c>
      <c r="AD10" s="17"/>
      <c r="AE10" s="17">
        <v>0.29322785056539302</v>
      </c>
      <c r="AF10" s="17">
        <v>0.35129838529092899</v>
      </c>
      <c r="AG10" s="17">
        <v>0.28243061377144402</v>
      </c>
      <c r="AH10" s="17"/>
      <c r="AI10" s="17">
        <v>0.304870504158537</v>
      </c>
      <c r="AJ10" s="17">
        <v>0.34576572637455899</v>
      </c>
      <c r="AK10" s="17">
        <v>0.428608066720926</v>
      </c>
      <c r="AL10" s="17">
        <v>0.26405086661962901</v>
      </c>
      <c r="AM10" s="17">
        <v>0.27029448930796102</v>
      </c>
      <c r="AN10" s="17"/>
      <c r="AO10" s="17">
        <v>0.31481516552423999</v>
      </c>
      <c r="AP10" s="17">
        <v>0.35595389967806101</v>
      </c>
      <c r="AQ10" s="17">
        <v>0.41168628001075802</v>
      </c>
      <c r="AR10" s="17"/>
      <c r="AS10" s="17">
        <v>0.29145554457521</v>
      </c>
      <c r="AT10" s="17">
        <v>0.31991132055119798</v>
      </c>
      <c r="AU10" s="17">
        <v>0.34703118436054797</v>
      </c>
      <c r="AV10" s="17">
        <v>0.30407233992150101</v>
      </c>
      <c r="AW10" s="17">
        <v>0.29893136644657597</v>
      </c>
    </row>
    <row r="11" spans="2:49" x14ac:dyDescent="0.25">
      <c r="B11" s="18" t="s">
        <v>671</v>
      </c>
      <c r="C11" s="17">
        <v>0.20603488125112701</v>
      </c>
      <c r="D11" s="17">
        <v>0.22027552238488601</v>
      </c>
      <c r="E11" s="17">
        <v>0.19246696358562601</v>
      </c>
      <c r="F11" s="17"/>
      <c r="G11" s="17">
        <v>0.20388950978249401</v>
      </c>
      <c r="H11" s="17">
        <v>0.20303978161341699</v>
      </c>
      <c r="I11" s="17">
        <v>0.18871911425785501</v>
      </c>
      <c r="J11" s="17">
        <v>0.18518376638143499</v>
      </c>
      <c r="K11" s="17">
        <v>0.20015815239360099</v>
      </c>
      <c r="L11" s="17">
        <v>0.24492017554078299</v>
      </c>
      <c r="M11" s="17"/>
      <c r="N11" s="17">
        <v>0.217652598648329</v>
      </c>
      <c r="O11" s="17">
        <v>0.197801241888093</v>
      </c>
      <c r="P11" s="17">
        <v>0.21527164179188499</v>
      </c>
      <c r="Q11" s="17">
        <v>0.19493804140743401</v>
      </c>
      <c r="R11" s="17"/>
      <c r="S11" s="17">
        <v>0.196661005321636</v>
      </c>
      <c r="T11" s="17">
        <v>0.200099789518246</v>
      </c>
      <c r="U11" s="17">
        <v>0.20527663349060599</v>
      </c>
      <c r="V11" s="17">
        <v>0.21730097015072999</v>
      </c>
      <c r="W11" s="17">
        <v>0.22357824903440099</v>
      </c>
      <c r="X11" s="17">
        <v>0.20019853327322701</v>
      </c>
      <c r="Y11" s="17">
        <v>0.19960540563405199</v>
      </c>
      <c r="Z11" s="17">
        <v>0.24198775322854599</v>
      </c>
      <c r="AA11" s="17">
        <v>0.21116411311444999</v>
      </c>
      <c r="AB11" s="17">
        <v>0.19096710656385499</v>
      </c>
      <c r="AC11" s="17">
        <v>0.212037309527526</v>
      </c>
      <c r="AD11" s="17"/>
      <c r="AE11" s="17">
        <v>0.24360808804902701</v>
      </c>
      <c r="AF11" s="17">
        <v>0.188981951743078</v>
      </c>
      <c r="AG11" s="17">
        <v>0.171117301528286</v>
      </c>
      <c r="AH11" s="17"/>
      <c r="AI11" s="17">
        <v>0.25475977006584399</v>
      </c>
      <c r="AJ11" s="17">
        <v>0.17858639311428201</v>
      </c>
      <c r="AK11" s="17">
        <v>0.19220502161327599</v>
      </c>
      <c r="AL11" s="17">
        <v>0.22432865613995501</v>
      </c>
      <c r="AM11" s="17">
        <v>0.19013849090415799</v>
      </c>
      <c r="AN11" s="17"/>
      <c r="AO11" s="17">
        <v>0.28343073629423499</v>
      </c>
      <c r="AP11" s="17">
        <v>0.16208027327653901</v>
      </c>
      <c r="AQ11" s="17">
        <v>0.18909213347183301</v>
      </c>
      <c r="AR11" s="17"/>
      <c r="AS11" s="17">
        <v>0.20293820679046801</v>
      </c>
      <c r="AT11" s="17">
        <v>0.22111059163990601</v>
      </c>
      <c r="AU11" s="17">
        <v>0.18672196861200099</v>
      </c>
      <c r="AV11" s="17">
        <v>0.20390939218953399</v>
      </c>
      <c r="AW11" s="17">
        <v>0.20076887036080099</v>
      </c>
    </row>
    <row r="12" spans="2:49" ht="30" x14ac:dyDescent="0.25">
      <c r="B12" s="18" t="s">
        <v>672</v>
      </c>
      <c r="C12" s="17">
        <v>7.3090196153593107E-2</v>
      </c>
      <c r="D12" s="17">
        <v>9.2769456246189805E-2</v>
      </c>
      <c r="E12" s="17">
        <v>5.3965932859013403E-2</v>
      </c>
      <c r="F12" s="17"/>
      <c r="G12" s="17">
        <v>8.1879846267433498E-2</v>
      </c>
      <c r="H12" s="17">
        <v>4.6982071499213497E-2</v>
      </c>
      <c r="I12" s="17">
        <v>7.1509590555668204E-2</v>
      </c>
      <c r="J12" s="17">
        <v>6.3919236153763603E-2</v>
      </c>
      <c r="K12" s="17">
        <v>8.4899142095171104E-2</v>
      </c>
      <c r="L12" s="17">
        <v>8.9205377691818799E-2</v>
      </c>
      <c r="M12" s="17"/>
      <c r="N12" s="17">
        <v>6.8690767684595505E-2</v>
      </c>
      <c r="O12" s="17">
        <v>7.32313430254002E-2</v>
      </c>
      <c r="P12" s="17">
        <v>7.7308578788302704E-2</v>
      </c>
      <c r="Q12" s="17">
        <v>7.3648752022778194E-2</v>
      </c>
      <c r="R12" s="17"/>
      <c r="S12" s="17">
        <v>7.8492905912897606E-2</v>
      </c>
      <c r="T12" s="17">
        <v>5.1113794153688101E-2</v>
      </c>
      <c r="U12" s="17">
        <v>7.1416742408304895E-2</v>
      </c>
      <c r="V12" s="17">
        <v>7.8792235208546502E-2</v>
      </c>
      <c r="W12" s="17">
        <v>6.5374590469932298E-2</v>
      </c>
      <c r="X12" s="17">
        <v>8.8601155454124794E-2</v>
      </c>
      <c r="Y12" s="17">
        <v>6.7189784457058602E-2</v>
      </c>
      <c r="Z12" s="17">
        <v>8.9023774561522495E-2</v>
      </c>
      <c r="AA12" s="17">
        <v>7.3450479429712806E-2</v>
      </c>
      <c r="AB12" s="17">
        <v>7.5913705000672002E-2</v>
      </c>
      <c r="AC12" s="17">
        <v>8.1185826928188001E-2</v>
      </c>
      <c r="AD12" s="17"/>
      <c r="AE12" s="17">
        <v>0.110716503856186</v>
      </c>
      <c r="AF12" s="17">
        <v>5.1511838075430402E-2</v>
      </c>
      <c r="AG12" s="17">
        <v>5.1566432382521302E-2</v>
      </c>
      <c r="AH12" s="17"/>
      <c r="AI12" s="17">
        <v>0.113234120462503</v>
      </c>
      <c r="AJ12" s="17">
        <v>5.4731519688172199E-2</v>
      </c>
      <c r="AK12" s="17">
        <v>4.2349227466591199E-2</v>
      </c>
      <c r="AL12" s="17">
        <v>0.190722661425242</v>
      </c>
      <c r="AM12" s="17">
        <v>3.6861695330771903E-2</v>
      </c>
      <c r="AN12" s="17"/>
      <c r="AO12" s="17">
        <v>0.12129248335342301</v>
      </c>
      <c r="AP12" s="17">
        <v>5.1061717058273698E-2</v>
      </c>
      <c r="AQ12" s="17">
        <v>5.2375226629463097E-2</v>
      </c>
      <c r="AR12" s="17"/>
      <c r="AS12" s="17">
        <v>8.5730745966401803E-2</v>
      </c>
      <c r="AT12" s="17">
        <v>7.4099233849165599E-2</v>
      </c>
      <c r="AU12" s="17">
        <v>5.5267033734534898E-2</v>
      </c>
      <c r="AV12" s="17">
        <v>8.3528925487298594E-2</v>
      </c>
      <c r="AW12" s="17">
        <v>0.108429075556225</v>
      </c>
    </row>
    <row r="13" spans="2:49" x14ac:dyDescent="0.25">
      <c r="B13" s="18" t="s">
        <v>150</v>
      </c>
      <c r="C13" s="19">
        <v>0.226468471623511</v>
      </c>
      <c r="D13" s="19">
        <v>0.18044472766501199</v>
      </c>
      <c r="E13" s="19">
        <v>0.26983722605971999</v>
      </c>
      <c r="F13" s="19"/>
      <c r="G13" s="19">
        <v>0.17858276954041899</v>
      </c>
      <c r="H13" s="19">
        <v>0.23836118495993699</v>
      </c>
      <c r="I13" s="19">
        <v>0.22272486240935399</v>
      </c>
      <c r="J13" s="19">
        <v>0.26977675363315301</v>
      </c>
      <c r="K13" s="19">
        <v>0.24121679309503799</v>
      </c>
      <c r="L13" s="19">
        <v>0.20705927363158699</v>
      </c>
      <c r="M13" s="19"/>
      <c r="N13" s="19">
        <v>0.179418413607772</v>
      </c>
      <c r="O13" s="19">
        <v>0.23333626011604899</v>
      </c>
      <c r="P13" s="19">
        <v>0.231103797647114</v>
      </c>
      <c r="Q13" s="19">
        <v>0.263661594105837</v>
      </c>
      <c r="R13" s="19"/>
      <c r="S13" s="19">
        <v>0.228419289006424</v>
      </c>
      <c r="T13" s="19">
        <v>0.204968887351239</v>
      </c>
      <c r="U13" s="19">
        <v>0.24789420094414599</v>
      </c>
      <c r="V13" s="19">
        <v>0.22514554807239301</v>
      </c>
      <c r="W13" s="19">
        <v>0.20342561146996199</v>
      </c>
      <c r="X13" s="19">
        <v>0.20802523044021901</v>
      </c>
      <c r="Y13" s="19">
        <v>0.19978226214109801</v>
      </c>
      <c r="Z13" s="19">
        <v>0.227411282163343</v>
      </c>
      <c r="AA13" s="19">
        <v>0.25428160690483698</v>
      </c>
      <c r="AB13" s="19">
        <v>0.25126222075786497</v>
      </c>
      <c r="AC13" s="19">
        <v>0.246450676231976</v>
      </c>
      <c r="AD13" s="19"/>
      <c r="AE13" s="19">
        <v>0.214705829925119</v>
      </c>
      <c r="AF13" s="19">
        <v>0.18276298929850901</v>
      </c>
      <c r="AG13" s="19">
        <v>0.34743651666983999</v>
      </c>
      <c r="AH13" s="19"/>
      <c r="AI13" s="19">
        <v>0.19980220080297201</v>
      </c>
      <c r="AJ13" s="19">
        <v>0.180365233644048</v>
      </c>
      <c r="AK13" s="19">
        <v>0.12619218168166599</v>
      </c>
      <c r="AL13" s="19">
        <v>0.247667907128127</v>
      </c>
      <c r="AM13" s="19">
        <v>0.37649446680002402</v>
      </c>
      <c r="AN13" s="19"/>
      <c r="AO13" s="19">
        <v>0.18045045782358399</v>
      </c>
      <c r="AP13" s="19">
        <v>0.18571595873313901</v>
      </c>
      <c r="AQ13" s="19">
        <v>0.124455953546787</v>
      </c>
      <c r="AR13" s="19"/>
      <c r="AS13" s="19">
        <v>0.26330091457007199</v>
      </c>
      <c r="AT13" s="19">
        <v>0.22481135573872499</v>
      </c>
      <c r="AU13" s="19">
        <v>0.22439511047237501</v>
      </c>
      <c r="AV13" s="19">
        <v>0.16999300638001999</v>
      </c>
      <c r="AW13" s="19">
        <v>0.13503224374228601</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5.7828668637527801E-2</v>
      </c>
      <c r="D9" s="17">
        <v>7.6419585481908206E-2</v>
      </c>
      <c r="E9" s="17">
        <v>3.9634360206643203E-2</v>
      </c>
      <c r="F9" s="17"/>
      <c r="G9" s="17">
        <v>7.3224387918108202E-2</v>
      </c>
      <c r="H9" s="17">
        <v>5.8570527359849398E-2</v>
      </c>
      <c r="I9" s="17">
        <v>6.4439063345116093E-2</v>
      </c>
      <c r="J9" s="17">
        <v>4.1117949515139897E-2</v>
      </c>
      <c r="K9" s="17">
        <v>5.7450359337446001E-2</v>
      </c>
      <c r="L9" s="17">
        <v>5.5288971518561499E-2</v>
      </c>
      <c r="M9" s="17"/>
      <c r="N9" s="17">
        <v>7.0001190914421405E-2</v>
      </c>
      <c r="O9" s="17">
        <v>3.8520675474628799E-2</v>
      </c>
      <c r="P9" s="17">
        <v>6.9637599107310696E-2</v>
      </c>
      <c r="Q9" s="17">
        <v>5.4616305347366799E-2</v>
      </c>
      <c r="R9" s="17"/>
      <c r="S9" s="17">
        <v>5.8396314176799899E-2</v>
      </c>
      <c r="T9" s="17">
        <v>6.1275338361170301E-2</v>
      </c>
      <c r="U9" s="17">
        <v>5.3554746794813403E-2</v>
      </c>
      <c r="V9" s="17">
        <v>4.3342023657912801E-2</v>
      </c>
      <c r="W9" s="17">
        <v>8.1239917009564205E-2</v>
      </c>
      <c r="X9" s="17">
        <v>4.5754376854715097E-2</v>
      </c>
      <c r="Y9" s="17">
        <v>5.2515338872604601E-2</v>
      </c>
      <c r="Z9" s="17">
        <v>7.8432210543177505E-2</v>
      </c>
      <c r="AA9" s="17">
        <v>6.7816877777641199E-2</v>
      </c>
      <c r="AB9" s="17">
        <v>5.0144284732320202E-2</v>
      </c>
      <c r="AC9" s="17">
        <v>5.31066510063124E-2</v>
      </c>
      <c r="AD9" s="17"/>
      <c r="AE9" s="17">
        <v>8.3123027284581694E-2</v>
      </c>
      <c r="AF9" s="17">
        <v>4.3188381199344497E-2</v>
      </c>
      <c r="AG9" s="17">
        <v>4.1390728689267998E-2</v>
      </c>
      <c r="AH9" s="17"/>
      <c r="AI9" s="17">
        <v>8.6614614171484097E-2</v>
      </c>
      <c r="AJ9" s="17">
        <v>3.89612385785401E-2</v>
      </c>
      <c r="AK9" s="17">
        <v>4.7402597609367103E-2</v>
      </c>
      <c r="AL9" s="17">
        <v>0.134297528796263</v>
      </c>
      <c r="AM9" s="17">
        <v>2.7324340642422899E-2</v>
      </c>
      <c r="AN9" s="17"/>
      <c r="AO9" s="17">
        <v>9.5630195538627102E-2</v>
      </c>
      <c r="AP9" s="17">
        <v>4.2381830746265003E-2</v>
      </c>
      <c r="AQ9" s="17">
        <v>3.78633085469543E-2</v>
      </c>
      <c r="AR9" s="17"/>
      <c r="AS9" s="17">
        <v>5.7935319151879001E-2</v>
      </c>
      <c r="AT9" s="17">
        <v>5.3391515289677498E-2</v>
      </c>
      <c r="AU9" s="17">
        <v>5.78290181225991E-2</v>
      </c>
      <c r="AV9" s="17">
        <v>8.0221527872920403E-2</v>
      </c>
      <c r="AW9" s="17">
        <v>2.49055722180807E-2</v>
      </c>
    </row>
    <row r="10" spans="2:49" x14ac:dyDescent="0.25">
      <c r="B10" s="18" t="s">
        <v>670</v>
      </c>
      <c r="C10" s="17">
        <v>0.18689584952659799</v>
      </c>
      <c r="D10" s="17">
        <v>0.218919848118172</v>
      </c>
      <c r="E10" s="17">
        <v>0.15675148185450599</v>
      </c>
      <c r="F10" s="17"/>
      <c r="G10" s="17">
        <v>0.219329639193099</v>
      </c>
      <c r="H10" s="17">
        <v>0.22413775901079699</v>
      </c>
      <c r="I10" s="17">
        <v>0.189875153572057</v>
      </c>
      <c r="J10" s="17">
        <v>0.161546558445054</v>
      </c>
      <c r="K10" s="17">
        <v>0.158010156318455</v>
      </c>
      <c r="L10" s="17">
        <v>0.17229641841974999</v>
      </c>
      <c r="M10" s="17"/>
      <c r="N10" s="17">
        <v>0.18959217380751001</v>
      </c>
      <c r="O10" s="17">
        <v>0.193025853182621</v>
      </c>
      <c r="P10" s="17">
        <v>0.201262601703114</v>
      </c>
      <c r="Q10" s="17">
        <v>0.16480634473800199</v>
      </c>
      <c r="R10" s="17"/>
      <c r="S10" s="17">
        <v>0.186388026201142</v>
      </c>
      <c r="T10" s="17">
        <v>0.198509377994045</v>
      </c>
      <c r="U10" s="17">
        <v>0.159332657655748</v>
      </c>
      <c r="V10" s="17">
        <v>0.18891525358962299</v>
      </c>
      <c r="W10" s="17">
        <v>0.168718656518309</v>
      </c>
      <c r="X10" s="17">
        <v>0.20430534986079299</v>
      </c>
      <c r="Y10" s="17">
        <v>0.197431026232958</v>
      </c>
      <c r="Z10" s="17">
        <v>0.24958255961394599</v>
      </c>
      <c r="AA10" s="17">
        <v>0.19083059259412899</v>
      </c>
      <c r="AB10" s="17">
        <v>0.159718204405117</v>
      </c>
      <c r="AC10" s="17">
        <v>0.166102808279595</v>
      </c>
      <c r="AD10" s="17"/>
      <c r="AE10" s="17">
        <v>0.22744441098093801</v>
      </c>
      <c r="AF10" s="17">
        <v>0.16962661594992701</v>
      </c>
      <c r="AG10" s="17">
        <v>0.15422835221855999</v>
      </c>
      <c r="AH10" s="17"/>
      <c r="AI10" s="17">
        <v>0.248632577332876</v>
      </c>
      <c r="AJ10" s="17">
        <v>0.17757787662062999</v>
      </c>
      <c r="AK10" s="17">
        <v>0.115259823310484</v>
      </c>
      <c r="AL10" s="17">
        <v>0.220913062950474</v>
      </c>
      <c r="AM10" s="17">
        <v>0.13524427975749401</v>
      </c>
      <c r="AN10" s="17"/>
      <c r="AO10" s="17">
        <v>0.30628399415588498</v>
      </c>
      <c r="AP10" s="17">
        <v>0.16114643148444199</v>
      </c>
      <c r="AQ10" s="17">
        <v>0.133287892003352</v>
      </c>
      <c r="AR10" s="17"/>
      <c r="AS10" s="17">
        <v>0.16408776817257201</v>
      </c>
      <c r="AT10" s="17">
        <v>0.201802614785241</v>
      </c>
      <c r="AU10" s="17">
        <v>0.17464064382626501</v>
      </c>
      <c r="AV10" s="17">
        <v>0.23507585690309399</v>
      </c>
      <c r="AW10" s="17">
        <v>0.142305830619154</v>
      </c>
    </row>
    <row r="11" spans="2:49" x14ac:dyDescent="0.25">
      <c r="B11" s="18" t="s">
        <v>671</v>
      </c>
      <c r="C11" s="17">
        <v>0.31767027822636101</v>
      </c>
      <c r="D11" s="17">
        <v>0.31618287787881799</v>
      </c>
      <c r="E11" s="17">
        <v>0.32042317768224099</v>
      </c>
      <c r="F11" s="17"/>
      <c r="G11" s="17">
        <v>0.31963774799039302</v>
      </c>
      <c r="H11" s="17">
        <v>0.29169323656180901</v>
      </c>
      <c r="I11" s="17">
        <v>0.29655957603168198</v>
      </c>
      <c r="J11" s="17">
        <v>0.32081911549323999</v>
      </c>
      <c r="K11" s="17">
        <v>0.31466526558844998</v>
      </c>
      <c r="L11" s="17">
        <v>0.35412249536678603</v>
      </c>
      <c r="M11" s="17"/>
      <c r="N11" s="17">
        <v>0.34113199596890398</v>
      </c>
      <c r="O11" s="17">
        <v>0.32023372523506799</v>
      </c>
      <c r="P11" s="17">
        <v>0.31396945578490698</v>
      </c>
      <c r="Q11" s="17">
        <v>0.29420495533011598</v>
      </c>
      <c r="R11" s="17"/>
      <c r="S11" s="17">
        <v>0.30330608646284901</v>
      </c>
      <c r="T11" s="17">
        <v>0.33453727940179301</v>
      </c>
      <c r="U11" s="17">
        <v>0.31806913848405499</v>
      </c>
      <c r="V11" s="17">
        <v>0.32616321428370698</v>
      </c>
      <c r="W11" s="17">
        <v>0.31503771497574901</v>
      </c>
      <c r="X11" s="17">
        <v>0.33999506991811501</v>
      </c>
      <c r="Y11" s="17">
        <v>0.34486540384344799</v>
      </c>
      <c r="Z11" s="17">
        <v>0.223722903505957</v>
      </c>
      <c r="AA11" s="17">
        <v>0.320638297926506</v>
      </c>
      <c r="AB11" s="17">
        <v>0.30301346381904598</v>
      </c>
      <c r="AC11" s="17">
        <v>0.31296034137138901</v>
      </c>
      <c r="AD11" s="17"/>
      <c r="AE11" s="17">
        <v>0.30394633541613197</v>
      </c>
      <c r="AF11" s="17">
        <v>0.345489253350029</v>
      </c>
      <c r="AG11" s="17">
        <v>0.27979800473182798</v>
      </c>
      <c r="AH11" s="17"/>
      <c r="AI11" s="17">
        <v>0.32376082659594002</v>
      </c>
      <c r="AJ11" s="17">
        <v>0.31838856597593601</v>
      </c>
      <c r="AK11" s="17">
        <v>0.421418154188547</v>
      </c>
      <c r="AL11" s="17">
        <v>0.221584543564946</v>
      </c>
      <c r="AM11" s="17">
        <v>0.27947896740447598</v>
      </c>
      <c r="AN11" s="17"/>
      <c r="AO11" s="17">
        <v>0.29945895393077299</v>
      </c>
      <c r="AP11" s="17">
        <v>0.33491935727614103</v>
      </c>
      <c r="AQ11" s="17">
        <v>0.40791400192161797</v>
      </c>
      <c r="AR11" s="17"/>
      <c r="AS11" s="17">
        <v>0.297038996264258</v>
      </c>
      <c r="AT11" s="17">
        <v>0.31542757366493002</v>
      </c>
      <c r="AU11" s="17">
        <v>0.33817181560823301</v>
      </c>
      <c r="AV11" s="17">
        <v>0.311616753826432</v>
      </c>
      <c r="AW11" s="17">
        <v>0.46107624794706797</v>
      </c>
    </row>
    <row r="12" spans="2:49" ht="30" x14ac:dyDescent="0.25">
      <c r="B12" s="18" t="s">
        <v>672</v>
      </c>
      <c r="C12" s="17">
        <v>0.21404197549829199</v>
      </c>
      <c r="D12" s="17">
        <v>0.220241925367787</v>
      </c>
      <c r="E12" s="17">
        <v>0.206737650152061</v>
      </c>
      <c r="F12" s="17"/>
      <c r="G12" s="17">
        <v>0.20183392987016899</v>
      </c>
      <c r="H12" s="17">
        <v>0.198087700315103</v>
      </c>
      <c r="I12" s="17">
        <v>0.22445246979504199</v>
      </c>
      <c r="J12" s="17">
        <v>0.22227901461180199</v>
      </c>
      <c r="K12" s="17">
        <v>0.231546665733257</v>
      </c>
      <c r="L12" s="17">
        <v>0.208323391163205</v>
      </c>
      <c r="M12" s="17"/>
      <c r="N12" s="17">
        <v>0.214532108621173</v>
      </c>
      <c r="O12" s="17">
        <v>0.22193279781922601</v>
      </c>
      <c r="P12" s="17">
        <v>0.20121672882450101</v>
      </c>
      <c r="Q12" s="17">
        <v>0.21696604380467199</v>
      </c>
      <c r="R12" s="17"/>
      <c r="S12" s="17">
        <v>0.202854216257503</v>
      </c>
      <c r="T12" s="17">
        <v>0.19954739128211599</v>
      </c>
      <c r="U12" s="17">
        <v>0.21707207040684701</v>
      </c>
      <c r="V12" s="17">
        <v>0.23246911414253399</v>
      </c>
      <c r="W12" s="17">
        <v>0.22366568679985299</v>
      </c>
      <c r="X12" s="17">
        <v>0.204250727189635</v>
      </c>
      <c r="Y12" s="17">
        <v>0.211326814515617</v>
      </c>
      <c r="Z12" s="17">
        <v>0.23780732372743199</v>
      </c>
      <c r="AA12" s="17">
        <v>0.19534013871285499</v>
      </c>
      <c r="AB12" s="17">
        <v>0.262571539831918</v>
      </c>
      <c r="AC12" s="17">
        <v>0.18843106558908901</v>
      </c>
      <c r="AD12" s="17"/>
      <c r="AE12" s="17">
        <v>0.182129336335285</v>
      </c>
      <c r="AF12" s="17">
        <v>0.25602832481731502</v>
      </c>
      <c r="AG12" s="17">
        <v>0.17881273557963601</v>
      </c>
      <c r="AH12" s="17"/>
      <c r="AI12" s="17">
        <v>0.138392999726274</v>
      </c>
      <c r="AJ12" s="17">
        <v>0.28124371811358101</v>
      </c>
      <c r="AK12" s="17">
        <v>0.27692905111662502</v>
      </c>
      <c r="AL12" s="17">
        <v>0.232305131206657</v>
      </c>
      <c r="AM12" s="17">
        <v>0.19474352540672299</v>
      </c>
      <c r="AN12" s="17"/>
      <c r="AO12" s="17">
        <v>0.100384984032998</v>
      </c>
      <c r="AP12" s="17">
        <v>0.28558822021802299</v>
      </c>
      <c r="AQ12" s="17">
        <v>0.29564949829152798</v>
      </c>
      <c r="AR12" s="17"/>
      <c r="AS12" s="17">
        <v>0.20030618640182599</v>
      </c>
      <c r="AT12" s="17">
        <v>0.21677013233056699</v>
      </c>
      <c r="AU12" s="17">
        <v>0.21693922624623099</v>
      </c>
      <c r="AV12" s="17">
        <v>0.20845352223157701</v>
      </c>
      <c r="AW12" s="17">
        <v>0.15803787639108299</v>
      </c>
    </row>
    <row r="13" spans="2:49" x14ac:dyDescent="0.25">
      <c r="B13" s="18" t="s">
        <v>150</v>
      </c>
      <c r="C13" s="19">
        <v>0.22356322811122101</v>
      </c>
      <c r="D13" s="19">
        <v>0.16823576315331501</v>
      </c>
      <c r="E13" s="19">
        <v>0.27645333010454898</v>
      </c>
      <c r="F13" s="19"/>
      <c r="G13" s="19">
        <v>0.18597429502823101</v>
      </c>
      <c r="H13" s="19">
        <v>0.227510776752442</v>
      </c>
      <c r="I13" s="19">
        <v>0.22467373725610401</v>
      </c>
      <c r="J13" s="19">
        <v>0.25423736193476398</v>
      </c>
      <c r="K13" s="19">
        <v>0.238327553022391</v>
      </c>
      <c r="L13" s="19">
        <v>0.20996872353169699</v>
      </c>
      <c r="M13" s="19"/>
      <c r="N13" s="19">
        <v>0.18474253068799201</v>
      </c>
      <c r="O13" s="19">
        <v>0.226286948288457</v>
      </c>
      <c r="P13" s="19">
        <v>0.213913614580167</v>
      </c>
      <c r="Q13" s="19">
        <v>0.26940635077984298</v>
      </c>
      <c r="R13" s="19"/>
      <c r="S13" s="19">
        <v>0.24905535690170599</v>
      </c>
      <c r="T13" s="19">
        <v>0.20613061296087501</v>
      </c>
      <c r="U13" s="19">
        <v>0.25197138665853702</v>
      </c>
      <c r="V13" s="19">
        <v>0.209110394326224</v>
      </c>
      <c r="W13" s="19">
        <v>0.21133802469652499</v>
      </c>
      <c r="X13" s="19">
        <v>0.205694476176742</v>
      </c>
      <c r="Y13" s="19">
        <v>0.193861416535373</v>
      </c>
      <c r="Z13" s="19">
        <v>0.21045500260948799</v>
      </c>
      <c r="AA13" s="19">
        <v>0.22537409298886801</v>
      </c>
      <c r="AB13" s="19">
        <v>0.224552507211598</v>
      </c>
      <c r="AC13" s="19">
        <v>0.27939913375361503</v>
      </c>
      <c r="AD13" s="19"/>
      <c r="AE13" s="19">
        <v>0.203356889983064</v>
      </c>
      <c r="AF13" s="19">
        <v>0.18566742468338401</v>
      </c>
      <c r="AG13" s="19">
        <v>0.34577017878070798</v>
      </c>
      <c r="AH13" s="19"/>
      <c r="AI13" s="19">
        <v>0.20259898217342501</v>
      </c>
      <c r="AJ13" s="19">
        <v>0.18382860071131299</v>
      </c>
      <c r="AK13" s="19">
        <v>0.138990373774977</v>
      </c>
      <c r="AL13" s="19">
        <v>0.19089973348165901</v>
      </c>
      <c r="AM13" s="19">
        <v>0.36320888678888402</v>
      </c>
      <c r="AN13" s="19"/>
      <c r="AO13" s="19">
        <v>0.198241872341718</v>
      </c>
      <c r="AP13" s="19">
        <v>0.17596416027512801</v>
      </c>
      <c r="AQ13" s="19">
        <v>0.12528529923654799</v>
      </c>
      <c r="AR13" s="19"/>
      <c r="AS13" s="19">
        <v>0.28063173000946401</v>
      </c>
      <c r="AT13" s="19">
        <v>0.21260816392958401</v>
      </c>
      <c r="AU13" s="19">
        <v>0.21241929619667099</v>
      </c>
      <c r="AV13" s="19">
        <v>0.164632339165977</v>
      </c>
      <c r="AW13" s="19">
        <v>0.21367447282461399</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7.6498620934202205E-2</v>
      </c>
      <c r="D9" s="17">
        <v>9.5363557878017799E-2</v>
      </c>
      <c r="E9" s="17">
        <v>5.87335054675805E-2</v>
      </c>
      <c r="F9" s="17"/>
      <c r="G9" s="17">
        <v>0.106861715838785</v>
      </c>
      <c r="H9" s="17">
        <v>8.2220602281648403E-2</v>
      </c>
      <c r="I9" s="17">
        <v>7.4991803668088303E-2</v>
      </c>
      <c r="J9" s="17">
        <v>9.0975144788713797E-2</v>
      </c>
      <c r="K9" s="17">
        <v>6.7915541425120393E-2</v>
      </c>
      <c r="L9" s="17">
        <v>4.6585534056689297E-2</v>
      </c>
      <c r="M9" s="17"/>
      <c r="N9" s="17">
        <v>7.1209264051703094E-2</v>
      </c>
      <c r="O9" s="17">
        <v>6.7230999762644905E-2</v>
      </c>
      <c r="P9" s="17">
        <v>9.9715719590164995E-2</v>
      </c>
      <c r="Q9" s="17">
        <v>7.2052534774496593E-2</v>
      </c>
      <c r="R9" s="17"/>
      <c r="S9" s="17">
        <v>8.1711704800839002E-2</v>
      </c>
      <c r="T9" s="17">
        <v>7.9913132763168304E-2</v>
      </c>
      <c r="U9" s="17">
        <v>7.6159081346348606E-2</v>
      </c>
      <c r="V9" s="17">
        <v>9.2029195910925204E-2</v>
      </c>
      <c r="W9" s="17">
        <v>7.5721200225534496E-2</v>
      </c>
      <c r="X9" s="17">
        <v>8.6004053917152004E-2</v>
      </c>
      <c r="Y9" s="17">
        <v>6.5675059989719606E-2</v>
      </c>
      <c r="Z9" s="17">
        <v>8.9399816236091598E-2</v>
      </c>
      <c r="AA9" s="17">
        <v>6.7781532561265706E-2</v>
      </c>
      <c r="AB9" s="17">
        <v>6.7380091809275705E-2</v>
      </c>
      <c r="AC9" s="17">
        <v>5.2267213704236697E-2</v>
      </c>
      <c r="AD9" s="17"/>
      <c r="AE9" s="17">
        <v>8.0150806665416796E-2</v>
      </c>
      <c r="AF9" s="17">
        <v>7.62532628848476E-2</v>
      </c>
      <c r="AG9" s="17">
        <v>6.3392618833484599E-2</v>
      </c>
      <c r="AH9" s="17"/>
      <c r="AI9" s="17">
        <v>7.9441609667459903E-2</v>
      </c>
      <c r="AJ9" s="17">
        <v>8.8471010563822297E-2</v>
      </c>
      <c r="AK9" s="17">
        <v>6.9076895493073207E-2</v>
      </c>
      <c r="AL9" s="17">
        <v>0.123410237252493</v>
      </c>
      <c r="AM9" s="17">
        <v>5.39546173845755E-2</v>
      </c>
      <c r="AN9" s="17"/>
      <c r="AO9" s="17">
        <v>7.8979836688665206E-2</v>
      </c>
      <c r="AP9" s="17">
        <v>8.9779485535557202E-2</v>
      </c>
      <c r="AQ9" s="17">
        <v>5.5196744549114503E-2</v>
      </c>
      <c r="AR9" s="17"/>
      <c r="AS9" s="17">
        <v>8.1907539941507707E-2</v>
      </c>
      <c r="AT9" s="17">
        <v>7.0480713013080606E-2</v>
      </c>
      <c r="AU9" s="17">
        <v>7.3164471265287606E-2</v>
      </c>
      <c r="AV9" s="17">
        <v>9.1257505594613098E-2</v>
      </c>
      <c r="AW9" s="17">
        <v>0.11452723274537401</v>
      </c>
    </row>
    <row r="10" spans="2:49" x14ac:dyDescent="0.25">
      <c r="B10" s="18" t="s">
        <v>670</v>
      </c>
      <c r="C10" s="17">
        <v>0.33522042824374298</v>
      </c>
      <c r="D10" s="17">
        <v>0.32926680968115202</v>
      </c>
      <c r="E10" s="17">
        <v>0.34242290165616301</v>
      </c>
      <c r="F10" s="17"/>
      <c r="G10" s="17">
        <v>0.34888317616435499</v>
      </c>
      <c r="H10" s="17">
        <v>0.34368894111710802</v>
      </c>
      <c r="I10" s="17">
        <v>0.32833687234126502</v>
      </c>
      <c r="J10" s="17">
        <v>0.31255209016483698</v>
      </c>
      <c r="K10" s="17">
        <v>0.32312101581837999</v>
      </c>
      <c r="L10" s="17">
        <v>0.35127207341226901</v>
      </c>
      <c r="M10" s="17"/>
      <c r="N10" s="17">
        <v>0.37201946284489401</v>
      </c>
      <c r="O10" s="17">
        <v>0.35637342300547897</v>
      </c>
      <c r="P10" s="17">
        <v>0.30917464064759098</v>
      </c>
      <c r="Q10" s="17">
        <v>0.29786307106913201</v>
      </c>
      <c r="R10" s="17"/>
      <c r="S10" s="17">
        <v>0.34027307323973699</v>
      </c>
      <c r="T10" s="17">
        <v>0.32900582781168097</v>
      </c>
      <c r="U10" s="17">
        <v>0.29394947436244701</v>
      </c>
      <c r="V10" s="17">
        <v>0.344973092260902</v>
      </c>
      <c r="W10" s="17">
        <v>0.339079846334015</v>
      </c>
      <c r="X10" s="17">
        <v>0.35178110625979497</v>
      </c>
      <c r="Y10" s="17">
        <v>0.37393158327595599</v>
      </c>
      <c r="Z10" s="17">
        <v>0.33171191793180699</v>
      </c>
      <c r="AA10" s="17">
        <v>0.344903827630483</v>
      </c>
      <c r="AB10" s="17">
        <v>0.30712366987319401</v>
      </c>
      <c r="AC10" s="17">
        <v>0.32062968575692002</v>
      </c>
      <c r="AD10" s="17"/>
      <c r="AE10" s="17">
        <v>0.35556375964618298</v>
      </c>
      <c r="AF10" s="17">
        <v>0.35082144102270402</v>
      </c>
      <c r="AG10" s="17">
        <v>0.26809939008102601</v>
      </c>
      <c r="AH10" s="17"/>
      <c r="AI10" s="17">
        <v>0.37019482977262702</v>
      </c>
      <c r="AJ10" s="17">
        <v>0.34666678469914203</v>
      </c>
      <c r="AK10" s="17">
        <v>0.31989085402063799</v>
      </c>
      <c r="AL10" s="17">
        <v>0.28296386782330502</v>
      </c>
      <c r="AM10" s="17">
        <v>0.25645763715497799</v>
      </c>
      <c r="AN10" s="17"/>
      <c r="AO10" s="17">
        <v>0.40359521844944601</v>
      </c>
      <c r="AP10" s="17">
        <v>0.33778263647383699</v>
      </c>
      <c r="AQ10" s="17">
        <v>0.359251543038622</v>
      </c>
      <c r="AR10" s="17"/>
      <c r="AS10" s="17">
        <v>0.29476212754514602</v>
      </c>
      <c r="AT10" s="17">
        <v>0.34370458794115299</v>
      </c>
      <c r="AU10" s="17">
        <v>0.37156231635082598</v>
      </c>
      <c r="AV10" s="17">
        <v>0.35251826920678803</v>
      </c>
      <c r="AW10" s="17">
        <v>0.36209670045063402</v>
      </c>
    </row>
    <row r="11" spans="2:49" x14ac:dyDescent="0.25">
      <c r="B11" s="18" t="s">
        <v>671</v>
      </c>
      <c r="C11" s="17">
        <v>0.268948205431008</v>
      </c>
      <c r="D11" s="17">
        <v>0.292885936179408</v>
      </c>
      <c r="E11" s="17">
        <v>0.24329311087581201</v>
      </c>
      <c r="F11" s="17"/>
      <c r="G11" s="17">
        <v>0.28230708536025001</v>
      </c>
      <c r="H11" s="17">
        <v>0.23097217321949901</v>
      </c>
      <c r="I11" s="17">
        <v>0.26532020302687798</v>
      </c>
      <c r="J11" s="17">
        <v>0.25924285131423003</v>
      </c>
      <c r="K11" s="17">
        <v>0.25810018246720901</v>
      </c>
      <c r="L11" s="17">
        <v>0.30892890325486</v>
      </c>
      <c r="M11" s="17"/>
      <c r="N11" s="17">
        <v>0.278454797409174</v>
      </c>
      <c r="O11" s="17">
        <v>0.27138047693227102</v>
      </c>
      <c r="P11" s="17">
        <v>0.27238165235232098</v>
      </c>
      <c r="Q11" s="17">
        <v>0.252571578282899</v>
      </c>
      <c r="R11" s="17"/>
      <c r="S11" s="17">
        <v>0.275412261014371</v>
      </c>
      <c r="T11" s="17">
        <v>0.28143175267319998</v>
      </c>
      <c r="U11" s="17">
        <v>0.28363968764078701</v>
      </c>
      <c r="V11" s="17">
        <v>0.26079863388284502</v>
      </c>
      <c r="W11" s="17">
        <v>0.29459799431268202</v>
      </c>
      <c r="X11" s="17">
        <v>0.247155391652364</v>
      </c>
      <c r="Y11" s="17">
        <v>0.25798371237830497</v>
      </c>
      <c r="Z11" s="17">
        <v>0.21587640477494</v>
      </c>
      <c r="AA11" s="17">
        <v>0.27180991163007301</v>
      </c>
      <c r="AB11" s="17">
        <v>0.26089857596543697</v>
      </c>
      <c r="AC11" s="17">
        <v>0.28099960948167702</v>
      </c>
      <c r="AD11" s="17"/>
      <c r="AE11" s="17">
        <v>0.27773340136610303</v>
      </c>
      <c r="AF11" s="17">
        <v>0.26673644913276001</v>
      </c>
      <c r="AG11" s="17">
        <v>0.25732780731955601</v>
      </c>
      <c r="AH11" s="17"/>
      <c r="AI11" s="17">
        <v>0.29178481605815498</v>
      </c>
      <c r="AJ11" s="17">
        <v>0.25630889127774797</v>
      </c>
      <c r="AK11" s="17">
        <v>0.30172030443078501</v>
      </c>
      <c r="AL11" s="17">
        <v>0.244984670386766</v>
      </c>
      <c r="AM11" s="17">
        <v>0.25571676923460401</v>
      </c>
      <c r="AN11" s="17"/>
      <c r="AO11" s="17">
        <v>0.281040230025218</v>
      </c>
      <c r="AP11" s="17">
        <v>0.27293091124977698</v>
      </c>
      <c r="AQ11" s="17">
        <v>0.29486734097842698</v>
      </c>
      <c r="AR11" s="17"/>
      <c r="AS11" s="17">
        <v>0.25972494914307798</v>
      </c>
      <c r="AT11" s="17">
        <v>0.27888867562905201</v>
      </c>
      <c r="AU11" s="17">
        <v>0.26797313400838801</v>
      </c>
      <c r="AV11" s="17">
        <v>0.24891448809559999</v>
      </c>
      <c r="AW11" s="17">
        <v>0.31629378805307201</v>
      </c>
    </row>
    <row r="12" spans="2:49" ht="30" x14ac:dyDescent="0.25">
      <c r="B12" s="18" t="s">
        <v>672</v>
      </c>
      <c r="C12" s="17">
        <v>9.8674702260484706E-2</v>
      </c>
      <c r="D12" s="17">
        <v>0.11162794275401</v>
      </c>
      <c r="E12" s="17">
        <v>8.6397687737364906E-2</v>
      </c>
      <c r="F12" s="17"/>
      <c r="G12" s="17">
        <v>0.10513313684662599</v>
      </c>
      <c r="H12" s="17">
        <v>0.115893615056836</v>
      </c>
      <c r="I12" s="17">
        <v>0.107902773467718</v>
      </c>
      <c r="J12" s="17">
        <v>9.39998942477593E-2</v>
      </c>
      <c r="K12" s="17">
        <v>9.387891592533E-2</v>
      </c>
      <c r="L12" s="17">
        <v>7.9816379750889496E-2</v>
      </c>
      <c r="M12" s="17"/>
      <c r="N12" s="17">
        <v>0.10627490061268</v>
      </c>
      <c r="O12" s="17">
        <v>8.7014981133453795E-2</v>
      </c>
      <c r="P12" s="17">
        <v>9.3603751079137196E-2</v>
      </c>
      <c r="Q12" s="17">
        <v>0.107293640679993</v>
      </c>
      <c r="R12" s="17"/>
      <c r="S12" s="17">
        <v>0.10029628155902599</v>
      </c>
      <c r="T12" s="17">
        <v>9.4217217009635604E-2</v>
      </c>
      <c r="U12" s="17">
        <v>9.8873151255059799E-2</v>
      </c>
      <c r="V12" s="17">
        <v>0.10621974410653399</v>
      </c>
      <c r="W12" s="17">
        <v>9.6983103831606202E-2</v>
      </c>
      <c r="X12" s="17">
        <v>9.2069619963568897E-2</v>
      </c>
      <c r="Y12" s="17">
        <v>8.4802945639412097E-2</v>
      </c>
      <c r="Z12" s="17">
        <v>0.114031881553856</v>
      </c>
      <c r="AA12" s="17">
        <v>9.7389422517506097E-2</v>
      </c>
      <c r="AB12" s="17">
        <v>0.113300019894646</v>
      </c>
      <c r="AC12" s="17">
        <v>9.2541211262969394E-2</v>
      </c>
      <c r="AD12" s="17"/>
      <c r="AE12" s="17">
        <v>8.6507079931528702E-2</v>
      </c>
      <c r="AF12" s="17">
        <v>0.10669698894617299</v>
      </c>
      <c r="AG12" s="17">
        <v>9.5396618905391695E-2</v>
      </c>
      <c r="AH12" s="17"/>
      <c r="AI12" s="17">
        <v>7.0600053340739793E-2</v>
      </c>
      <c r="AJ12" s="17">
        <v>0.116180381139488</v>
      </c>
      <c r="AK12" s="17">
        <v>0.12853600082251801</v>
      </c>
      <c r="AL12" s="17">
        <v>0.13197825900521301</v>
      </c>
      <c r="AM12" s="17">
        <v>0.10231554746551</v>
      </c>
      <c r="AN12" s="17"/>
      <c r="AO12" s="17">
        <v>5.5068535719092801E-2</v>
      </c>
      <c r="AP12" s="17">
        <v>0.111950806229195</v>
      </c>
      <c r="AQ12" s="17">
        <v>0.14267269159835499</v>
      </c>
      <c r="AR12" s="17"/>
      <c r="AS12" s="17">
        <v>8.2420640982026894E-2</v>
      </c>
      <c r="AT12" s="17">
        <v>0.10375683839048799</v>
      </c>
      <c r="AU12" s="17">
        <v>9.8752977869740105E-2</v>
      </c>
      <c r="AV12" s="17">
        <v>0.12938232779063</v>
      </c>
      <c r="AW12" s="17">
        <v>7.1022578197987005E-2</v>
      </c>
    </row>
    <row r="13" spans="2:49" x14ac:dyDescent="0.25">
      <c r="B13" s="18" t="s">
        <v>150</v>
      </c>
      <c r="C13" s="19">
        <v>0.220658043130562</v>
      </c>
      <c r="D13" s="19">
        <v>0.170855753507413</v>
      </c>
      <c r="E13" s="19">
        <v>0.26915279426307998</v>
      </c>
      <c r="F13" s="19"/>
      <c r="G13" s="19">
        <v>0.15681488578998401</v>
      </c>
      <c r="H13" s="19">
        <v>0.22722466832490801</v>
      </c>
      <c r="I13" s="19">
        <v>0.223448347496052</v>
      </c>
      <c r="J13" s="19">
        <v>0.24323001948445999</v>
      </c>
      <c r="K13" s="19">
        <v>0.256984344363961</v>
      </c>
      <c r="L13" s="19">
        <v>0.21339710952529301</v>
      </c>
      <c r="M13" s="19"/>
      <c r="N13" s="19">
        <v>0.17204157508154999</v>
      </c>
      <c r="O13" s="19">
        <v>0.218000119166151</v>
      </c>
      <c r="P13" s="19">
        <v>0.22512423633078599</v>
      </c>
      <c r="Q13" s="19">
        <v>0.27021917519347999</v>
      </c>
      <c r="R13" s="19"/>
      <c r="S13" s="19">
        <v>0.20230667938602701</v>
      </c>
      <c r="T13" s="19">
        <v>0.21543206974231499</v>
      </c>
      <c r="U13" s="19">
        <v>0.247378605395357</v>
      </c>
      <c r="V13" s="19">
        <v>0.19597933383879501</v>
      </c>
      <c r="W13" s="19">
        <v>0.19361785529616199</v>
      </c>
      <c r="X13" s="19">
        <v>0.22298982820711899</v>
      </c>
      <c r="Y13" s="19">
        <v>0.21760669871660601</v>
      </c>
      <c r="Z13" s="19">
        <v>0.248979979503305</v>
      </c>
      <c r="AA13" s="19">
        <v>0.218115305660673</v>
      </c>
      <c r="AB13" s="19">
        <v>0.25129764245744601</v>
      </c>
      <c r="AC13" s="19">
        <v>0.25356227979419699</v>
      </c>
      <c r="AD13" s="19"/>
      <c r="AE13" s="19">
        <v>0.200044952390769</v>
      </c>
      <c r="AF13" s="19">
        <v>0.19949185801351499</v>
      </c>
      <c r="AG13" s="19">
        <v>0.31578356486054199</v>
      </c>
      <c r="AH13" s="19"/>
      <c r="AI13" s="19">
        <v>0.18797869116101801</v>
      </c>
      <c r="AJ13" s="19">
        <v>0.19237293231979899</v>
      </c>
      <c r="AK13" s="19">
        <v>0.18077594523298601</v>
      </c>
      <c r="AL13" s="19">
        <v>0.216662965532223</v>
      </c>
      <c r="AM13" s="19">
        <v>0.331555428760332</v>
      </c>
      <c r="AN13" s="19"/>
      <c r="AO13" s="19">
        <v>0.181316179117578</v>
      </c>
      <c r="AP13" s="19">
        <v>0.18755616051163301</v>
      </c>
      <c r="AQ13" s="19">
        <v>0.148011679835482</v>
      </c>
      <c r="AR13" s="19"/>
      <c r="AS13" s="19">
        <v>0.28118474238824098</v>
      </c>
      <c r="AT13" s="19">
        <v>0.203169185026226</v>
      </c>
      <c r="AU13" s="19">
        <v>0.18854710050575799</v>
      </c>
      <c r="AV13" s="19">
        <v>0.177927409312369</v>
      </c>
      <c r="AW13" s="19">
        <v>0.13605970055293201</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7.5179106604206999E-2</v>
      </c>
      <c r="D9" s="17">
        <v>9.3186946369669801E-2</v>
      </c>
      <c r="E9" s="17">
        <v>5.8239255664894601E-2</v>
      </c>
      <c r="F9" s="17"/>
      <c r="G9" s="17">
        <v>0.101265789896672</v>
      </c>
      <c r="H9" s="17">
        <v>9.4694840440312303E-2</v>
      </c>
      <c r="I9" s="17">
        <v>8.7466666316130495E-2</v>
      </c>
      <c r="J9" s="17">
        <v>5.5842786574115899E-2</v>
      </c>
      <c r="K9" s="17">
        <v>5.68570783844322E-2</v>
      </c>
      <c r="L9" s="17">
        <v>5.9709954106579602E-2</v>
      </c>
      <c r="M9" s="17"/>
      <c r="N9" s="17">
        <v>8.0893996488867595E-2</v>
      </c>
      <c r="O9" s="17">
        <v>5.52486173114657E-2</v>
      </c>
      <c r="P9" s="17">
        <v>9.0521904949532703E-2</v>
      </c>
      <c r="Q9" s="17">
        <v>7.6833383145413298E-2</v>
      </c>
      <c r="R9" s="17"/>
      <c r="S9" s="17">
        <v>8.4787672357843499E-2</v>
      </c>
      <c r="T9" s="17">
        <v>6.1265907650797299E-2</v>
      </c>
      <c r="U9" s="17">
        <v>5.32779902523507E-2</v>
      </c>
      <c r="V9" s="17">
        <v>6.4923041910961599E-2</v>
      </c>
      <c r="W9" s="17">
        <v>9.8379154254346804E-2</v>
      </c>
      <c r="X9" s="17">
        <v>9.0272036443190595E-2</v>
      </c>
      <c r="Y9" s="17">
        <v>8.3422532569256899E-2</v>
      </c>
      <c r="Z9" s="17">
        <v>8.9626957740088595E-2</v>
      </c>
      <c r="AA9" s="17">
        <v>7.84119984320161E-2</v>
      </c>
      <c r="AB9" s="17">
        <v>6.2982353839271504E-2</v>
      </c>
      <c r="AC9" s="17">
        <v>6.8448060614166903E-2</v>
      </c>
      <c r="AD9" s="17"/>
      <c r="AE9" s="17">
        <v>0.10075017792</v>
      </c>
      <c r="AF9" s="17">
        <v>5.6028418426306098E-2</v>
      </c>
      <c r="AG9" s="17">
        <v>6.50148835129431E-2</v>
      </c>
      <c r="AH9" s="17"/>
      <c r="AI9" s="17">
        <v>9.9488310843686006E-2</v>
      </c>
      <c r="AJ9" s="17">
        <v>6.5358004884368603E-2</v>
      </c>
      <c r="AK9" s="17">
        <v>5.1087981886054498E-2</v>
      </c>
      <c r="AL9" s="17">
        <v>0.169906850982705</v>
      </c>
      <c r="AM9" s="17">
        <v>5.5461452550492001E-2</v>
      </c>
      <c r="AN9" s="17"/>
      <c r="AO9" s="17">
        <v>0.11170062233948901</v>
      </c>
      <c r="AP9" s="17">
        <v>6.9858546326893006E-2</v>
      </c>
      <c r="AQ9" s="17">
        <v>5.0771664269514599E-2</v>
      </c>
      <c r="AR9" s="17"/>
      <c r="AS9" s="17">
        <v>6.9872276293371297E-2</v>
      </c>
      <c r="AT9" s="17">
        <v>7.5608073822145905E-2</v>
      </c>
      <c r="AU9" s="17">
        <v>6.8769174708360706E-2</v>
      </c>
      <c r="AV9" s="17">
        <v>0.106051891181501</v>
      </c>
      <c r="AW9" s="17">
        <v>0.13782773200986201</v>
      </c>
    </row>
    <row r="10" spans="2:49" x14ac:dyDescent="0.25">
      <c r="B10" s="18" t="s">
        <v>670</v>
      </c>
      <c r="C10" s="17">
        <v>0.226571061093993</v>
      </c>
      <c r="D10" s="17">
        <v>0.260082691925065</v>
      </c>
      <c r="E10" s="17">
        <v>0.19467540705352801</v>
      </c>
      <c r="F10" s="17"/>
      <c r="G10" s="17">
        <v>0.24329651157122401</v>
      </c>
      <c r="H10" s="17">
        <v>0.26463417012224799</v>
      </c>
      <c r="I10" s="17">
        <v>0.25508809232991903</v>
      </c>
      <c r="J10" s="17">
        <v>0.185868436811544</v>
      </c>
      <c r="K10" s="17">
        <v>0.213359863057869</v>
      </c>
      <c r="L10" s="17">
        <v>0.20304963140433799</v>
      </c>
      <c r="M10" s="17"/>
      <c r="N10" s="17">
        <v>0.23602186158674299</v>
      </c>
      <c r="O10" s="17">
        <v>0.22113302993464001</v>
      </c>
      <c r="P10" s="17">
        <v>0.234876294853399</v>
      </c>
      <c r="Q10" s="17">
        <v>0.213365377879703</v>
      </c>
      <c r="R10" s="17"/>
      <c r="S10" s="17">
        <v>0.25522729338129402</v>
      </c>
      <c r="T10" s="17">
        <v>0.252671094968064</v>
      </c>
      <c r="U10" s="17">
        <v>0.21918074755054201</v>
      </c>
      <c r="V10" s="17">
        <v>0.21314413053002601</v>
      </c>
      <c r="W10" s="17">
        <v>0.216255096194615</v>
      </c>
      <c r="X10" s="17">
        <v>0.194873018284144</v>
      </c>
      <c r="Y10" s="17">
        <v>0.21095507292628299</v>
      </c>
      <c r="Z10" s="17">
        <v>0.23820854383211601</v>
      </c>
      <c r="AA10" s="17">
        <v>0.208955496412352</v>
      </c>
      <c r="AB10" s="17">
        <v>0.23516347411581501</v>
      </c>
      <c r="AC10" s="17">
        <v>0.22499785017860599</v>
      </c>
      <c r="AD10" s="17"/>
      <c r="AE10" s="17">
        <v>0.25668623280373598</v>
      </c>
      <c r="AF10" s="17">
        <v>0.20054996778868001</v>
      </c>
      <c r="AG10" s="17">
        <v>0.23606658496169899</v>
      </c>
      <c r="AH10" s="17"/>
      <c r="AI10" s="17">
        <v>0.28779234897960798</v>
      </c>
      <c r="AJ10" s="17">
        <v>0.194044287403214</v>
      </c>
      <c r="AK10" s="17">
        <v>0.171635835012309</v>
      </c>
      <c r="AL10" s="17">
        <v>0.25262466662392202</v>
      </c>
      <c r="AM10" s="17">
        <v>0.21991090657871701</v>
      </c>
      <c r="AN10" s="17"/>
      <c r="AO10" s="17">
        <v>0.318531270240762</v>
      </c>
      <c r="AP10" s="17">
        <v>0.19420805221731799</v>
      </c>
      <c r="AQ10" s="17">
        <v>0.19110851099394699</v>
      </c>
      <c r="AR10" s="17"/>
      <c r="AS10" s="17">
        <v>0.19726706682561801</v>
      </c>
      <c r="AT10" s="17">
        <v>0.24382507441291101</v>
      </c>
      <c r="AU10" s="17">
        <v>0.23963750368186301</v>
      </c>
      <c r="AV10" s="17">
        <v>0.261334469269141</v>
      </c>
      <c r="AW10" s="17">
        <v>0.17628824210784599</v>
      </c>
    </row>
    <row r="11" spans="2:49" x14ac:dyDescent="0.25">
      <c r="B11" s="18" t="s">
        <v>671</v>
      </c>
      <c r="C11" s="17">
        <v>0.34443352094839003</v>
      </c>
      <c r="D11" s="17">
        <v>0.32796437769729703</v>
      </c>
      <c r="E11" s="17">
        <v>0.36009086293255599</v>
      </c>
      <c r="F11" s="17"/>
      <c r="G11" s="17">
        <v>0.33202975768677601</v>
      </c>
      <c r="H11" s="17">
        <v>0.272186587212702</v>
      </c>
      <c r="I11" s="17">
        <v>0.32118925114491198</v>
      </c>
      <c r="J11" s="17">
        <v>0.35275514630676202</v>
      </c>
      <c r="K11" s="17">
        <v>0.353059316092241</v>
      </c>
      <c r="L11" s="17">
        <v>0.41792403679456602</v>
      </c>
      <c r="M11" s="17"/>
      <c r="N11" s="17">
        <v>0.351255074533672</v>
      </c>
      <c r="O11" s="17">
        <v>0.36464148464755203</v>
      </c>
      <c r="P11" s="17">
        <v>0.34431564308481299</v>
      </c>
      <c r="Q11" s="17">
        <v>0.31880798460599902</v>
      </c>
      <c r="R11" s="17"/>
      <c r="S11" s="17">
        <v>0.34419041232339698</v>
      </c>
      <c r="T11" s="17">
        <v>0.36284258839912997</v>
      </c>
      <c r="U11" s="17">
        <v>0.34649958967045902</v>
      </c>
      <c r="V11" s="17">
        <v>0.31138668457367502</v>
      </c>
      <c r="W11" s="17">
        <v>0.325244323794045</v>
      </c>
      <c r="X11" s="17">
        <v>0.34157635417847798</v>
      </c>
      <c r="Y11" s="17">
        <v>0.39853766386997502</v>
      </c>
      <c r="Z11" s="17">
        <v>0.25384368761970599</v>
      </c>
      <c r="AA11" s="17">
        <v>0.34212826898266202</v>
      </c>
      <c r="AB11" s="17">
        <v>0.35409902141104199</v>
      </c>
      <c r="AC11" s="17">
        <v>0.35875899193007399</v>
      </c>
      <c r="AD11" s="17"/>
      <c r="AE11" s="17">
        <v>0.33492027699327298</v>
      </c>
      <c r="AF11" s="17">
        <v>0.36502892694352701</v>
      </c>
      <c r="AG11" s="17">
        <v>0.321397867328923</v>
      </c>
      <c r="AH11" s="17"/>
      <c r="AI11" s="17">
        <v>0.33370700896953198</v>
      </c>
      <c r="AJ11" s="17">
        <v>0.34817020142530802</v>
      </c>
      <c r="AK11" s="17">
        <v>0.45413167729072901</v>
      </c>
      <c r="AL11" s="17">
        <v>0.22712214050858501</v>
      </c>
      <c r="AM11" s="17">
        <v>0.31675968309817998</v>
      </c>
      <c r="AN11" s="17"/>
      <c r="AO11" s="17">
        <v>0.33704688997704502</v>
      </c>
      <c r="AP11" s="17">
        <v>0.36103040324733798</v>
      </c>
      <c r="AQ11" s="17">
        <v>0.41536385905635997</v>
      </c>
      <c r="AR11" s="17"/>
      <c r="AS11" s="17">
        <v>0.318336593168358</v>
      </c>
      <c r="AT11" s="17">
        <v>0.34670343463300302</v>
      </c>
      <c r="AU11" s="17">
        <v>0.35784389817477003</v>
      </c>
      <c r="AV11" s="17">
        <v>0.31773822252052503</v>
      </c>
      <c r="AW11" s="17">
        <v>0.37928643201377399</v>
      </c>
    </row>
    <row r="12" spans="2:49" ht="30" x14ac:dyDescent="0.25">
      <c r="B12" s="18" t="s">
        <v>672</v>
      </c>
      <c r="C12" s="17">
        <v>0.162824037650111</v>
      </c>
      <c r="D12" s="17">
        <v>0.17246076243814301</v>
      </c>
      <c r="E12" s="17">
        <v>0.15284908225336599</v>
      </c>
      <c r="F12" s="17"/>
      <c r="G12" s="17">
        <v>0.15055860131694901</v>
      </c>
      <c r="H12" s="17">
        <v>0.15590488614770301</v>
      </c>
      <c r="I12" s="17">
        <v>0.16239350789847801</v>
      </c>
      <c r="J12" s="17">
        <v>0.18068773748820399</v>
      </c>
      <c r="K12" s="17">
        <v>0.185023343894858</v>
      </c>
      <c r="L12" s="17">
        <v>0.147662697788773</v>
      </c>
      <c r="M12" s="17"/>
      <c r="N12" s="17">
        <v>0.18755721029604799</v>
      </c>
      <c r="O12" s="17">
        <v>0.15783427531800001</v>
      </c>
      <c r="P12" s="17">
        <v>0.14638570058092901</v>
      </c>
      <c r="Q12" s="17">
        <v>0.15587176997086</v>
      </c>
      <c r="R12" s="17"/>
      <c r="S12" s="17">
        <v>0.14949590620779599</v>
      </c>
      <c r="T12" s="17">
        <v>0.13944906508257701</v>
      </c>
      <c r="U12" s="17">
        <v>0.18643140284504101</v>
      </c>
      <c r="V12" s="17">
        <v>0.207722670456087</v>
      </c>
      <c r="W12" s="17">
        <v>0.17385977455055501</v>
      </c>
      <c r="X12" s="17">
        <v>0.14929179886895</v>
      </c>
      <c r="Y12" s="17">
        <v>0.155430000889277</v>
      </c>
      <c r="Z12" s="17">
        <v>0.15037835769480501</v>
      </c>
      <c r="AA12" s="17">
        <v>0.17016547942907401</v>
      </c>
      <c r="AB12" s="17">
        <v>0.18179320329307899</v>
      </c>
      <c r="AC12" s="17">
        <v>0.12273599963753801</v>
      </c>
      <c r="AD12" s="17"/>
      <c r="AE12" s="17">
        <v>0.13307100596251401</v>
      </c>
      <c r="AF12" s="17">
        <v>0.209006987484784</v>
      </c>
      <c r="AG12" s="17">
        <v>0.120622129738536</v>
      </c>
      <c r="AH12" s="17"/>
      <c r="AI12" s="17">
        <v>0.12566188389042199</v>
      </c>
      <c r="AJ12" s="17">
        <v>0.22356794342314401</v>
      </c>
      <c r="AK12" s="17">
        <v>0.16885246406902199</v>
      </c>
      <c r="AL12" s="17">
        <v>0.16720587435388401</v>
      </c>
      <c r="AM12" s="17">
        <v>0.13017213736330999</v>
      </c>
      <c r="AN12" s="17"/>
      <c r="AO12" s="17">
        <v>8.31493119285555E-2</v>
      </c>
      <c r="AP12" s="17">
        <v>0.19927487002312999</v>
      </c>
      <c r="AQ12" s="17">
        <v>0.19901725979274201</v>
      </c>
      <c r="AR12" s="17"/>
      <c r="AS12" s="17">
        <v>0.174250950037934</v>
      </c>
      <c r="AT12" s="17">
        <v>0.15172683646204299</v>
      </c>
      <c r="AU12" s="17">
        <v>0.171744392247172</v>
      </c>
      <c r="AV12" s="17">
        <v>0.17478316547467401</v>
      </c>
      <c r="AW12" s="17">
        <v>0.181991618640895</v>
      </c>
    </row>
    <row r="13" spans="2:49" x14ac:dyDescent="0.25">
      <c r="B13" s="18" t="s">
        <v>150</v>
      </c>
      <c r="C13" s="19">
        <v>0.19099227370329899</v>
      </c>
      <c r="D13" s="19">
        <v>0.14630522156982501</v>
      </c>
      <c r="E13" s="19">
        <v>0.23414539209565499</v>
      </c>
      <c r="F13" s="19"/>
      <c r="G13" s="19">
        <v>0.17284933952838</v>
      </c>
      <c r="H13" s="19">
        <v>0.21257951607703501</v>
      </c>
      <c r="I13" s="19">
        <v>0.17386248231056101</v>
      </c>
      <c r="J13" s="19">
        <v>0.224845892819374</v>
      </c>
      <c r="K13" s="19">
        <v>0.19170039857060001</v>
      </c>
      <c r="L13" s="19">
        <v>0.17165367990574401</v>
      </c>
      <c r="M13" s="19"/>
      <c r="N13" s="19">
        <v>0.144271857094668</v>
      </c>
      <c r="O13" s="19">
        <v>0.20114259278834201</v>
      </c>
      <c r="P13" s="19">
        <v>0.183900456531327</v>
      </c>
      <c r="Q13" s="19">
        <v>0.23512148439802499</v>
      </c>
      <c r="R13" s="19"/>
      <c r="S13" s="19">
        <v>0.16629871572966901</v>
      </c>
      <c r="T13" s="19">
        <v>0.183771343899432</v>
      </c>
      <c r="U13" s="19">
        <v>0.194610269681607</v>
      </c>
      <c r="V13" s="19">
        <v>0.20282347252925101</v>
      </c>
      <c r="W13" s="19">
        <v>0.18626165120643801</v>
      </c>
      <c r="X13" s="19">
        <v>0.22398679222523801</v>
      </c>
      <c r="Y13" s="19">
        <v>0.15165472974520799</v>
      </c>
      <c r="Z13" s="19">
        <v>0.26794245311328402</v>
      </c>
      <c r="AA13" s="19">
        <v>0.20033875674389601</v>
      </c>
      <c r="AB13" s="19">
        <v>0.165961947340792</v>
      </c>
      <c r="AC13" s="19">
        <v>0.22505909763961501</v>
      </c>
      <c r="AD13" s="19"/>
      <c r="AE13" s="19">
        <v>0.17457230632047799</v>
      </c>
      <c r="AF13" s="19">
        <v>0.169385699356703</v>
      </c>
      <c r="AG13" s="19">
        <v>0.25689853445789801</v>
      </c>
      <c r="AH13" s="19"/>
      <c r="AI13" s="19">
        <v>0.15335044731675199</v>
      </c>
      <c r="AJ13" s="19">
        <v>0.168859562863965</v>
      </c>
      <c r="AK13" s="19">
        <v>0.15429204174188499</v>
      </c>
      <c r="AL13" s="19">
        <v>0.18314046753090399</v>
      </c>
      <c r="AM13" s="19">
        <v>0.27769582040930002</v>
      </c>
      <c r="AN13" s="19"/>
      <c r="AO13" s="19">
        <v>0.14957190551414801</v>
      </c>
      <c r="AP13" s="19">
        <v>0.175628128185322</v>
      </c>
      <c r="AQ13" s="19">
        <v>0.14373870588743601</v>
      </c>
      <c r="AR13" s="19"/>
      <c r="AS13" s="19">
        <v>0.24027311367471901</v>
      </c>
      <c r="AT13" s="19">
        <v>0.18213658066989799</v>
      </c>
      <c r="AU13" s="19">
        <v>0.16200503118783499</v>
      </c>
      <c r="AV13" s="19">
        <v>0.140092251554159</v>
      </c>
      <c r="AW13" s="19">
        <v>0.124605975227623</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5.00898975931372E-2</v>
      </c>
      <c r="D9" s="17">
        <v>6.2096832782070302E-2</v>
      </c>
      <c r="E9" s="17">
        <v>3.8230106447152801E-2</v>
      </c>
      <c r="F9" s="17"/>
      <c r="G9" s="17">
        <v>7.5109459074591794E-2</v>
      </c>
      <c r="H9" s="17">
        <v>6.25006452406556E-2</v>
      </c>
      <c r="I9" s="17">
        <v>5.93485935138394E-2</v>
      </c>
      <c r="J9" s="17">
        <v>2.79988105908094E-2</v>
      </c>
      <c r="K9" s="17">
        <v>4.0213675101086498E-2</v>
      </c>
      <c r="L9" s="17">
        <v>4.0158746879812197E-2</v>
      </c>
      <c r="M9" s="17"/>
      <c r="N9" s="17">
        <v>5.8002416288752003E-2</v>
      </c>
      <c r="O9" s="17">
        <v>4.2161063591784703E-2</v>
      </c>
      <c r="P9" s="17">
        <v>5.21184587955048E-2</v>
      </c>
      <c r="Q9" s="17">
        <v>4.89998543852272E-2</v>
      </c>
      <c r="R9" s="17"/>
      <c r="S9" s="17">
        <v>5.6187181744958799E-2</v>
      </c>
      <c r="T9" s="17">
        <v>5.6156403890517799E-2</v>
      </c>
      <c r="U9" s="17">
        <v>3.8005645058482897E-2</v>
      </c>
      <c r="V9" s="17">
        <v>4.8897674157210101E-2</v>
      </c>
      <c r="W9" s="17">
        <v>3.7759424956330397E-2</v>
      </c>
      <c r="X9" s="17">
        <v>5.9056989905587401E-2</v>
      </c>
      <c r="Y9" s="17">
        <v>3.8998253881686901E-2</v>
      </c>
      <c r="Z9" s="17">
        <v>6.4223536200541997E-2</v>
      </c>
      <c r="AA9" s="17">
        <v>5.2460615475148901E-2</v>
      </c>
      <c r="AB9" s="17">
        <v>3.3949268121371001E-2</v>
      </c>
      <c r="AC9" s="17">
        <v>7.0129388038719195E-2</v>
      </c>
      <c r="AD9" s="17"/>
      <c r="AE9" s="17">
        <v>6.3095527696793496E-2</v>
      </c>
      <c r="AF9" s="17">
        <v>4.27998766671394E-2</v>
      </c>
      <c r="AG9" s="17">
        <v>4.2336778109328503E-2</v>
      </c>
      <c r="AH9" s="17"/>
      <c r="AI9" s="17">
        <v>6.7195677373318496E-2</v>
      </c>
      <c r="AJ9" s="17">
        <v>4.6781473272446798E-2</v>
      </c>
      <c r="AK9" s="17">
        <v>1.11442177170239E-2</v>
      </c>
      <c r="AL9" s="17">
        <v>0.14287558145537699</v>
      </c>
      <c r="AM9" s="17">
        <v>2.4381640819107601E-2</v>
      </c>
      <c r="AN9" s="17"/>
      <c r="AO9" s="17">
        <v>7.2871741888576702E-2</v>
      </c>
      <c r="AP9" s="17">
        <v>5.0113506253491202E-2</v>
      </c>
      <c r="AQ9" s="17">
        <v>3.1490628759234099E-2</v>
      </c>
      <c r="AR9" s="17"/>
      <c r="AS9" s="17">
        <v>4.37912612438544E-2</v>
      </c>
      <c r="AT9" s="17">
        <v>5.3473711477502399E-2</v>
      </c>
      <c r="AU9" s="17">
        <v>4.6702691192920601E-2</v>
      </c>
      <c r="AV9" s="17">
        <v>7.0920793637808094E-2</v>
      </c>
      <c r="AW9" s="17">
        <v>4.5813489554570798E-2</v>
      </c>
    </row>
    <row r="10" spans="2:49" x14ac:dyDescent="0.25">
      <c r="B10" s="18" t="s">
        <v>670</v>
      </c>
      <c r="C10" s="17">
        <v>0.17166497992937099</v>
      </c>
      <c r="D10" s="17">
        <v>0.19790062363429201</v>
      </c>
      <c r="E10" s="17">
        <v>0.146972100779906</v>
      </c>
      <c r="F10" s="17"/>
      <c r="G10" s="17">
        <v>0.229721085173893</v>
      </c>
      <c r="H10" s="17">
        <v>0.211430998169512</v>
      </c>
      <c r="I10" s="17">
        <v>0.188666360477551</v>
      </c>
      <c r="J10" s="17">
        <v>0.15485652347922599</v>
      </c>
      <c r="K10" s="17">
        <v>0.12956627263360501</v>
      </c>
      <c r="L10" s="17">
        <v>0.12822234506397301</v>
      </c>
      <c r="M10" s="17"/>
      <c r="N10" s="17">
        <v>0.18076501671047601</v>
      </c>
      <c r="O10" s="17">
        <v>0.172269112661144</v>
      </c>
      <c r="P10" s="17">
        <v>0.17007966764479099</v>
      </c>
      <c r="Q10" s="17">
        <v>0.164955979600557</v>
      </c>
      <c r="R10" s="17"/>
      <c r="S10" s="17">
        <v>0.18888630685709901</v>
      </c>
      <c r="T10" s="17">
        <v>0.17775957033013101</v>
      </c>
      <c r="U10" s="17">
        <v>0.17466828508030699</v>
      </c>
      <c r="V10" s="17">
        <v>0.145318252809057</v>
      </c>
      <c r="W10" s="17">
        <v>0.16132750713351099</v>
      </c>
      <c r="X10" s="17">
        <v>0.18041410336117</v>
      </c>
      <c r="Y10" s="17">
        <v>0.17760702032697101</v>
      </c>
      <c r="Z10" s="17">
        <v>0.24808835373007901</v>
      </c>
      <c r="AA10" s="17">
        <v>0.14428302599458501</v>
      </c>
      <c r="AB10" s="17">
        <v>0.15874652435775299</v>
      </c>
      <c r="AC10" s="17">
        <v>0.161925201692526</v>
      </c>
      <c r="AD10" s="17"/>
      <c r="AE10" s="17">
        <v>0.196774164338892</v>
      </c>
      <c r="AF10" s="17">
        <v>0.155094114191863</v>
      </c>
      <c r="AG10" s="17">
        <v>0.146105378966598</v>
      </c>
      <c r="AH10" s="17"/>
      <c r="AI10" s="17">
        <v>0.199732713011601</v>
      </c>
      <c r="AJ10" s="17">
        <v>0.17745025715358201</v>
      </c>
      <c r="AK10" s="17">
        <v>0.12792699390513801</v>
      </c>
      <c r="AL10" s="17">
        <v>0.119160340578671</v>
      </c>
      <c r="AM10" s="17">
        <v>0.146471098549325</v>
      </c>
      <c r="AN10" s="17"/>
      <c r="AO10" s="17">
        <v>0.227508959804987</v>
      </c>
      <c r="AP10" s="17">
        <v>0.17399210241702201</v>
      </c>
      <c r="AQ10" s="17">
        <v>0.159830978203028</v>
      </c>
      <c r="AR10" s="17"/>
      <c r="AS10" s="17">
        <v>0.16274087640965201</v>
      </c>
      <c r="AT10" s="17">
        <v>0.189975957426748</v>
      </c>
      <c r="AU10" s="17">
        <v>0.18244658120665899</v>
      </c>
      <c r="AV10" s="17">
        <v>0.17633091877745299</v>
      </c>
      <c r="AW10" s="17">
        <v>0.17005781369366699</v>
      </c>
    </row>
    <row r="11" spans="2:49" x14ac:dyDescent="0.25">
      <c r="B11" s="18" t="s">
        <v>671</v>
      </c>
      <c r="C11" s="17">
        <v>0.37390479661535603</v>
      </c>
      <c r="D11" s="17">
        <v>0.36477924330908201</v>
      </c>
      <c r="E11" s="17">
        <v>0.38295835229611902</v>
      </c>
      <c r="F11" s="17"/>
      <c r="G11" s="17">
        <v>0.34728713335231598</v>
      </c>
      <c r="H11" s="17">
        <v>0.33607906596167503</v>
      </c>
      <c r="I11" s="17">
        <v>0.33285956410256901</v>
      </c>
      <c r="J11" s="17">
        <v>0.36207745668022001</v>
      </c>
      <c r="K11" s="17">
        <v>0.39586878394751501</v>
      </c>
      <c r="L11" s="17">
        <v>0.45094278146747202</v>
      </c>
      <c r="M11" s="17"/>
      <c r="N11" s="17">
        <v>0.38648835804417297</v>
      </c>
      <c r="O11" s="17">
        <v>0.38282971568255802</v>
      </c>
      <c r="P11" s="17">
        <v>0.38743018506259302</v>
      </c>
      <c r="Q11" s="17">
        <v>0.33949283360379401</v>
      </c>
      <c r="R11" s="17"/>
      <c r="S11" s="17">
        <v>0.35033671464872501</v>
      </c>
      <c r="T11" s="17">
        <v>0.42296074629619401</v>
      </c>
      <c r="U11" s="17">
        <v>0.36435749557202901</v>
      </c>
      <c r="V11" s="17">
        <v>0.358988668080163</v>
      </c>
      <c r="W11" s="17">
        <v>0.36196363386783598</v>
      </c>
      <c r="X11" s="17">
        <v>0.38308982997660801</v>
      </c>
      <c r="Y11" s="17">
        <v>0.40653447531690201</v>
      </c>
      <c r="Z11" s="17">
        <v>0.33152184131988099</v>
      </c>
      <c r="AA11" s="17">
        <v>0.380331672792519</v>
      </c>
      <c r="AB11" s="17">
        <v>0.36459154237562003</v>
      </c>
      <c r="AC11" s="17">
        <v>0.33901733414055302</v>
      </c>
      <c r="AD11" s="17"/>
      <c r="AE11" s="17">
        <v>0.365898341978041</v>
      </c>
      <c r="AF11" s="17">
        <v>0.38148304038456898</v>
      </c>
      <c r="AG11" s="17">
        <v>0.38301524529895398</v>
      </c>
      <c r="AH11" s="17"/>
      <c r="AI11" s="17">
        <v>0.39245874819146997</v>
      </c>
      <c r="AJ11" s="17">
        <v>0.36681199364682499</v>
      </c>
      <c r="AK11" s="17">
        <v>0.460765748858046</v>
      </c>
      <c r="AL11" s="17">
        <v>0.35595097754606803</v>
      </c>
      <c r="AM11" s="17">
        <v>0.35661609066706002</v>
      </c>
      <c r="AN11" s="17"/>
      <c r="AO11" s="17">
        <v>0.41108369990746901</v>
      </c>
      <c r="AP11" s="17">
        <v>0.37007730762100899</v>
      </c>
      <c r="AQ11" s="17">
        <v>0.432847839892891</v>
      </c>
      <c r="AR11" s="17"/>
      <c r="AS11" s="17">
        <v>0.33822765644379399</v>
      </c>
      <c r="AT11" s="17">
        <v>0.379734514459312</v>
      </c>
      <c r="AU11" s="17">
        <v>0.38005310793769398</v>
      </c>
      <c r="AV11" s="17">
        <v>0.362211544769653</v>
      </c>
      <c r="AW11" s="17">
        <v>0.53993513237461199</v>
      </c>
    </row>
    <row r="12" spans="2:49" ht="30" x14ac:dyDescent="0.25">
      <c r="B12" s="18" t="s">
        <v>672</v>
      </c>
      <c r="C12" s="17">
        <v>0.203524012806027</v>
      </c>
      <c r="D12" s="17">
        <v>0.225267747260848</v>
      </c>
      <c r="E12" s="17">
        <v>0.18264191213526801</v>
      </c>
      <c r="F12" s="17"/>
      <c r="G12" s="17">
        <v>0.16679229767453099</v>
      </c>
      <c r="H12" s="17">
        <v>0.170736683291662</v>
      </c>
      <c r="I12" s="17">
        <v>0.213281371561585</v>
      </c>
      <c r="J12" s="17">
        <v>0.23136162863854901</v>
      </c>
      <c r="K12" s="17">
        <v>0.222773229277829</v>
      </c>
      <c r="L12" s="17">
        <v>0.21146122938685899</v>
      </c>
      <c r="M12" s="17"/>
      <c r="N12" s="17">
        <v>0.210914266202819</v>
      </c>
      <c r="O12" s="17">
        <v>0.198312937509149</v>
      </c>
      <c r="P12" s="17">
        <v>0.20478296962349599</v>
      </c>
      <c r="Q12" s="17">
        <v>0.19906514468624001</v>
      </c>
      <c r="R12" s="17"/>
      <c r="S12" s="17">
        <v>0.22149979276736201</v>
      </c>
      <c r="T12" s="17">
        <v>0.15415959782601699</v>
      </c>
      <c r="U12" s="17">
        <v>0.20791262399254401</v>
      </c>
      <c r="V12" s="17">
        <v>0.25437402700360701</v>
      </c>
      <c r="W12" s="17">
        <v>0.24208429408492399</v>
      </c>
      <c r="X12" s="17">
        <v>0.170374752713985</v>
      </c>
      <c r="Y12" s="17">
        <v>0.19957308211465699</v>
      </c>
      <c r="Z12" s="17">
        <v>0.15795524033015099</v>
      </c>
      <c r="AA12" s="17">
        <v>0.18628931402103399</v>
      </c>
      <c r="AB12" s="17">
        <v>0.24034699188040301</v>
      </c>
      <c r="AC12" s="17">
        <v>0.202993645712544</v>
      </c>
      <c r="AD12" s="17"/>
      <c r="AE12" s="17">
        <v>0.19248318956919</v>
      </c>
      <c r="AF12" s="17">
        <v>0.24399019662035501</v>
      </c>
      <c r="AG12" s="17">
        <v>0.14775742749297599</v>
      </c>
      <c r="AH12" s="17"/>
      <c r="AI12" s="17">
        <v>0.16764851216746501</v>
      </c>
      <c r="AJ12" s="17">
        <v>0.24354413241373399</v>
      </c>
      <c r="AK12" s="17">
        <v>0.236355490369766</v>
      </c>
      <c r="AL12" s="17">
        <v>0.18089876924734799</v>
      </c>
      <c r="AM12" s="17">
        <v>0.176977794613214</v>
      </c>
      <c r="AN12" s="17"/>
      <c r="AO12" s="17">
        <v>0.12900066102031199</v>
      </c>
      <c r="AP12" s="17">
        <v>0.22275864048152799</v>
      </c>
      <c r="AQ12" s="17">
        <v>0.234573720157043</v>
      </c>
      <c r="AR12" s="17"/>
      <c r="AS12" s="17">
        <v>0.22523048559838399</v>
      </c>
      <c r="AT12" s="17">
        <v>0.17630794182154699</v>
      </c>
      <c r="AU12" s="17">
        <v>0.21146346913984901</v>
      </c>
      <c r="AV12" s="17">
        <v>0.19875902677775001</v>
      </c>
      <c r="AW12" s="17">
        <v>0.14643048817085899</v>
      </c>
    </row>
    <row r="13" spans="2:49" x14ac:dyDescent="0.25">
      <c r="B13" s="18" t="s">
        <v>150</v>
      </c>
      <c r="C13" s="19">
        <v>0.200816313056109</v>
      </c>
      <c r="D13" s="19">
        <v>0.149955553013708</v>
      </c>
      <c r="E13" s="19">
        <v>0.24919752834155401</v>
      </c>
      <c r="F13" s="19"/>
      <c r="G13" s="19">
        <v>0.18109002472466801</v>
      </c>
      <c r="H13" s="19">
        <v>0.21925260733649601</v>
      </c>
      <c r="I13" s="19">
        <v>0.20584411034445599</v>
      </c>
      <c r="J13" s="19">
        <v>0.223705580611195</v>
      </c>
      <c r="K13" s="19">
        <v>0.211578039039964</v>
      </c>
      <c r="L13" s="19">
        <v>0.16921489720188501</v>
      </c>
      <c r="M13" s="19"/>
      <c r="N13" s="19">
        <v>0.16382994275377999</v>
      </c>
      <c r="O13" s="19">
        <v>0.204427170555365</v>
      </c>
      <c r="P13" s="19">
        <v>0.185588718873616</v>
      </c>
      <c r="Q13" s="19">
        <v>0.24748618772418199</v>
      </c>
      <c r="R13" s="19"/>
      <c r="S13" s="19">
        <v>0.18309000398185399</v>
      </c>
      <c r="T13" s="19">
        <v>0.188963681657141</v>
      </c>
      <c r="U13" s="19">
        <v>0.21505595029663599</v>
      </c>
      <c r="V13" s="19">
        <v>0.192421377949962</v>
      </c>
      <c r="W13" s="19">
        <v>0.19686513995739899</v>
      </c>
      <c r="X13" s="19">
        <v>0.20706432404264999</v>
      </c>
      <c r="Y13" s="19">
        <v>0.177287168359783</v>
      </c>
      <c r="Z13" s="19">
        <v>0.19821102841934601</v>
      </c>
      <c r="AA13" s="19">
        <v>0.23663537171671301</v>
      </c>
      <c r="AB13" s="19">
        <v>0.202365673264853</v>
      </c>
      <c r="AC13" s="19">
        <v>0.225934430415657</v>
      </c>
      <c r="AD13" s="19"/>
      <c r="AE13" s="19">
        <v>0.18174877641708401</v>
      </c>
      <c r="AF13" s="19">
        <v>0.17663277213607401</v>
      </c>
      <c r="AG13" s="19">
        <v>0.28078517013214299</v>
      </c>
      <c r="AH13" s="19"/>
      <c r="AI13" s="19">
        <v>0.17296434925614601</v>
      </c>
      <c r="AJ13" s="19">
        <v>0.16541214351341199</v>
      </c>
      <c r="AK13" s="19">
        <v>0.16380754915002699</v>
      </c>
      <c r="AL13" s="19">
        <v>0.20111433117253599</v>
      </c>
      <c r="AM13" s="19">
        <v>0.295553375351293</v>
      </c>
      <c r="AN13" s="19"/>
      <c r="AO13" s="19">
        <v>0.15953493737865401</v>
      </c>
      <c r="AP13" s="19">
        <v>0.18305844322695</v>
      </c>
      <c r="AQ13" s="19">
        <v>0.141256832987803</v>
      </c>
      <c r="AR13" s="19"/>
      <c r="AS13" s="19">
        <v>0.23000972030431499</v>
      </c>
      <c r="AT13" s="19">
        <v>0.20050787481489099</v>
      </c>
      <c r="AU13" s="19">
        <v>0.17933415052287799</v>
      </c>
      <c r="AV13" s="19">
        <v>0.19177771603733601</v>
      </c>
      <c r="AW13" s="19">
        <v>9.7763076206290503E-2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9.8720501053714799E-2</v>
      </c>
      <c r="D9" s="17">
        <v>0.103995228495788</v>
      </c>
      <c r="E9" s="17">
        <v>9.3303268374052201E-2</v>
      </c>
      <c r="F9" s="17"/>
      <c r="G9" s="17">
        <v>0.12494475915848401</v>
      </c>
      <c r="H9" s="17">
        <v>0.15148236730839801</v>
      </c>
      <c r="I9" s="17">
        <v>0.102999452626646</v>
      </c>
      <c r="J9" s="17">
        <v>0.104622869360181</v>
      </c>
      <c r="K9" s="17">
        <v>7.3236736751636403E-2</v>
      </c>
      <c r="L9" s="17">
        <v>4.6951318278558599E-2</v>
      </c>
      <c r="M9" s="17"/>
      <c r="N9" s="17">
        <v>0.12280374834793201</v>
      </c>
      <c r="O9" s="17">
        <v>9.5854421812454904E-2</v>
      </c>
      <c r="P9" s="17">
        <v>9.8953342515439399E-2</v>
      </c>
      <c r="Q9" s="17">
        <v>7.7437009386413805E-2</v>
      </c>
      <c r="R9" s="17"/>
      <c r="S9" s="17">
        <v>0.12342231764054901</v>
      </c>
      <c r="T9" s="17">
        <v>8.1648211008048199E-2</v>
      </c>
      <c r="U9" s="17">
        <v>7.8931592821381402E-2</v>
      </c>
      <c r="V9" s="17">
        <v>0.107410676998331</v>
      </c>
      <c r="W9" s="17">
        <v>9.4149480516390993E-2</v>
      </c>
      <c r="X9" s="17">
        <v>0.124766966790496</v>
      </c>
      <c r="Y9" s="17">
        <v>0.101993424743617</v>
      </c>
      <c r="Z9" s="17">
        <v>8.6036449688958197E-2</v>
      </c>
      <c r="AA9" s="17">
        <v>7.85107512912009E-2</v>
      </c>
      <c r="AB9" s="17">
        <v>0.105124156736726</v>
      </c>
      <c r="AC9" s="17">
        <v>8.7310778635007094E-2</v>
      </c>
      <c r="AD9" s="17"/>
      <c r="AE9" s="17">
        <v>7.2893629817770894E-2</v>
      </c>
      <c r="AF9" s="17">
        <v>0.12548153925317401</v>
      </c>
      <c r="AG9" s="17">
        <v>7.5370057566564203E-2</v>
      </c>
      <c r="AH9" s="17"/>
      <c r="AI9" s="17">
        <v>7.9071792204855898E-2</v>
      </c>
      <c r="AJ9" s="17">
        <v>0.126654197950372</v>
      </c>
      <c r="AK9" s="17">
        <v>0.13336293277463701</v>
      </c>
      <c r="AL9" s="17">
        <v>3.7458806935435601E-2</v>
      </c>
      <c r="AM9" s="17">
        <v>6.07566831783121E-2</v>
      </c>
      <c r="AN9" s="17"/>
      <c r="AO9" s="17">
        <v>7.5240387011432597E-2</v>
      </c>
      <c r="AP9" s="17">
        <v>0.128674699251946</v>
      </c>
      <c r="AQ9" s="17">
        <v>0.138317736775425</v>
      </c>
      <c r="AR9" s="17"/>
      <c r="AS9" s="17">
        <v>8.2858389436653496E-2</v>
      </c>
      <c r="AT9" s="17">
        <v>8.8429366504755899E-2</v>
      </c>
      <c r="AU9" s="17">
        <v>0.121702316563541</v>
      </c>
      <c r="AV9" s="17">
        <v>0.14385569402092799</v>
      </c>
      <c r="AW9" s="17">
        <v>0.197131186437145</v>
      </c>
    </row>
    <row r="10" spans="2:49" x14ac:dyDescent="0.25">
      <c r="B10" s="18" t="s">
        <v>670</v>
      </c>
      <c r="C10" s="17">
        <v>0.27451246578612098</v>
      </c>
      <c r="D10" s="17">
        <v>0.26393375154295801</v>
      </c>
      <c r="E10" s="17">
        <v>0.28472782115622097</v>
      </c>
      <c r="F10" s="17"/>
      <c r="G10" s="17">
        <v>0.37546724697579298</v>
      </c>
      <c r="H10" s="17">
        <v>0.30872796584382101</v>
      </c>
      <c r="I10" s="17">
        <v>0.31790331315622999</v>
      </c>
      <c r="J10" s="17">
        <v>0.23570737597281</v>
      </c>
      <c r="K10" s="17">
        <v>0.21564935379378899</v>
      </c>
      <c r="L10" s="17">
        <v>0.21425932042156001</v>
      </c>
      <c r="M10" s="17"/>
      <c r="N10" s="17">
        <v>0.29403940560147801</v>
      </c>
      <c r="O10" s="17">
        <v>0.27670781516944598</v>
      </c>
      <c r="P10" s="17">
        <v>0.27304654903314202</v>
      </c>
      <c r="Q10" s="17">
        <v>0.25316124540178098</v>
      </c>
      <c r="R10" s="17"/>
      <c r="S10" s="17">
        <v>0.29098329469578699</v>
      </c>
      <c r="T10" s="17">
        <v>0.301556043386844</v>
      </c>
      <c r="U10" s="17">
        <v>0.269927098416814</v>
      </c>
      <c r="V10" s="17">
        <v>0.26670926800380501</v>
      </c>
      <c r="W10" s="17">
        <v>0.24979031840105101</v>
      </c>
      <c r="X10" s="17">
        <v>0.28897521359745498</v>
      </c>
      <c r="Y10" s="17">
        <v>0.28408888736189503</v>
      </c>
      <c r="Z10" s="17">
        <v>0.225808543298154</v>
      </c>
      <c r="AA10" s="17">
        <v>0.26803489229747801</v>
      </c>
      <c r="AB10" s="17">
        <v>0.265954618781993</v>
      </c>
      <c r="AC10" s="17">
        <v>0.241293825964283</v>
      </c>
      <c r="AD10" s="17"/>
      <c r="AE10" s="17">
        <v>0.21618996424367701</v>
      </c>
      <c r="AF10" s="17">
        <v>0.30876742183499101</v>
      </c>
      <c r="AG10" s="17">
        <v>0.28187370634997699</v>
      </c>
      <c r="AH10" s="17"/>
      <c r="AI10" s="17">
        <v>0.233528088342738</v>
      </c>
      <c r="AJ10" s="17">
        <v>0.31647365733848398</v>
      </c>
      <c r="AK10" s="17">
        <v>0.30672217035666299</v>
      </c>
      <c r="AL10" s="17">
        <v>0.205676305739176</v>
      </c>
      <c r="AM10" s="17">
        <v>0.25939998918845703</v>
      </c>
      <c r="AN10" s="17"/>
      <c r="AO10" s="17">
        <v>0.21625934851472201</v>
      </c>
      <c r="AP10" s="17">
        <v>0.32954080785092699</v>
      </c>
      <c r="AQ10" s="17">
        <v>0.30618529162247099</v>
      </c>
      <c r="AR10" s="17"/>
      <c r="AS10" s="17">
        <v>0.22911066779202099</v>
      </c>
      <c r="AT10" s="17">
        <v>0.28795210716916803</v>
      </c>
      <c r="AU10" s="17">
        <v>0.30769467515181598</v>
      </c>
      <c r="AV10" s="17">
        <v>0.29287023609343998</v>
      </c>
      <c r="AW10" s="17">
        <v>0.24697027291833501</v>
      </c>
    </row>
    <row r="11" spans="2:49" x14ac:dyDescent="0.25">
      <c r="B11" s="18" t="s">
        <v>671</v>
      </c>
      <c r="C11" s="17">
        <v>0.26975792746663302</v>
      </c>
      <c r="D11" s="17">
        <v>0.308639930941286</v>
      </c>
      <c r="E11" s="17">
        <v>0.2326556400201</v>
      </c>
      <c r="F11" s="17"/>
      <c r="G11" s="17">
        <v>0.23249520365083501</v>
      </c>
      <c r="H11" s="17">
        <v>0.2114222018186</v>
      </c>
      <c r="I11" s="17">
        <v>0.247889684530643</v>
      </c>
      <c r="J11" s="17">
        <v>0.25941532413698898</v>
      </c>
      <c r="K11" s="17">
        <v>0.29749197523224402</v>
      </c>
      <c r="L11" s="17">
        <v>0.34994014947951502</v>
      </c>
      <c r="M11" s="17"/>
      <c r="N11" s="17">
        <v>0.27184097562861298</v>
      </c>
      <c r="O11" s="17">
        <v>0.28114858996514802</v>
      </c>
      <c r="P11" s="17">
        <v>0.26808996245929001</v>
      </c>
      <c r="Q11" s="17">
        <v>0.25622167273607199</v>
      </c>
      <c r="R11" s="17"/>
      <c r="S11" s="17">
        <v>0.25389126708759202</v>
      </c>
      <c r="T11" s="17">
        <v>0.297316525518731</v>
      </c>
      <c r="U11" s="17">
        <v>0.315431577394577</v>
      </c>
      <c r="V11" s="17">
        <v>0.241569773072668</v>
      </c>
      <c r="W11" s="17">
        <v>0.25387569704332802</v>
      </c>
      <c r="X11" s="17">
        <v>0.22202080640244801</v>
      </c>
      <c r="Y11" s="17">
        <v>0.28072895167367501</v>
      </c>
      <c r="Z11" s="17">
        <v>0.30411957645107102</v>
      </c>
      <c r="AA11" s="17">
        <v>0.28217234436802602</v>
      </c>
      <c r="AB11" s="17">
        <v>0.26795757505589601</v>
      </c>
      <c r="AC11" s="17">
        <v>0.25924419170027502</v>
      </c>
      <c r="AD11" s="17"/>
      <c r="AE11" s="17">
        <v>0.32503200463440102</v>
      </c>
      <c r="AF11" s="17">
        <v>0.25204523816948099</v>
      </c>
      <c r="AG11" s="17">
        <v>0.21702165987513999</v>
      </c>
      <c r="AH11" s="17"/>
      <c r="AI11" s="17">
        <v>0.33810874702816601</v>
      </c>
      <c r="AJ11" s="17">
        <v>0.240456909503901</v>
      </c>
      <c r="AK11" s="17">
        <v>0.27268516264549703</v>
      </c>
      <c r="AL11" s="17">
        <v>0.198574549002105</v>
      </c>
      <c r="AM11" s="17">
        <v>0.235504256344964</v>
      </c>
      <c r="AN11" s="17"/>
      <c r="AO11" s="17">
        <v>0.351459961200001</v>
      </c>
      <c r="AP11" s="17">
        <v>0.229378277851403</v>
      </c>
      <c r="AQ11" s="17">
        <v>0.29431050514708301</v>
      </c>
      <c r="AR11" s="17"/>
      <c r="AS11" s="17">
        <v>0.27287456082850298</v>
      </c>
      <c r="AT11" s="17">
        <v>0.28253966283624099</v>
      </c>
      <c r="AU11" s="17">
        <v>0.25818947187206098</v>
      </c>
      <c r="AV11" s="17">
        <v>0.25260512887254699</v>
      </c>
      <c r="AW11" s="17">
        <v>0.337398543807792</v>
      </c>
    </row>
    <row r="12" spans="2:49" ht="30" x14ac:dyDescent="0.25">
      <c r="B12" s="18" t="s">
        <v>672</v>
      </c>
      <c r="C12" s="17">
        <v>0.13349953051889499</v>
      </c>
      <c r="D12" s="17">
        <v>0.16614651431327099</v>
      </c>
      <c r="E12" s="17">
        <v>0.102765226791285</v>
      </c>
      <c r="F12" s="17"/>
      <c r="G12" s="17">
        <v>7.1569288470444498E-2</v>
      </c>
      <c r="H12" s="17">
        <v>9.3449843248493702E-2</v>
      </c>
      <c r="I12" s="17">
        <v>0.11946318649141301</v>
      </c>
      <c r="J12" s="17">
        <v>0.13469983488808601</v>
      </c>
      <c r="K12" s="17">
        <v>0.15338307331822701</v>
      </c>
      <c r="L12" s="17">
        <v>0.20495650414910099</v>
      </c>
      <c r="M12" s="17"/>
      <c r="N12" s="17">
        <v>0.13236911041364099</v>
      </c>
      <c r="O12" s="17">
        <v>0.124029305185132</v>
      </c>
      <c r="P12" s="17">
        <v>0.140334484997793</v>
      </c>
      <c r="Q12" s="17">
        <v>0.13933128104401199</v>
      </c>
      <c r="R12" s="17"/>
      <c r="S12" s="17">
        <v>0.12737410023021101</v>
      </c>
      <c r="T12" s="17">
        <v>0.104152351839644</v>
      </c>
      <c r="U12" s="17">
        <v>0.11714347847807501</v>
      </c>
      <c r="V12" s="17">
        <v>0.170213338734371</v>
      </c>
      <c r="W12" s="17">
        <v>0.15057971194890901</v>
      </c>
      <c r="X12" s="17">
        <v>0.143493997149411</v>
      </c>
      <c r="Y12" s="17">
        <v>0.13395293731428401</v>
      </c>
      <c r="Z12" s="17">
        <v>0.160683420043882</v>
      </c>
      <c r="AA12" s="17">
        <v>0.124219478908033</v>
      </c>
      <c r="AB12" s="17">
        <v>0.120317002180999</v>
      </c>
      <c r="AC12" s="17">
        <v>0.16682757405908599</v>
      </c>
      <c r="AD12" s="17"/>
      <c r="AE12" s="17">
        <v>0.20432204513063601</v>
      </c>
      <c r="AF12" s="17">
        <v>0.100763057552109</v>
      </c>
      <c r="AG12" s="17">
        <v>0.104327391227839</v>
      </c>
      <c r="AH12" s="17"/>
      <c r="AI12" s="17">
        <v>0.20091692906056599</v>
      </c>
      <c r="AJ12" s="17">
        <v>0.10130051200649701</v>
      </c>
      <c r="AK12" s="17">
        <v>8.9370264088348306E-2</v>
      </c>
      <c r="AL12" s="17">
        <v>0.33826897840124198</v>
      </c>
      <c r="AM12" s="17">
        <v>8.7966480874544006E-2</v>
      </c>
      <c r="AN12" s="17"/>
      <c r="AO12" s="17">
        <v>0.21294290910288</v>
      </c>
      <c r="AP12" s="17">
        <v>0.102445131703787</v>
      </c>
      <c r="AQ12" s="17">
        <v>8.3156399435588793E-2</v>
      </c>
      <c r="AR12" s="17"/>
      <c r="AS12" s="17">
        <v>0.14081078301003899</v>
      </c>
      <c r="AT12" s="17">
        <v>0.12510297044642801</v>
      </c>
      <c r="AU12" s="17">
        <v>0.11735283314084</v>
      </c>
      <c r="AV12" s="17">
        <v>0.13947051067725999</v>
      </c>
      <c r="AW12" s="17">
        <v>0.120458956571704</v>
      </c>
    </row>
    <row r="13" spans="2:49" x14ac:dyDescent="0.25">
      <c r="B13" s="18" t="s">
        <v>150</v>
      </c>
      <c r="C13" s="19">
        <v>0.22350957517463699</v>
      </c>
      <c r="D13" s="19">
        <v>0.15728457470669699</v>
      </c>
      <c r="E13" s="19">
        <v>0.28654804365834202</v>
      </c>
      <c r="F13" s="19"/>
      <c r="G13" s="19">
        <v>0.195523501744443</v>
      </c>
      <c r="H13" s="19">
        <v>0.23491762178068701</v>
      </c>
      <c r="I13" s="19">
        <v>0.21174436319506901</v>
      </c>
      <c r="J13" s="19">
        <v>0.26555459564193401</v>
      </c>
      <c r="K13" s="19">
        <v>0.26023886090410298</v>
      </c>
      <c r="L13" s="19">
        <v>0.183892707671265</v>
      </c>
      <c r="M13" s="19"/>
      <c r="N13" s="19">
        <v>0.17894676000833601</v>
      </c>
      <c r="O13" s="19">
        <v>0.22225986786781901</v>
      </c>
      <c r="P13" s="19">
        <v>0.21957566099433501</v>
      </c>
      <c r="Q13" s="19">
        <v>0.27384879143172097</v>
      </c>
      <c r="R13" s="19"/>
      <c r="S13" s="19">
        <v>0.20432902034586101</v>
      </c>
      <c r="T13" s="19">
        <v>0.215326868246734</v>
      </c>
      <c r="U13" s="19">
        <v>0.21856625288915299</v>
      </c>
      <c r="V13" s="19">
        <v>0.21409694319082501</v>
      </c>
      <c r="W13" s="19">
        <v>0.25160479209032099</v>
      </c>
      <c r="X13" s="19">
        <v>0.22074301606018901</v>
      </c>
      <c r="Y13" s="19">
        <v>0.19923579890653001</v>
      </c>
      <c r="Z13" s="19">
        <v>0.22335201051793399</v>
      </c>
      <c r="AA13" s="19">
        <v>0.247062533135262</v>
      </c>
      <c r="AB13" s="19">
        <v>0.240646647244386</v>
      </c>
      <c r="AC13" s="19">
        <v>0.24532362964134799</v>
      </c>
      <c r="AD13" s="19"/>
      <c r="AE13" s="19">
        <v>0.18156235617351499</v>
      </c>
      <c r="AF13" s="19">
        <v>0.212942743190245</v>
      </c>
      <c r="AG13" s="19">
        <v>0.32140718498047999</v>
      </c>
      <c r="AH13" s="19"/>
      <c r="AI13" s="19">
        <v>0.148374443363673</v>
      </c>
      <c r="AJ13" s="19">
        <v>0.21511472320074601</v>
      </c>
      <c r="AK13" s="19">
        <v>0.197859470134855</v>
      </c>
      <c r="AL13" s="19">
        <v>0.220021359922041</v>
      </c>
      <c r="AM13" s="19">
        <v>0.35637259041372199</v>
      </c>
      <c r="AN13" s="19"/>
      <c r="AO13" s="19">
        <v>0.14409739417096401</v>
      </c>
      <c r="AP13" s="19">
        <v>0.209961083341937</v>
      </c>
      <c r="AQ13" s="19">
        <v>0.178030067019432</v>
      </c>
      <c r="AR13" s="19"/>
      <c r="AS13" s="19">
        <v>0.27434559893278299</v>
      </c>
      <c r="AT13" s="19">
        <v>0.215975893043407</v>
      </c>
      <c r="AU13" s="19">
        <v>0.19506070327174199</v>
      </c>
      <c r="AV13" s="19">
        <v>0.17119843033582599</v>
      </c>
      <c r="AW13" s="19">
        <v>9.8041040265023902E-2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0.19616682616239001</v>
      </c>
      <c r="D9" s="17">
        <v>0.186959157370718</v>
      </c>
      <c r="E9" s="17">
        <v>0.203332185699936</v>
      </c>
      <c r="F9" s="17"/>
      <c r="G9" s="17">
        <v>0.22771770180084999</v>
      </c>
      <c r="H9" s="17">
        <v>0.21825139169065699</v>
      </c>
      <c r="I9" s="17">
        <v>0.200181119243208</v>
      </c>
      <c r="J9" s="17">
        <v>0.20055143738077499</v>
      </c>
      <c r="K9" s="17">
        <v>0.17313295279650801</v>
      </c>
      <c r="L9" s="17">
        <v>0.16554740400130399</v>
      </c>
      <c r="M9" s="17"/>
      <c r="N9" s="17">
        <v>0.22974663494677799</v>
      </c>
      <c r="O9" s="17">
        <v>0.20719693596150501</v>
      </c>
      <c r="P9" s="17">
        <v>0.18335701938284099</v>
      </c>
      <c r="Q9" s="17">
        <v>0.15963775631997201</v>
      </c>
      <c r="R9" s="17"/>
      <c r="S9" s="17">
        <v>0.20589452591888799</v>
      </c>
      <c r="T9" s="17">
        <v>0.19071542473751299</v>
      </c>
      <c r="U9" s="17">
        <v>0.20006893225928599</v>
      </c>
      <c r="V9" s="17">
        <v>0.21223384129587899</v>
      </c>
      <c r="W9" s="17">
        <v>0.181055119657065</v>
      </c>
      <c r="X9" s="17">
        <v>0.185033063842235</v>
      </c>
      <c r="Y9" s="17">
        <v>0.20167922257809001</v>
      </c>
      <c r="Z9" s="17">
        <v>0.161025433529802</v>
      </c>
      <c r="AA9" s="17">
        <v>0.190736850146105</v>
      </c>
      <c r="AB9" s="17">
        <v>0.21895502041128301</v>
      </c>
      <c r="AC9" s="17">
        <v>0.17927509193175201</v>
      </c>
      <c r="AD9" s="17"/>
      <c r="AE9" s="17">
        <v>0.12711995417393401</v>
      </c>
      <c r="AF9" s="17">
        <v>0.25803394632298898</v>
      </c>
      <c r="AG9" s="17">
        <v>0.162959330090236</v>
      </c>
      <c r="AH9" s="17"/>
      <c r="AI9" s="17">
        <v>0.132605384037952</v>
      </c>
      <c r="AJ9" s="17">
        <v>0.24974140494496699</v>
      </c>
      <c r="AK9" s="17">
        <v>0.26121046100814299</v>
      </c>
      <c r="AL9" s="17">
        <v>0.120476776826872</v>
      </c>
      <c r="AM9" s="17">
        <v>0.149002676756083</v>
      </c>
      <c r="AN9" s="17"/>
      <c r="AO9" s="17">
        <v>0.115374318072402</v>
      </c>
      <c r="AP9" s="17">
        <v>0.25295529105111803</v>
      </c>
      <c r="AQ9" s="17">
        <v>0.26555675840294302</v>
      </c>
      <c r="AR9" s="17"/>
      <c r="AS9" s="17">
        <v>0.14928134257908399</v>
      </c>
      <c r="AT9" s="17">
        <v>0.211536031313142</v>
      </c>
      <c r="AU9" s="17">
        <v>0.24058148578404201</v>
      </c>
      <c r="AV9" s="17">
        <v>0.216427468082943</v>
      </c>
      <c r="AW9" s="17">
        <v>0.21898067682713501</v>
      </c>
    </row>
    <row r="10" spans="2:49" x14ac:dyDescent="0.25">
      <c r="B10" s="18" t="s">
        <v>670</v>
      </c>
      <c r="C10" s="17">
        <v>0.34904719824881503</v>
      </c>
      <c r="D10" s="17">
        <v>0.33937357402429502</v>
      </c>
      <c r="E10" s="17">
        <v>0.35989461168859199</v>
      </c>
      <c r="F10" s="17"/>
      <c r="G10" s="17">
        <v>0.36936685921366302</v>
      </c>
      <c r="H10" s="17">
        <v>0.36666774990461998</v>
      </c>
      <c r="I10" s="17">
        <v>0.34744806074782097</v>
      </c>
      <c r="J10" s="17">
        <v>0.347568033758623</v>
      </c>
      <c r="K10" s="17">
        <v>0.30586032608836899</v>
      </c>
      <c r="L10" s="17">
        <v>0.352491512892253</v>
      </c>
      <c r="M10" s="17"/>
      <c r="N10" s="17">
        <v>0.39091988491574498</v>
      </c>
      <c r="O10" s="17">
        <v>0.34605856699793103</v>
      </c>
      <c r="P10" s="17">
        <v>0.32244061307148197</v>
      </c>
      <c r="Q10" s="17">
        <v>0.331365531948971</v>
      </c>
      <c r="R10" s="17"/>
      <c r="S10" s="17">
        <v>0.36053305660146101</v>
      </c>
      <c r="T10" s="17">
        <v>0.38015630528437999</v>
      </c>
      <c r="U10" s="17">
        <v>0.32525821534556698</v>
      </c>
      <c r="V10" s="17">
        <v>0.369909318367527</v>
      </c>
      <c r="W10" s="17">
        <v>0.35377232362467698</v>
      </c>
      <c r="X10" s="17">
        <v>0.354835716265889</v>
      </c>
      <c r="Y10" s="17">
        <v>0.36184029344551999</v>
      </c>
      <c r="Z10" s="17">
        <v>0.312242022975176</v>
      </c>
      <c r="AA10" s="17">
        <v>0.33408926493651198</v>
      </c>
      <c r="AB10" s="17">
        <v>0.317714805534142</v>
      </c>
      <c r="AC10" s="17">
        <v>0.31783090338476899</v>
      </c>
      <c r="AD10" s="17"/>
      <c r="AE10" s="17">
        <v>0.324098806861505</v>
      </c>
      <c r="AF10" s="17">
        <v>0.37922597493856502</v>
      </c>
      <c r="AG10" s="17">
        <v>0.33579650718931903</v>
      </c>
      <c r="AH10" s="17"/>
      <c r="AI10" s="17">
        <v>0.34754269066146798</v>
      </c>
      <c r="AJ10" s="17">
        <v>0.37962169665629097</v>
      </c>
      <c r="AK10" s="17">
        <v>0.38418496123845097</v>
      </c>
      <c r="AL10" s="17">
        <v>0.227818860421582</v>
      </c>
      <c r="AM10" s="17">
        <v>0.332441713379172</v>
      </c>
      <c r="AN10" s="17"/>
      <c r="AO10" s="17">
        <v>0.36886444228537302</v>
      </c>
      <c r="AP10" s="17">
        <v>0.37717650343049502</v>
      </c>
      <c r="AQ10" s="17">
        <v>0.38284786689823902</v>
      </c>
      <c r="AR10" s="17"/>
      <c r="AS10" s="17">
        <v>0.33454943971701201</v>
      </c>
      <c r="AT10" s="17">
        <v>0.34706477117143603</v>
      </c>
      <c r="AU10" s="17">
        <v>0.362664476709258</v>
      </c>
      <c r="AV10" s="17">
        <v>0.37644283101852399</v>
      </c>
      <c r="AW10" s="17">
        <v>0.448003258970879</v>
      </c>
    </row>
    <row r="11" spans="2:49" x14ac:dyDescent="0.25">
      <c r="B11" s="18" t="s">
        <v>671</v>
      </c>
      <c r="C11" s="17">
        <v>0.22617661560751201</v>
      </c>
      <c r="D11" s="17">
        <v>0.25482936530400002</v>
      </c>
      <c r="E11" s="17">
        <v>0.198184221366037</v>
      </c>
      <c r="F11" s="17"/>
      <c r="G11" s="17">
        <v>0.212975290926569</v>
      </c>
      <c r="H11" s="17">
        <v>0.17261625891093499</v>
      </c>
      <c r="I11" s="17">
        <v>0.225204924133663</v>
      </c>
      <c r="J11" s="17">
        <v>0.20075328654974101</v>
      </c>
      <c r="K11" s="17">
        <v>0.25039148346162599</v>
      </c>
      <c r="L11" s="17">
        <v>0.28383259608593198</v>
      </c>
      <c r="M11" s="17"/>
      <c r="N11" s="17">
        <v>0.20077703049814299</v>
      </c>
      <c r="O11" s="17">
        <v>0.23252861695099999</v>
      </c>
      <c r="P11" s="17">
        <v>0.25784014736560501</v>
      </c>
      <c r="Q11" s="17">
        <v>0.220622599261523</v>
      </c>
      <c r="R11" s="17"/>
      <c r="S11" s="17">
        <v>0.22333466949481501</v>
      </c>
      <c r="T11" s="17">
        <v>0.222000176505108</v>
      </c>
      <c r="U11" s="17">
        <v>0.256049164478794</v>
      </c>
      <c r="V11" s="17">
        <v>0.220084229891297</v>
      </c>
      <c r="W11" s="17">
        <v>0.23514886022863701</v>
      </c>
      <c r="X11" s="17">
        <v>0.200273791441066</v>
      </c>
      <c r="Y11" s="17">
        <v>0.215468023869681</v>
      </c>
      <c r="Z11" s="17">
        <v>0.241324769906025</v>
      </c>
      <c r="AA11" s="17">
        <v>0.22220597905141001</v>
      </c>
      <c r="AB11" s="17">
        <v>0.23343704356129799</v>
      </c>
      <c r="AC11" s="17">
        <v>0.242893605958483</v>
      </c>
      <c r="AD11" s="17"/>
      <c r="AE11" s="17">
        <v>0.29198148861835599</v>
      </c>
      <c r="AF11" s="17">
        <v>0.18781708844091399</v>
      </c>
      <c r="AG11" s="17">
        <v>0.197346807732283</v>
      </c>
      <c r="AH11" s="17"/>
      <c r="AI11" s="17">
        <v>0.30187602241110001</v>
      </c>
      <c r="AJ11" s="17">
        <v>0.17511544302745499</v>
      </c>
      <c r="AK11" s="17">
        <v>0.20409185318141301</v>
      </c>
      <c r="AL11" s="17">
        <v>0.37028876244540898</v>
      </c>
      <c r="AM11" s="17">
        <v>0.196568982087444</v>
      </c>
      <c r="AN11" s="17"/>
      <c r="AO11" s="17">
        <v>0.32050494773451899</v>
      </c>
      <c r="AP11" s="17">
        <v>0.18094316194777199</v>
      </c>
      <c r="AQ11" s="17">
        <v>0.21966776623162401</v>
      </c>
      <c r="AR11" s="17"/>
      <c r="AS11" s="17">
        <v>0.23686975078102401</v>
      </c>
      <c r="AT11" s="17">
        <v>0.22820833812573199</v>
      </c>
      <c r="AU11" s="17">
        <v>0.215825845918655</v>
      </c>
      <c r="AV11" s="17">
        <v>0.182034586755325</v>
      </c>
      <c r="AW11" s="17">
        <v>0.241923481862726</v>
      </c>
    </row>
    <row r="12" spans="2:49" ht="30" x14ac:dyDescent="0.25">
      <c r="B12" s="18" t="s">
        <v>672</v>
      </c>
      <c r="C12" s="17">
        <v>7.6032454122128598E-2</v>
      </c>
      <c r="D12" s="17">
        <v>9.15095205623985E-2</v>
      </c>
      <c r="E12" s="17">
        <v>6.1569334149060101E-2</v>
      </c>
      <c r="F12" s="17"/>
      <c r="G12" s="17">
        <v>6.7803167894948196E-2</v>
      </c>
      <c r="H12" s="17">
        <v>7.0945517449875498E-2</v>
      </c>
      <c r="I12" s="17">
        <v>8.2024714454772302E-2</v>
      </c>
      <c r="J12" s="17">
        <v>7.8281620995785298E-2</v>
      </c>
      <c r="K12" s="17">
        <v>8.5751342454160995E-2</v>
      </c>
      <c r="L12" s="17">
        <v>7.2486958627705697E-2</v>
      </c>
      <c r="M12" s="17"/>
      <c r="N12" s="17">
        <v>6.9913060039375294E-2</v>
      </c>
      <c r="O12" s="17">
        <v>6.6678850632291203E-2</v>
      </c>
      <c r="P12" s="17">
        <v>9.3755552952255003E-2</v>
      </c>
      <c r="Q12" s="17">
        <v>7.6209000558871101E-2</v>
      </c>
      <c r="R12" s="17"/>
      <c r="S12" s="17">
        <v>7.2803280450015898E-2</v>
      </c>
      <c r="T12" s="17">
        <v>5.81032831927824E-2</v>
      </c>
      <c r="U12" s="17">
        <v>6.5873793585954799E-2</v>
      </c>
      <c r="V12" s="17">
        <v>8.1862856107835294E-2</v>
      </c>
      <c r="W12" s="17">
        <v>7.9078194974551597E-2</v>
      </c>
      <c r="X12" s="17">
        <v>9.5497400083480094E-2</v>
      </c>
      <c r="Y12" s="17">
        <v>8.4767057552927197E-2</v>
      </c>
      <c r="Z12" s="17">
        <v>8.8656778344892703E-2</v>
      </c>
      <c r="AA12" s="17">
        <v>7.1070742169330806E-2</v>
      </c>
      <c r="AB12" s="17">
        <v>8.6199394271901403E-2</v>
      </c>
      <c r="AC12" s="17">
        <v>6.6716011992960497E-2</v>
      </c>
      <c r="AD12" s="17"/>
      <c r="AE12" s="17">
        <v>0.110996629044654</v>
      </c>
      <c r="AF12" s="17">
        <v>5.6926219352189202E-2</v>
      </c>
      <c r="AG12" s="17">
        <v>5.5620812110120002E-2</v>
      </c>
      <c r="AH12" s="17"/>
      <c r="AI12" s="17">
        <v>9.3490590856458403E-2</v>
      </c>
      <c r="AJ12" s="17">
        <v>6.3923587847038998E-2</v>
      </c>
      <c r="AK12" s="17">
        <v>4.4323969360040898E-2</v>
      </c>
      <c r="AL12" s="17">
        <v>0.13107803573505999</v>
      </c>
      <c r="AM12" s="17">
        <v>6.6887664852854398E-2</v>
      </c>
      <c r="AN12" s="17"/>
      <c r="AO12" s="17">
        <v>7.7422471265958498E-2</v>
      </c>
      <c r="AP12" s="17">
        <v>5.8318472976429003E-2</v>
      </c>
      <c r="AQ12" s="17">
        <v>5.6559254290277701E-2</v>
      </c>
      <c r="AR12" s="17"/>
      <c r="AS12" s="17">
        <v>8.2496358662320607E-2</v>
      </c>
      <c r="AT12" s="17">
        <v>7.0832816001976495E-2</v>
      </c>
      <c r="AU12" s="17">
        <v>5.8404083027770601E-2</v>
      </c>
      <c r="AV12" s="17">
        <v>0.10438173335604101</v>
      </c>
      <c r="AW12" s="17">
        <v>6.3644655823410307E-2</v>
      </c>
    </row>
    <row r="13" spans="2:49" x14ac:dyDescent="0.25">
      <c r="B13" s="18" t="s">
        <v>150</v>
      </c>
      <c r="C13" s="19">
        <v>0.15257690585915401</v>
      </c>
      <c r="D13" s="19">
        <v>0.12732838273858901</v>
      </c>
      <c r="E13" s="19">
        <v>0.17701964709637499</v>
      </c>
      <c r="F13" s="19"/>
      <c r="G13" s="19">
        <v>0.12213698016397</v>
      </c>
      <c r="H13" s="19">
        <v>0.171519082043912</v>
      </c>
      <c r="I13" s="19">
        <v>0.145141181420536</v>
      </c>
      <c r="J13" s="19">
        <v>0.172845621315076</v>
      </c>
      <c r="K13" s="19">
        <v>0.18486389519933599</v>
      </c>
      <c r="L13" s="19">
        <v>0.12564152839280501</v>
      </c>
      <c r="M13" s="19"/>
      <c r="N13" s="19">
        <v>0.10864338959995801</v>
      </c>
      <c r="O13" s="19">
        <v>0.14753702945727301</v>
      </c>
      <c r="P13" s="19">
        <v>0.14260666722781801</v>
      </c>
      <c r="Q13" s="19">
        <v>0.21216511191066301</v>
      </c>
      <c r="R13" s="19"/>
      <c r="S13" s="19">
        <v>0.13743446753482</v>
      </c>
      <c r="T13" s="19">
        <v>0.149024810280217</v>
      </c>
      <c r="U13" s="19">
        <v>0.15274989433039801</v>
      </c>
      <c r="V13" s="19">
        <v>0.11590975433746099</v>
      </c>
      <c r="W13" s="19">
        <v>0.15094550151507</v>
      </c>
      <c r="X13" s="19">
        <v>0.16436002836732999</v>
      </c>
      <c r="Y13" s="19">
        <v>0.13624540255378201</v>
      </c>
      <c r="Z13" s="19">
        <v>0.196750995244104</v>
      </c>
      <c r="AA13" s="19">
        <v>0.18189716369664199</v>
      </c>
      <c r="AB13" s="19">
        <v>0.14369373622137499</v>
      </c>
      <c r="AC13" s="19">
        <v>0.19328438673203499</v>
      </c>
      <c r="AD13" s="19"/>
      <c r="AE13" s="19">
        <v>0.14580312130155099</v>
      </c>
      <c r="AF13" s="19">
        <v>0.117996770945342</v>
      </c>
      <c r="AG13" s="19">
        <v>0.24827654287804199</v>
      </c>
      <c r="AH13" s="19"/>
      <c r="AI13" s="19">
        <v>0.124485312033021</v>
      </c>
      <c r="AJ13" s="19">
        <v>0.13159786752424801</v>
      </c>
      <c r="AK13" s="19">
        <v>0.10618875521195301</v>
      </c>
      <c r="AL13" s="19">
        <v>0.150337564571078</v>
      </c>
      <c r="AM13" s="19">
        <v>0.255098962924447</v>
      </c>
      <c r="AN13" s="19"/>
      <c r="AO13" s="19">
        <v>0.11783382064174699</v>
      </c>
      <c r="AP13" s="19">
        <v>0.13060657059418601</v>
      </c>
      <c r="AQ13" s="19">
        <v>7.5368354176916202E-2</v>
      </c>
      <c r="AR13" s="19"/>
      <c r="AS13" s="19">
        <v>0.196803108260559</v>
      </c>
      <c r="AT13" s="19">
        <v>0.14235804338771299</v>
      </c>
      <c r="AU13" s="19">
        <v>0.122524108560274</v>
      </c>
      <c r="AV13" s="19">
        <v>0.12071338078716699</v>
      </c>
      <c r="AW13" s="19">
        <v>2.74479265158501E-2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6.5312648892822595E-2</v>
      </c>
      <c r="D9" s="17">
        <v>8.8885810399663895E-2</v>
      </c>
      <c r="E9" s="17">
        <v>4.2859111205174202E-2</v>
      </c>
      <c r="F9" s="17"/>
      <c r="G9" s="17">
        <v>8.8211672479717299E-2</v>
      </c>
      <c r="H9" s="17">
        <v>7.6303729384159497E-2</v>
      </c>
      <c r="I9" s="17">
        <v>7.1369065298097903E-2</v>
      </c>
      <c r="J9" s="17">
        <v>6.0304646497271401E-2</v>
      </c>
      <c r="K9" s="17">
        <v>5.8960150020126903E-2</v>
      </c>
      <c r="L9" s="17">
        <v>4.4327310083813097E-2</v>
      </c>
      <c r="M9" s="17"/>
      <c r="N9" s="17">
        <v>6.3276159999417395E-2</v>
      </c>
      <c r="O9" s="17">
        <v>5.6238524428666503E-2</v>
      </c>
      <c r="P9" s="17">
        <v>8.3281548385112703E-2</v>
      </c>
      <c r="Q9" s="17">
        <v>5.9554987056226E-2</v>
      </c>
      <c r="R9" s="17"/>
      <c r="S9" s="17">
        <v>7.0779367775000906E-2</v>
      </c>
      <c r="T9" s="17">
        <v>5.2262471185947297E-2</v>
      </c>
      <c r="U9" s="17">
        <v>6.9389107219375107E-2</v>
      </c>
      <c r="V9" s="17">
        <v>5.8803763254578999E-2</v>
      </c>
      <c r="W9" s="17">
        <v>8.6467748441906897E-2</v>
      </c>
      <c r="X9" s="17">
        <v>6.4390125159693001E-2</v>
      </c>
      <c r="Y9" s="17">
        <v>6.5269900093694502E-2</v>
      </c>
      <c r="Z9" s="17">
        <v>8.2069688417803294E-2</v>
      </c>
      <c r="AA9" s="17">
        <v>6.9387114005212996E-2</v>
      </c>
      <c r="AB9" s="17">
        <v>5.9420355602587002E-2</v>
      </c>
      <c r="AC9" s="17">
        <v>4.9521072140526201E-2</v>
      </c>
      <c r="AD9" s="17"/>
      <c r="AE9" s="17">
        <v>8.4430585584457096E-2</v>
      </c>
      <c r="AF9" s="17">
        <v>5.4071760014967399E-2</v>
      </c>
      <c r="AG9" s="17">
        <v>4.7978166007477598E-2</v>
      </c>
      <c r="AH9" s="17"/>
      <c r="AI9" s="17">
        <v>7.80157491966086E-2</v>
      </c>
      <c r="AJ9" s="17">
        <v>6.2168414887058002E-2</v>
      </c>
      <c r="AK9" s="17">
        <v>4.06092250017768E-2</v>
      </c>
      <c r="AL9" s="17">
        <v>0.115986202680246</v>
      </c>
      <c r="AM9" s="17">
        <v>4.7499605093995902E-2</v>
      </c>
      <c r="AN9" s="17"/>
      <c r="AO9" s="17">
        <v>8.6112304705781004E-2</v>
      </c>
      <c r="AP9" s="17">
        <v>5.8493613095266399E-2</v>
      </c>
      <c r="AQ9" s="17">
        <v>4.1775127218025898E-2</v>
      </c>
      <c r="AR9" s="17"/>
      <c r="AS9" s="17">
        <v>6.2135411452849502E-2</v>
      </c>
      <c r="AT9" s="17">
        <v>5.6676958321769097E-2</v>
      </c>
      <c r="AU9" s="17">
        <v>6.5487127338162102E-2</v>
      </c>
      <c r="AV9" s="17">
        <v>0.100370108918658</v>
      </c>
      <c r="AW9" s="17">
        <v>3.0680647631264601E-2</v>
      </c>
    </row>
    <row r="10" spans="2:49" x14ac:dyDescent="0.25">
      <c r="B10" s="18" t="s">
        <v>670</v>
      </c>
      <c r="C10" s="17">
        <v>0.22798966500585599</v>
      </c>
      <c r="D10" s="17">
        <v>0.24378231021635699</v>
      </c>
      <c r="E10" s="17">
        <v>0.213465029266283</v>
      </c>
      <c r="F10" s="17"/>
      <c r="G10" s="17">
        <v>0.22254632956912199</v>
      </c>
      <c r="H10" s="17">
        <v>0.2409128727024</v>
      </c>
      <c r="I10" s="17">
        <v>0.23644546622366699</v>
      </c>
      <c r="J10" s="17">
        <v>0.18830668086566099</v>
      </c>
      <c r="K10" s="17">
        <v>0.201233904848135</v>
      </c>
      <c r="L10" s="17">
        <v>0.264465201361961</v>
      </c>
      <c r="M10" s="17"/>
      <c r="N10" s="17">
        <v>0.23454104421972599</v>
      </c>
      <c r="O10" s="17">
        <v>0.22418482707561599</v>
      </c>
      <c r="P10" s="17">
        <v>0.246715375740124</v>
      </c>
      <c r="Q10" s="17">
        <v>0.209778985411885</v>
      </c>
      <c r="R10" s="17"/>
      <c r="S10" s="17">
        <v>0.22468245209956</v>
      </c>
      <c r="T10" s="17">
        <v>0.240481786833284</v>
      </c>
      <c r="U10" s="17">
        <v>0.196455803184375</v>
      </c>
      <c r="V10" s="17">
        <v>0.23771157055277001</v>
      </c>
      <c r="W10" s="17">
        <v>0.23050556489007501</v>
      </c>
      <c r="X10" s="17">
        <v>0.24030267342012701</v>
      </c>
      <c r="Y10" s="17">
        <v>0.24677728863357101</v>
      </c>
      <c r="Z10" s="17">
        <v>0.304357304160848</v>
      </c>
      <c r="AA10" s="17">
        <v>0.197264028039498</v>
      </c>
      <c r="AB10" s="17">
        <v>0.216835963364996</v>
      </c>
      <c r="AC10" s="17">
        <v>0.20881037456767301</v>
      </c>
      <c r="AD10" s="17"/>
      <c r="AE10" s="17">
        <v>0.31028038626724902</v>
      </c>
      <c r="AF10" s="17">
        <v>0.18239104299646</v>
      </c>
      <c r="AG10" s="17">
        <v>0.189545001352386</v>
      </c>
      <c r="AH10" s="17"/>
      <c r="AI10" s="17">
        <v>0.32467872772308998</v>
      </c>
      <c r="AJ10" s="17">
        <v>0.17821285746875901</v>
      </c>
      <c r="AK10" s="17">
        <v>0.169219718297939</v>
      </c>
      <c r="AL10" s="17">
        <v>0.32926372583635699</v>
      </c>
      <c r="AM10" s="17">
        <v>0.18616786529566801</v>
      </c>
      <c r="AN10" s="17"/>
      <c r="AO10" s="17">
        <v>0.36483175984900201</v>
      </c>
      <c r="AP10" s="17">
        <v>0.187779454346062</v>
      </c>
      <c r="AQ10" s="17">
        <v>0.14516655088376901</v>
      </c>
      <c r="AR10" s="17"/>
      <c r="AS10" s="17">
        <v>0.218752501268663</v>
      </c>
      <c r="AT10" s="17">
        <v>0.233694472480904</v>
      </c>
      <c r="AU10" s="17">
        <v>0.237695923271731</v>
      </c>
      <c r="AV10" s="17">
        <v>0.21927806032490099</v>
      </c>
      <c r="AW10" s="17">
        <v>0.25654439069935803</v>
      </c>
    </row>
    <row r="11" spans="2:49" x14ac:dyDescent="0.25">
      <c r="B11" s="18" t="s">
        <v>671</v>
      </c>
      <c r="C11" s="17">
        <v>0.33719213781285501</v>
      </c>
      <c r="D11" s="17">
        <v>0.33763613726276398</v>
      </c>
      <c r="E11" s="17">
        <v>0.33716715100495698</v>
      </c>
      <c r="F11" s="17"/>
      <c r="G11" s="17">
        <v>0.351712508321402</v>
      </c>
      <c r="H11" s="17">
        <v>0.29917896902173402</v>
      </c>
      <c r="I11" s="17">
        <v>0.33367917028381899</v>
      </c>
      <c r="J11" s="17">
        <v>0.357786832829251</v>
      </c>
      <c r="K11" s="17">
        <v>0.32420766327336298</v>
      </c>
      <c r="L11" s="17">
        <v>0.35313096938163602</v>
      </c>
      <c r="M11" s="17"/>
      <c r="N11" s="17">
        <v>0.35623737096583702</v>
      </c>
      <c r="O11" s="17">
        <v>0.33859166139175501</v>
      </c>
      <c r="P11" s="17">
        <v>0.33812935688034401</v>
      </c>
      <c r="Q11" s="17">
        <v>0.31402079337883498</v>
      </c>
      <c r="R11" s="17"/>
      <c r="S11" s="17">
        <v>0.349713511609203</v>
      </c>
      <c r="T11" s="17">
        <v>0.348642314523611</v>
      </c>
      <c r="U11" s="17">
        <v>0.33540188057244802</v>
      </c>
      <c r="V11" s="17">
        <v>0.335620515214475</v>
      </c>
      <c r="W11" s="17">
        <v>0.35736347090204301</v>
      </c>
      <c r="X11" s="17">
        <v>0.30971003963112698</v>
      </c>
      <c r="Y11" s="17">
        <v>0.35324087000499499</v>
      </c>
      <c r="Z11" s="17">
        <v>0.24917899894266499</v>
      </c>
      <c r="AA11" s="17">
        <v>0.357696872844806</v>
      </c>
      <c r="AB11" s="17">
        <v>0.31676574949611402</v>
      </c>
      <c r="AC11" s="17">
        <v>0.335506059840531</v>
      </c>
      <c r="AD11" s="17"/>
      <c r="AE11" s="17">
        <v>0.30328457166960299</v>
      </c>
      <c r="AF11" s="17">
        <v>0.36734983897447898</v>
      </c>
      <c r="AG11" s="17">
        <v>0.33252449247524901</v>
      </c>
      <c r="AH11" s="17"/>
      <c r="AI11" s="17">
        <v>0.31742291379829801</v>
      </c>
      <c r="AJ11" s="17">
        <v>0.35832123281533501</v>
      </c>
      <c r="AK11" s="17">
        <v>0.427532585100595</v>
      </c>
      <c r="AL11" s="17">
        <v>0.21300056382656499</v>
      </c>
      <c r="AM11" s="17">
        <v>0.32980998867276301</v>
      </c>
      <c r="AN11" s="17"/>
      <c r="AO11" s="17">
        <v>0.29768249132036601</v>
      </c>
      <c r="AP11" s="17">
        <v>0.36378945572631299</v>
      </c>
      <c r="AQ11" s="17">
        <v>0.44228546489642201</v>
      </c>
      <c r="AR11" s="17"/>
      <c r="AS11" s="17">
        <v>0.32258667577008099</v>
      </c>
      <c r="AT11" s="17">
        <v>0.33968332186821398</v>
      </c>
      <c r="AU11" s="17">
        <v>0.34067873741208798</v>
      </c>
      <c r="AV11" s="17">
        <v>0.34379728221830602</v>
      </c>
      <c r="AW11" s="17">
        <v>0.45289696371182298</v>
      </c>
    </row>
    <row r="12" spans="2:49" ht="30" x14ac:dyDescent="0.25">
      <c r="B12" s="18" t="s">
        <v>672</v>
      </c>
      <c r="C12" s="17">
        <v>0.16289248777714399</v>
      </c>
      <c r="D12" s="17">
        <v>0.169337586813358</v>
      </c>
      <c r="E12" s="17">
        <v>0.15497432599720701</v>
      </c>
      <c r="F12" s="17"/>
      <c r="G12" s="17">
        <v>0.167603674438561</v>
      </c>
      <c r="H12" s="17">
        <v>0.18804531464020799</v>
      </c>
      <c r="I12" s="17">
        <v>0.14088581599299799</v>
      </c>
      <c r="J12" s="17">
        <v>0.165879715482915</v>
      </c>
      <c r="K12" s="17">
        <v>0.18037157739795501</v>
      </c>
      <c r="L12" s="17">
        <v>0.14305385686340499</v>
      </c>
      <c r="M12" s="17"/>
      <c r="N12" s="17">
        <v>0.18208210535105701</v>
      </c>
      <c r="O12" s="17">
        <v>0.16434593873490699</v>
      </c>
      <c r="P12" s="17">
        <v>0.13621283864345299</v>
      </c>
      <c r="Q12" s="17">
        <v>0.16544713995424601</v>
      </c>
      <c r="R12" s="17"/>
      <c r="S12" s="17">
        <v>0.16920118358118599</v>
      </c>
      <c r="T12" s="17">
        <v>0.15311087911721</v>
      </c>
      <c r="U12" s="17">
        <v>0.16849451886571801</v>
      </c>
      <c r="V12" s="17">
        <v>0.18183479219804299</v>
      </c>
      <c r="W12" s="17">
        <v>0.15121849302131099</v>
      </c>
      <c r="X12" s="17">
        <v>0.15419308554870401</v>
      </c>
      <c r="Y12" s="17">
        <v>0.15385030311967099</v>
      </c>
      <c r="Z12" s="17">
        <v>0.116846572026408</v>
      </c>
      <c r="AA12" s="17">
        <v>0.15597380330750199</v>
      </c>
      <c r="AB12" s="17">
        <v>0.20221452144459101</v>
      </c>
      <c r="AC12" s="17">
        <v>0.155263033828903</v>
      </c>
      <c r="AD12" s="17"/>
      <c r="AE12" s="17">
        <v>0.107745383501717</v>
      </c>
      <c r="AF12" s="17">
        <v>0.22066791638979499</v>
      </c>
      <c r="AG12" s="17">
        <v>0.137958815069646</v>
      </c>
      <c r="AH12" s="17"/>
      <c r="AI12" s="17">
        <v>9.3326688598602894E-2</v>
      </c>
      <c r="AJ12" s="17">
        <v>0.23693147545763699</v>
      </c>
      <c r="AK12" s="17">
        <v>0.22313673819361499</v>
      </c>
      <c r="AL12" s="17">
        <v>0.17166107746711401</v>
      </c>
      <c r="AM12" s="17">
        <v>0.11358494478497801</v>
      </c>
      <c r="AN12" s="17"/>
      <c r="AO12" s="17">
        <v>7.9480364751418203E-2</v>
      </c>
      <c r="AP12" s="17">
        <v>0.2128074769277</v>
      </c>
      <c r="AQ12" s="17">
        <v>0.215293303849863</v>
      </c>
      <c r="AR12" s="17"/>
      <c r="AS12" s="17">
        <v>0.13801854260334401</v>
      </c>
      <c r="AT12" s="17">
        <v>0.167968230747881</v>
      </c>
      <c r="AU12" s="17">
        <v>0.179639092930241</v>
      </c>
      <c r="AV12" s="17">
        <v>0.18504637985321501</v>
      </c>
      <c r="AW12" s="17">
        <v>0.18723905072203201</v>
      </c>
    </row>
    <row r="13" spans="2:49" x14ac:dyDescent="0.25">
      <c r="B13" s="18" t="s">
        <v>150</v>
      </c>
      <c r="C13" s="19">
        <v>0.206613060511322</v>
      </c>
      <c r="D13" s="19">
        <v>0.16035815530785599</v>
      </c>
      <c r="E13" s="19">
        <v>0.251534382526378</v>
      </c>
      <c r="F13" s="19"/>
      <c r="G13" s="19">
        <v>0.16992581519119801</v>
      </c>
      <c r="H13" s="19">
        <v>0.19555911425149999</v>
      </c>
      <c r="I13" s="19">
        <v>0.217620482201418</v>
      </c>
      <c r="J13" s="19">
        <v>0.22772212432490199</v>
      </c>
      <c r="K13" s="19">
        <v>0.23522670446041999</v>
      </c>
      <c r="L13" s="19">
        <v>0.195022662309185</v>
      </c>
      <c r="M13" s="19"/>
      <c r="N13" s="19">
        <v>0.16386331946396299</v>
      </c>
      <c r="O13" s="19">
        <v>0.21663904836905501</v>
      </c>
      <c r="P13" s="19">
        <v>0.19566088035096699</v>
      </c>
      <c r="Q13" s="19">
        <v>0.25119809419880801</v>
      </c>
      <c r="R13" s="19"/>
      <c r="S13" s="19">
        <v>0.18562348493504999</v>
      </c>
      <c r="T13" s="19">
        <v>0.20550254833994799</v>
      </c>
      <c r="U13" s="19">
        <v>0.23025869015808401</v>
      </c>
      <c r="V13" s="19">
        <v>0.18602935878013299</v>
      </c>
      <c r="W13" s="19">
        <v>0.17444472274466399</v>
      </c>
      <c r="X13" s="19">
        <v>0.231404076240349</v>
      </c>
      <c r="Y13" s="19">
        <v>0.18086163814806899</v>
      </c>
      <c r="Z13" s="19">
        <v>0.247547436452275</v>
      </c>
      <c r="AA13" s="19">
        <v>0.21967818180298099</v>
      </c>
      <c r="AB13" s="19">
        <v>0.20476341009171201</v>
      </c>
      <c r="AC13" s="19">
        <v>0.25089945962236598</v>
      </c>
      <c r="AD13" s="19"/>
      <c r="AE13" s="19">
        <v>0.19425907297697301</v>
      </c>
      <c r="AF13" s="19">
        <v>0.175519441624298</v>
      </c>
      <c r="AG13" s="19">
        <v>0.29199352509524201</v>
      </c>
      <c r="AH13" s="19"/>
      <c r="AI13" s="19">
        <v>0.18655592068340099</v>
      </c>
      <c r="AJ13" s="19">
        <v>0.16436601937121201</v>
      </c>
      <c r="AK13" s="19">
        <v>0.139501733406074</v>
      </c>
      <c r="AL13" s="19">
        <v>0.170088430189719</v>
      </c>
      <c r="AM13" s="19">
        <v>0.32293759615259499</v>
      </c>
      <c r="AN13" s="19"/>
      <c r="AO13" s="19">
        <v>0.17189307937343301</v>
      </c>
      <c r="AP13" s="19">
        <v>0.177129999904658</v>
      </c>
      <c r="AQ13" s="19">
        <v>0.15547955315192</v>
      </c>
      <c r="AR13" s="19"/>
      <c r="AS13" s="19">
        <v>0.25850686890506303</v>
      </c>
      <c r="AT13" s="19">
        <v>0.20197701658123199</v>
      </c>
      <c r="AU13" s="19">
        <v>0.17649911904777801</v>
      </c>
      <c r="AV13" s="19">
        <v>0.15150816868492101</v>
      </c>
      <c r="AW13" s="19">
        <v>7.2638947235522999E-2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0.137460612348699</v>
      </c>
      <c r="D9" s="17">
        <v>0.15371237091522799</v>
      </c>
      <c r="E9" s="17">
        <v>0.12026282138828601</v>
      </c>
      <c r="F9" s="17"/>
      <c r="G9" s="17">
        <v>0.16513111786492399</v>
      </c>
      <c r="H9" s="17">
        <v>0.156272677899915</v>
      </c>
      <c r="I9" s="17">
        <v>0.142408455879315</v>
      </c>
      <c r="J9" s="17">
        <v>0.15490970259135101</v>
      </c>
      <c r="K9" s="17">
        <v>0.1165363637496</v>
      </c>
      <c r="L9" s="17">
        <v>9.9323933885441196E-2</v>
      </c>
      <c r="M9" s="17"/>
      <c r="N9" s="17">
        <v>0.15286127604656899</v>
      </c>
      <c r="O9" s="17">
        <v>0.138946893133368</v>
      </c>
      <c r="P9" s="17">
        <v>0.131958488679809</v>
      </c>
      <c r="Q9" s="17">
        <v>0.124101864009989</v>
      </c>
      <c r="R9" s="17"/>
      <c r="S9" s="17">
        <v>0.14566073022502701</v>
      </c>
      <c r="T9" s="17">
        <v>0.14665607494500399</v>
      </c>
      <c r="U9" s="17">
        <v>0.155770156526787</v>
      </c>
      <c r="V9" s="17">
        <v>0.14195373225874999</v>
      </c>
      <c r="W9" s="17">
        <v>0.14413318777149201</v>
      </c>
      <c r="X9" s="17">
        <v>0.104150405426917</v>
      </c>
      <c r="Y9" s="17">
        <v>0.13573812883394101</v>
      </c>
      <c r="Z9" s="17">
        <v>0.111390968978664</v>
      </c>
      <c r="AA9" s="17">
        <v>0.12126744640711</v>
      </c>
      <c r="AB9" s="17">
        <v>0.15974853126414401</v>
      </c>
      <c r="AC9" s="17">
        <v>0.12293851692086701</v>
      </c>
      <c r="AD9" s="17"/>
      <c r="AE9" s="17">
        <v>8.4065262735797605E-2</v>
      </c>
      <c r="AF9" s="17">
        <v>0.18919542251362301</v>
      </c>
      <c r="AG9" s="17">
        <v>0.10958256280138599</v>
      </c>
      <c r="AH9" s="17"/>
      <c r="AI9" s="17">
        <v>8.5365449906395094E-2</v>
      </c>
      <c r="AJ9" s="17">
        <v>0.186686885349304</v>
      </c>
      <c r="AK9" s="17">
        <v>0.182674714618796</v>
      </c>
      <c r="AL9" s="17">
        <v>0.129468619094812</v>
      </c>
      <c r="AM9" s="17">
        <v>9.7667871399828896E-2</v>
      </c>
      <c r="AN9" s="17"/>
      <c r="AO9" s="17">
        <v>7.8727494392922495E-2</v>
      </c>
      <c r="AP9" s="17">
        <v>0.184726256309939</v>
      </c>
      <c r="AQ9" s="17">
        <v>0.182423794092749</v>
      </c>
      <c r="AR9" s="17"/>
      <c r="AS9" s="17">
        <v>0.122100321547312</v>
      </c>
      <c r="AT9" s="17">
        <v>0.15181247523057201</v>
      </c>
      <c r="AU9" s="17">
        <v>0.15895744181833199</v>
      </c>
      <c r="AV9" s="17">
        <v>0.156234993732602</v>
      </c>
      <c r="AW9" s="17">
        <v>0.11347255555377</v>
      </c>
    </row>
    <row r="10" spans="2:49" x14ac:dyDescent="0.25">
      <c r="B10" s="18" t="s">
        <v>670</v>
      </c>
      <c r="C10" s="17">
        <v>0.32142527452022301</v>
      </c>
      <c r="D10" s="17">
        <v>0.31016133897806603</v>
      </c>
      <c r="E10" s="17">
        <v>0.33306704835666601</v>
      </c>
      <c r="F10" s="17"/>
      <c r="G10" s="17">
        <v>0.32879791874611403</v>
      </c>
      <c r="H10" s="17">
        <v>0.352616795805542</v>
      </c>
      <c r="I10" s="17">
        <v>0.34635438651622003</v>
      </c>
      <c r="J10" s="17">
        <v>0.293418298490907</v>
      </c>
      <c r="K10" s="17">
        <v>0.31949390282668999</v>
      </c>
      <c r="L10" s="17">
        <v>0.29483767905502101</v>
      </c>
      <c r="M10" s="17"/>
      <c r="N10" s="17">
        <v>0.34881302804203501</v>
      </c>
      <c r="O10" s="17">
        <v>0.32361288505193903</v>
      </c>
      <c r="P10" s="17">
        <v>0.31802284877196402</v>
      </c>
      <c r="Q10" s="17">
        <v>0.29501205069615599</v>
      </c>
      <c r="R10" s="17"/>
      <c r="S10" s="17">
        <v>0.315168249649662</v>
      </c>
      <c r="T10" s="17">
        <v>0.33755528566120202</v>
      </c>
      <c r="U10" s="17">
        <v>0.288958647094405</v>
      </c>
      <c r="V10" s="17">
        <v>0.33340517073485498</v>
      </c>
      <c r="W10" s="17">
        <v>0.35415627429129398</v>
      </c>
      <c r="X10" s="17">
        <v>0.32114938886573802</v>
      </c>
      <c r="Y10" s="17">
        <v>0.31220793134209401</v>
      </c>
      <c r="Z10" s="17">
        <v>0.329664648568956</v>
      </c>
      <c r="AA10" s="17">
        <v>0.30369314662698699</v>
      </c>
      <c r="AB10" s="17">
        <v>0.31392128232343502</v>
      </c>
      <c r="AC10" s="17">
        <v>0.34289693731329401</v>
      </c>
      <c r="AD10" s="17"/>
      <c r="AE10" s="17">
        <v>0.28055324044016999</v>
      </c>
      <c r="AF10" s="17">
        <v>0.36687412281919202</v>
      </c>
      <c r="AG10" s="17">
        <v>0.31458124931321102</v>
      </c>
      <c r="AH10" s="17"/>
      <c r="AI10" s="17">
        <v>0.28680862837806398</v>
      </c>
      <c r="AJ10" s="17">
        <v>0.37298373905056698</v>
      </c>
      <c r="AK10" s="17">
        <v>0.39022848989696701</v>
      </c>
      <c r="AL10" s="17">
        <v>0.21178932005952</v>
      </c>
      <c r="AM10" s="17">
        <v>0.28972794138525598</v>
      </c>
      <c r="AN10" s="17"/>
      <c r="AO10" s="17">
        <v>0.29589423628713302</v>
      </c>
      <c r="AP10" s="17">
        <v>0.36782910344942299</v>
      </c>
      <c r="AQ10" s="17">
        <v>0.39685214045100098</v>
      </c>
      <c r="AR10" s="17"/>
      <c r="AS10" s="17">
        <v>0.27305219785344198</v>
      </c>
      <c r="AT10" s="17">
        <v>0.32834891442322001</v>
      </c>
      <c r="AU10" s="17">
        <v>0.34318863592738602</v>
      </c>
      <c r="AV10" s="17">
        <v>0.33857985642607202</v>
      </c>
      <c r="AW10" s="17">
        <v>0.40124740306781698</v>
      </c>
    </row>
    <row r="11" spans="2:49" x14ac:dyDescent="0.25">
      <c r="B11" s="18" t="s">
        <v>671</v>
      </c>
      <c r="C11" s="17">
        <v>0.25326498087699001</v>
      </c>
      <c r="D11" s="17">
        <v>0.27630086015854799</v>
      </c>
      <c r="E11" s="17">
        <v>0.231546079606992</v>
      </c>
      <c r="F11" s="17"/>
      <c r="G11" s="17">
        <v>0.24909437921430599</v>
      </c>
      <c r="H11" s="17">
        <v>0.23001725831797401</v>
      </c>
      <c r="I11" s="17">
        <v>0.22572569858118299</v>
      </c>
      <c r="J11" s="17">
        <v>0.23712905571479301</v>
      </c>
      <c r="K11" s="17">
        <v>0.25050160024302398</v>
      </c>
      <c r="L11" s="17">
        <v>0.31239135788495398</v>
      </c>
      <c r="M11" s="17"/>
      <c r="N11" s="17">
        <v>0.26666284998540202</v>
      </c>
      <c r="O11" s="17">
        <v>0.24885676481640101</v>
      </c>
      <c r="P11" s="17">
        <v>0.25572657778605501</v>
      </c>
      <c r="Q11" s="17">
        <v>0.24289115228334901</v>
      </c>
      <c r="R11" s="17"/>
      <c r="S11" s="17">
        <v>0.27095024690355402</v>
      </c>
      <c r="T11" s="17">
        <v>0.252171009329685</v>
      </c>
      <c r="U11" s="17">
        <v>0.24734652498899301</v>
      </c>
      <c r="V11" s="17">
        <v>0.23664713642459401</v>
      </c>
      <c r="W11" s="17">
        <v>0.24833599569405301</v>
      </c>
      <c r="X11" s="17">
        <v>0.25066766545477598</v>
      </c>
      <c r="Y11" s="17">
        <v>0.28024230106773801</v>
      </c>
      <c r="Z11" s="17">
        <v>0.236696759806415</v>
      </c>
      <c r="AA11" s="17">
        <v>0.27939165515295999</v>
      </c>
      <c r="AB11" s="17">
        <v>0.22793135822288299</v>
      </c>
      <c r="AC11" s="17">
        <v>0.215680176664832</v>
      </c>
      <c r="AD11" s="17"/>
      <c r="AE11" s="17">
        <v>0.31602764560271501</v>
      </c>
      <c r="AF11" s="17">
        <v>0.21598307823855101</v>
      </c>
      <c r="AG11" s="17">
        <v>0.22648398853169099</v>
      </c>
      <c r="AH11" s="17"/>
      <c r="AI11" s="17">
        <v>0.33882493681665499</v>
      </c>
      <c r="AJ11" s="17">
        <v>0.208667227497492</v>
      </c>
      <c r="AK11" s="17">
        <v>0.23429972248025099</v>
      </c>
      <c r="AL11" s="17">
        <v>0.21775917712221299</v>
      </c>
      <c r="AM11" s="17">
        <v>0.236105481640697</v>
      </c>
      <c r="AN11" s="17"/>
      <c r="AO11" s="17">
        <v>0.37072708184210201</v>
      </c>
      <c r="AP11" s="17">
        <v>0.20540042433688799</v>
      </c>
      <c r="AQ11" s="17">
        <v>0.22512550947194301</v>
      </c>
      <c r="AR11" s="17"/>
      <c r="AS11" s="17">
        <v>0.264220384277085</v>
      </c>
      <c r="AT11" s="17">
        <v>0.24404857630370599</v>
      </c>
      <c r="AU11" s="17">
        <v>0.23725454042791799</v>
      </c>
      <c r="AV11" s="17">
        <v>0.26122574293640999</v>
      </c>
      <c r="AW11" s="17">
        <v>0.259780218527772</v>
      </c>
    </row>
    <row r="12" spans="2:49" ht="30" x14ac:dyDescent="0.25">
      <c r="B12" s="18" t="s">
        <v>672</v>
      </c>
      <c r="C12" s="17">
        <v>8.6679326496333503E-2</v>
      </c>
      <c r="D12" s="17">
        <v>0.11454515376754</v>
      </c>
      <c r="E12" s="17">
        <v>6.02166910143309E-2</v>
      </c>
      <c r="F12" s="17"/>
      <c r="G12" s="17">
        <v>7.2583476012592102E-2</v>
      </c>
      <c r="H12" s="17">
        <v>6.0251696977531598E-2</v>
      </c>
      <c r="I12" s="17">
        <v>9.0609601431009601E-2</v>
      </c>
      <c r="J12" s="17">
        <v>7.0534787925089604E-2</v>
      </c>
      <c r="K12" s="17">
        <v>0.10820144831963099</v>
      </c>
      <c r="L12" s="17">
        <v>0.113152164641067</v>
      </c>
      <c r="M12" s="17"/>
      <c r="N12" s="17">
        <v>7.2578742632060503E-2</v>
      </c>
      <c r="O12" s="17">
        <v>7.79732297680895E-2</v>
      </c>
      <c r="P12" s="17">
        <v>9.9553437476374698E-2</v>
      </c>
      <c r="Q12" s="17">
        <v>9.8498402355102793E-2</v>
      </c>
      <c r="R12" s="17"/>
      <c r="S12" s="17">
        <v>6.0687336520153901E-2</v>
      </c>
      <c r="T12" s="17">
        <v>8.1321078932205901E-2</v>
      </c>
      <c r="U12" s="17">
        <v>8.9256228064480303E-2</v>
      </c>
      <c r="V12" s="17">
        <v>0.101447620029414</v>
      </c>
      <c r="W12" s="17">
        <v>7.5760088994852801E-2</v>
      </c>
      <c r="X12" s="17">
        <v>9.6418408878095205E-2</v>
      </c>
      <c r="Y12" s="17">
        <v>8.3020270586862899E-2</v>
      </c>
      <c r="Z12" s="17">
        <v>0.121493589309143</v>
      </c>
      <c r="AA12" s="17">
        <v>8.3709375298055694E-2</v>
      </c>
      <c r="AB12" s="17">
        <v>9.75427822411888E-2</v>
      </c>
      <c r="AC12" s="17">
        <v>0.105469015828204</v>
      </c>
      <c r="AD12" s="17"/>
      <c r="AE12" s="17">
        <v>0.14294783291062901</v>
      </c>
      <c r="AF12" s="17">
        <v>5.3675111779465698E-2</v>
      </c>
      <c r="AG12" s="17">
        <v>5.6110138155569901E-2</v>
      </c>
      <c r="AH12" s="17"/>
      <c r="AI12" s="17">
        <v>0.12926221925362699</v>
      </c>
      <c r="AJ12" s="17">
        <v>6.3704870041599096E-2</v>
      </c>
      <c r="AK12" s="17">
        <v>1.8486531580903701E-2</v>
      </c>
      <c r="AL12" s="17">
        <v>0.243744765555134</v>
      </c>
      <c r="AM12" s="17">
        <v>6.2255180142736899E-2</v>
      </c>
      <c r="AN12" s="17"/>
      <c r="AO12" s="17">
        <v>0.12692915151877601</v>
      </c>
      <c r="AP12" s="17">
        <v>6.2141634061576197E-2</v>
      </c>
      <c r="AQ12" s="17">
        <v>3.9135158571911202E-2</v>
      </c>
      <c r="AR12" s="17"/>
      <c r="AS12" s="17">
        <v>0.10490572542669099</v>
      </c>
      <c r="AT12" s="17">
        <v>7.4980647858367999E-2</v>
      </c>
      <c r="AU12" s="17">
        <v>7.3351031179018603E-2</v>
      </c>
      <c r="AV12" s="17">
        <v>0.101955173227298</v>
      </c>
      <c r="AW12" s="17">
        <v>6.3434965105795105E-2</v>
      </c>
    </row>
    <row r="13" spans="2:49" x14ac:dyDescent="0.25">
      <c r="B13" s="18" t="s">
        <v>150</v>
      </c>
      <c r="C13" s="19">
        <v>0.201169805757755</v>
      </c>
      <c r="D13" s="19">
        <v>0.14528027618061801</v>
      </c>
      <c r="E13" s="19">
        <v>0.25490735963372502</v>
      </c>
      <c r="F13" s="19"/>
      <c r="G13" s="19">
        <v>0.184393108162065</v>
      </c>
      <c r="H13" s="19">
        <v>0.20084157099903699</v>
      </c>
      <c r="I13" s="19">
        <v>0.19490185759227199</v>
      </c>
      <c r="J13" s="19">
        <v>0.24400815527785999</v>
      </c>
      <c r="K13" s="19">
        <v>0.20526668486105501</v>
      </c>
      <c r="L13" s="19">
        <v>0.18029486453351601</v>
      </c>
      <c r="M13" s="19"/>
      <c r="N13" s="19">
        <v>0.15908410329393399</v>
      </c>
      <c r="O13" s="19">
        <v>0.21061022723020301</v>
      </c>
      <c r="P13" s="19">
        <v>0.19473864728579801</v>
      </c>
      <c r="Q13" s="19">
        <v>0.23949653065540299</v>
      </c>
      <c r="R13" s="19"/>
      <c r="S13" s="19">
        <v>0.20753343670160401</v>
      </c>
      <c r="T13" s="19">
        <v>0.18229655113190299</v>
      </c>
      <c r="U13" s="19">
        <v>0.218668443325334</v>
      </c>
      <c r="V13" s="19">
        <v>0.186546340552386</v>
      </c>
      <c r="W13" s="19">
        <v>0.17761445324830799</v>
      </c>
      <c r="X13" s="19">
        <v>0.227614131374474</v>
      </c>
      <c r="Y13" s="19">
        <v>0.18879136816936401</v>
      </c>
      <c r="Z13" s="19">
        <v>0.20075403333682201</v>
      </c>
      <c r="AA13" s="19">
        <v>0.211938376514888</v>
      </c>
      <c r="AB13" s="19">
        <v>0.20085604594834899</v>
      </c>
      <c r="AC13" s="19">
        <v>0.21301535327280199</v>
      </c>
      <c r="AD13" s="19"/>
      <c r="AE13" s="19">
        <v>0.176406018310689</v>
      </c>
      <c r="AF13" s="19">
        <v>0.17427226464916701</v>
      </c>
      <c r="AG13" s="19">
        <v>0.293242061198142</v>
      </c>
      <c r="AH13" s="19"/>
      <c r="AI13" s="19">
        <v>0.15973876564525899</v>
      </c>
      <c r="AJ13" s="19">
        <v>0.167957278061038</v>
      </c>
      <c r="AK13" s="19">
        <v>0.174310541423082</v>
      </c>
      <c r="AL13" s="19">
        <v>0.19723811816832101</v>
      </c>
      <c r="AM13" s="19">
        <v>0.31424352543148099</v>
      </c>
      <c r="AN13" s="19"/>
      <c r="AO13" s="19">
        <v>0.127722035959067</v>
      </c>
      <c r="AP13" s="19">
        <v>0.179902581842174</v>
      </c>
      <c r="AQ13" s="19">
        <v>0.15646339741239601</v>
      </c>
      <c r="AR13" s="19"/>
      <c r="AS13" s="19">
        <v>0.23572137089546999</v>
      </c>
      <c r="AT13" s="19">
        <v>0.20080938618413399</v>
      </c>
      <c r="AU13" s="19">
        <v>0.18724835064734599</v>
      </c>
      <c r="AV13" s="19">
        <v>0.142004233677617</v>
      </c>
      <c r="AW13" s="19">
        <v>0.162064857744846</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669</v>
      </c>
      <c r="C9" s="17">
        <v>0.28316189234089301</v>
      </c>
      <c r="D9" s="17">
        <v>0.27706507261824298</v>
      </c>
      <c r="E9" s="17">
        <v>0.28751809356065999</v>
      </c>
      <c r="F9" s="17"/>
      <c r="G9" s="17">
        <v>0.31466232640928798</v>
      </c>
      <c r="H9" s="17">
        <v>0.28733353239017101</v>
      </c>
      <c r="I9" s="17">
        <v>0.25618448600913502</v>
      </c>
      <c r="J9" s="17">
        <v>0.29515609311279301</v>
      </c>
      <c r="K9" s="17">
        <v>0.28694136673988502</v>
      </c>
      <c r="L9" s="17">
        <v>0.26822803142339702</v>
      </c>
      <c r="M9" s="17"/>
      <c r="N9" s="17">
        <v>0.333054251026</v>
      </c>
      <c r="O9" s="17">
        <v>0.29445321944159802</v>
      </c>
      <c r="P9" s="17">
        <v>0.26199259685442999</v>
      </c>
      <c r="Q9" s="17">
        <v>0.237642378193894</v>
      </c>
      <c r="R9" s="17"/>
      <c r="S9" s="17">
        <v>0.277732526497254</v>
      </c>
      <c r="T9" s="17">
        <v>0.29769142454112701</v>
      </c>
      <c r="U9" s="17">
        <v>0.29106207556369501</v>
      </c>
      <c r="V9" s="17">
        <v>0.30342024876594098</v>
      </c>
      <c r="W9" s="17">
        <v>0.29695548703290497</v>
      </c>
      <c r="X9" s="17">
        <v>0.25890082583972801</v>
      </c>
      <c r="Y9" s="17">
        <v>0.27710305883688802</v>
      </c>
      <c r="Z9" s="17">
        <v>0.244026559692339</v>
      </c>
      <c r="AA9" s="17">
        <v>0.265173875945583</v>
      </c>
      <c r="AB9" s="17">
        <v>0.30591152416228601</v>
      </c>
      <c r="AC9" s="17">
        <v>0.27549681176382501</v>
      </c>
      <c r="AD9" s="17"/>
      <c r="AE9" s="17">
        <v>0.19723035988502599</v>
      </c>
      <c r="AF9" s="17">
        <v>0.367096499284918</v>
      </c>
      <c r="AG9" s="17">
        <v>0.21490895364749599</v>
      </c>
      <c r="AH9" s="17"/>
      <c r="AI9" s="17">
        <v>0.19624121357274801</v>
      </c>
      <c r="AJ9" s="17">
        <v>0.36310042103336798</v>
      </c>
      <c r="AK9" s="17">
        <v>0.41476458695927498</v>
      </c>
      <c r="AL9" s="17">
        <v>0.108517177503932</v>
      </c>
      <c r="AM9" s="17">
        <v>0.20291493753914999</v>
      </c>
      <c r="AN9" s="17"/>
      <c r="AO9" s="17">
        <v>0.17062751037447799</v>
      </c>
      <c r="AP9" s="17">
        <v>0.357730294497969</v>
      </c>
      <c r="AQ9" s="17">
        <v>0.39741595545561498</v>
      </c>
      <c r="AR9" s="17"/>
      <c r="AS9" s="17">
        <v>0.22351756926069499</v>
      </c>
      <c r="AT9" s="17">
        <v>0.27924128018955402</v>
      </c>
      <c r="AU9" s="17">
        <v>0.347499167876679</v>
      </c>
      <c r="AV9" s="17">
        <v>0.31725513769911101</v>
      </c>
      <c r="AW9" s="17">
        <v>0.39986808133170898</v>
      </c>
    </row>
    <row r="10" spans="2:49" x14ac:dyDescent="0.25">
      <c r="B10" s="18" t="s">
        <v>670</v>
      </c>
      <c r="C10" s="17">
        <v>0.31251447611725802</v>
      </c>
      <c r="D10" s="17">
        <v>0.301498005598692</v>
      </c>
      <c r="E10" s="17">
        <v>0.32483207975606798</v>
      </c>
      <c r="F10" s="17"/>
      <c r="G10" s="17">
        <v>0.29385370746919498</v>
      </c>
      <c r="H10" s="17">
        <v>0.32752856183068102</v>
      </c>
      <c r="I10" s="17">
        <v>0.34116717934767998</v>
      </c>
      <c r="J10" s="17">
        <v>0.29691638550816402</v>
      </c>
      <c r="K10" s="17">
        <v>0.28121017033525603</v>
      </c>
      <c r="L10" s="17">
        <v>0.32321839426959498</v>
      </c>
      <c r="M10" s="17"/>
      <c r="N10" s="17">
        <v>0.33476668766102002</v>
      </c>
      <c r="O10" s="17">
        <v>0.308177905578914</v>
      </c>
      <c r="P10" s="17">
        <v>0.29966067910314498</v>
      </c>
      <c r="Q10" s="17">
        <v>0.302341271584251</v>
      </c>
      <c r="R10" s="17"/>
      <c r="S10" s="17">
        <v>0.32243430707776399</v>
      </c>
      <c r="T10" s="17">
        <v>0.326622220605361</v>
      </c>
      <c r="U10" s="17">
        <v>0.283466895788275</v>
      </c>
      <c r="V10" s="17">
        <v>0.31103466398198898</v>
      </c>
      <c r="W10" s="17">
        <v>0.311440574186715</v>
      </c>
      <c r="X10" s="17">
        <v>0.29170929732444001</v>
      </c>
      <c r="Y10" s="17">
        <v>0.32044990988601202</v>
      </c>
      <c r="Z10" s="17">
        <v>0.35735715171476601</v>
      </c>
      <c r="AA10" s="17">
        <v>0.34699989749980897</v>
      </c>
      <c r="AB10" s="17">
        <v>0.28370644228549002</v>
      </c>
      <c r="AC10" s="17">
        <v>0.263699971828526</v>
      </c>
      <c r="AD10" s="17"/>
      <c r="AE10" s="17">
        <v>0.29390176248197403</v>
      </c>
      <c r="AF10" s="17">
        <v>0.33745933261477101</v>
      </c>
      <c r="AG10" s="17">
        <v>0.32215943749466203</v>
      </c>
      <c r="AH10" s="17"/>
      <c r="AI10" s="17">
        <v>0.34367400903967699</v>
      </c>
      <c r="AJ10" s="17">
        <v>0.30264261119816899</v>
      </c>
      <c r="AK10" s="17">
        <v>0.344452801024691</v>
      </c>
      <c r="AL10" s="17">
        <v>0.310133530181679</v>
      </c>
      <c r="AM10" s="17">
        <v>0.317114666721105</v>
      </c>
      <c r="AN10" s="17"/>
      <c r="AO10" s="17">
        <v>0.35975261072241799</v>
      </c>
      <c r="AP10" s="17">
        <v>0.31775306311894003</v>
      </c>
      <c r="AQ10" s="17">
        <v>0.326187451306374</v>
      </c>
      <c r="AR10" s="17"/>
      <c r="AS10" s="17">
        <v>0.29315699608859502</v>
      </c>
      <c r="AT10" s="17">
        <v>0.33376829480787101</v>
      </c>
      <c r="AU10" s="17">
        <v>0.31960825344821803</v>
      </c>
      <c r="AV10" s="17">
        <v>0.31578834075342199</v>
      </c>
      <c r="AW10" s="17">
        <v>0.35688816537490697</v>
      </c>
    </row>
    <row r="11" spans="2:49" x14ac:dyDescent="0.25">
      <c r="B11" s="18" t="s">
        <v>671</v>
      </c>
      <c r="C11" s="17">
        <v>0.183045278320839</v>
      </c>
      <c r="D11" s="17">
        <v>0.21034277758511299</v>
      </c>
      <c r="E11" s="17">
        <v>0.15651787415672</v>
      </c>
      <c r="F11" s="17"/>
      <c r="G11" s="17">
        <v>0.19788562966183099</v>
      </c>
      <c r="H11" s="17">
        <v>0.160817272154861</v>
      </c>
      <c r="I11" s="17">
        <v>0.18338640690027699</v>
      </c>
      <c r="J11" s="17">
        <v>0.176773730979677</v>
      </c>
      <c r="K11" s="17">
        <v>0.159782261186491</v>
      </c>
      <c r="L11" s="17">
        <v>0.21152686370447901</v>
      </c>
      <c r="M11" s="17"/>
      <c r="N11" s="17">
        <v>0.16597769027659401</v>
      </c>
      <c r="O11" s="17">
        <v>0.19466057526972999</v>
      </c>
      <c r="P11" s="17">
        <v>0.19995686457237799</v>
      </c>
      <c r="Q11" s="17">
        <v>0.17521650815526801</v>
      </c>
      <c r="R11" s="17"/>
      <c r="S11" s="17">
        <v>0.19563868601644999</v>
      </c>
      <c r="T11" s="17">
        <v>0.17590877290579801</v>
      </c>
      <c r="U11" s="17">
        <v>0.18478840868843799</v>
      </c>
      <c r="V11" s="17">
        <v>0.18252719488261901</v>
      </c>
      <c r="W11" s="17">
        <v>0.21622964132172801</v>
      </c>
      <c r="X11" s="17">
        <v>0.20790055772143501</v>
      </c>
      <c r="Y11" s="17">
        <v>0.16173765754066599</v>
      </c>
      <c r="Z11" s="17">
        <v>0.158954441282283</v>
      </c>
      <c r="AA11" s="17">
        <v>0.161780674682835</v>
      </c>
      <c r="AB11" s="17">
        <v>0.17897671833016501</v>
      </c>
      <c r="AC11" s="17">
        <v>0.18080711724204401</v>
      </c>
      <c r="AD11" s="17"/>
      <c r="AE11" s="17">
        <v>0.24478813363071</v>
      </c>
      <c r="AF11" s="17">
        <v>0.14607522923682401</v>
      </c>
      <c r="AG11" s="17">
        <v>0.15135846230675101</v>
      </c>
      <c r="AH11" s="17"/>
      <c r="AI11" s="17">
        <v>0.24363658234273899</v>
      </c>
      <c r="AJ11" s="17">
        <v>0.15593499327558399</v>
      </c>
      <c r="AK11" s="17">
        <v>0.110716924355285</v>
      </c>
      <c r="AL11" s="17">
        <v>0.22796967485928399</v>
      </c>
      <c r="AM11" s="17">
        <v>0.16234961871825801</v>
      </c>
      <c r="AN11" s="17"/>
      <c r="AO11" s="17">
        <v>0.25969514754716799</v>
      </c>
      <c r="AP11" s="17">
        <v>0.15709839030890899</v>
      </c>
      <c r="AQ11" s="17">
        <v>0.15068033536748601</v>
      </c>
      <c r="AR11" s="17"/>
      <c r="AS11" s="17">
        <v>0.18926489663109</v>
      </c>
      <c r="AT11" s="17">
        <v>0.18976472988222201</v>
      </c>
      <c r="AU11" s="17">
        <v>0.158268910868199</v>
      </c>
      <c r="AV11" s="17">
        <v>0.190369070856682</v>
      </c>
      <c r="AW11" s="17">
        <v>0.12668192924973901</v>
      </c>
    </row>
    <row r="12" spans="2:49" ht="30" x14ac:dyDescent="0.25">
      <c r="B12" s="18" t="s">
        <v>672</v>
      </c>
      <c r="C12" s="17">
        <v>6.9117456189803403E-2</v>
      </c>
      <c r="D12" s="17">
        <v>8.7748883906567404E-2</v>
      </c>
      <c r="E12" s="17">
        <v>5.10854555349462E-2</v>
      </c>
      <c r="F12" s="17"/>
      <c r="G12" s="17">
        <v>6.5538930469333095E-2</v>
      </c>
      <c r="H12" s="17">
        <v>6.0765507672084502E-2</v>
      </c>
      <c r="I12" s="17">
        <v>7.4899326790256904E-2</v>
      </c>
      <c r="J12" s="17">
        <v>6.2725294726253406E-2</v>
      </c>
      <c r="K12" s="17">
        <v>8.5857691557794102E-2</v>
      </c>
      <c r="L12" s="17">
        <v>6.7574455986302406E-2</v>
      </c>
      <c r="M12" s="17"/>
      <c r="N12" s="17">
        <v>5.4027755498180403E-2</v>
      </c>
      <c r="O12" s="17">
        <v>5.9051173810984001E-2</v>
      </c>
      <c r="P12" s="17">
        <v>8.9614968025392303E-2</v>
      </c>
      <c r="Q12" s="17">
        <v>7.8330130280902799E-2</v>
      </c>
      <c r="R12" s="17"/>
      <c r="S12" s="17">
        <v>5.7101801588760201E-2</v>
      </c>
      <c r="T12" s="17">
        <v>5.67989118473506E-2</v>
      </c>
      <c r="U12" s="17">
        <v>7.9304295723843607E-2</v>
      </c>
      <c r="V12" s="17">
        <v>6.6715924200693805E-2</v>
      </c>
      <c r="W12" s="17">
        <v>7.7309645984609807E-2</v>
      </c>
      <c r="X12" s="17">
        <v>7.5848417144557506E-2</v>
      </c>
      <c r="Y12" s="17">
        <v>8.4769403470358703E-2</v>
      </c>
      <c r="Z12" s="17">
        <v>8.1386230110713303E-2</v>
      </c>
      <c r="AA12" s="17">
        <v>5.8012875471683101E-2</v>
      </c>
      <c r="AB12" s="17">
        <v>6.9075961895642995E-2</v>
      </c>
      <c r="AC12" s="17">
        <v>8.8850514988663698E-2</v>
      </c>
      <c r="AD12" s="17"/>
      <c r="AE12" s="17">
        <v>0.109114423435493</v>
      </c>
      <c r="AF12" s="17">
        <v>4.4361338994507699E-2</v>
      </c>
      <c r="AG12" s="17">
        <v>5.0735777780913899E-2</v>
      </c>
      <c r="AH12" s="17"/>
      <c r="AI12" s="17">
        <v>8.3654940406986095E-2</v>
      </c>
      <c r="AJ12" s="17">
        <v>5.7427206509353401E-2</v>
      </c>
      <c r="AK12" s="17">
        <v>3.4729381777411597E-2</v>
      </c>
      <c r="AL12" s="17">
        <v>0.16996326671314099</v>
      </c>
      <c r="AM12" s="17">
        <v>6.1773735588354597E-2</v>
      </c>
      <c r="AN12" s="17"/>
      <c r="AO12" s="17">
        <v>7.6439750482020299E-2</v>
      </c>
      <c r="AP12" s="17">
        <v>4.6927716802622498E-2</v>
      </c>
      <c r="AQ12" s="17">
        <v>3.8046807238537997E-2</v>
      </c>
      <c r="AR12" s="17"/>
      <c r="AS12" s="17">
        <v>8.6306590243170694E-2</v>
      </c>
      <c r="AT12" s="17">
        <v>5.9018611861087103E-2</v>
      </c>
      <c r="AU12" s="17">
        <v>6.0668020386381097E-2</v>
      </c>
      <c r="AV12" s="17">
        <v>7.3945569249701401E-2</v>
      </c>
      <c r="AW12" s="17">
        <v>5.9739616550303798E-2</v>
      </c>
    </row>
    <row r="13" spans="2:49" x14ac:dyDescent="0.25">
      <c r="B13" s="18" t="s">
        <v>150</v>
      </c>
      <c r="C13" s="19">
        <v>0.152160897031206</v>
      </c>
      <c r="D13" s="19">
        <v>0.123345260291385</v>
      </c>
      <c r="E13" s="19">
        <v>0.18004649699160499</v>
      </c>
      <c r="F13" s="19"/>
      <c r="G13" s="19">
        <v>0.12805940599035301</v>
      </c>
      <c r="H13" s="19">
        <v>0.16355512595220201</v>
      </c>
      <c r="I13" s="19">
        <v>0.14436260095265199</v>
      </c>
      <c r="J13" s="19">
        <v>0.16842849567311199</v>
      </c>
      <c r="K13" s="19">
        <v>0.18620851018057299</v>
      </c>
      <c r="L13" s="19">
        <v>0.129452254616226</v>
      </c>
      <c r="M13" s="19"/>
      <c r="N13" s="19">
        <v>0.112173615538205</v>
      </c>
      <c r="O13" s="19">
        <v>0.143657125898774</v>
      </c>
      <c r="P13" s="19">
        <v>0.148774891444654</v>
      </c>
      <c r="Q13" s="19">
        <v>0.20646971178568499</v>
      </c>
      <c r="R13" s="19"/>
      <c r="S13" s="19">
        <v>0.147092678819772</v>
      </c>
      <c r="T13" s="19">
        <v>0.142978670100364</v>
      </c>
      <c r="U13" s="19">
        <v>0.16137832423574899</v>
      </c>
      <c r="V13" s="19">
        <v>0.136301968168757</v>
      </c>
      <c r="W13" s="19">
        <v>9.80646514740416E-2</v>
      </c>
      <c r="X13" s="19">
        <v>0.16564090196983899</v>
      </c>
      <c r="Y13" s="19">
        <v>0.15593997026607601</v>
      </c>
      <c r="Z13" s="19">
        <v>0.15827561719989899</v>
      </c>
      <c r="AA13" s="19">
        <v>0.16803267640009001</v>
      </c>
      <c r="AB13" s="19">
        <v>0.16232935332641599</v>
      </c>
      <c r="AC13" s="19">
        <v>0.191145584176942</v>
      </c>
      <c r="AD13" s="19"/>
      <c r="AE13" s="19">
        <v>0.15496532056679599</v>
      </c>
      <c r="AF13" s="19">
        <v>0.10500759986897799</v>
      </c>
      <c r="AG13" s="19">
        <v>0.26083736877017699</v>
      </c>
      <c r="AH13" s="19"/>
      <c r="AI13" s="19">
        <v>0.13279325463784999</v>
      </c>
      <c r="AJ13" s="19">
        <v>0.120894767983526</v>
      </c>
      <c r="AK13" s="19">
        <v>9.5336305883337802E-2</v>
      </c>
      <c r="AL13" s="19">
        <v>0.183416350741963</v>
      </c>
      <c r="AM13" s="19">
        <v>0.25584704143313403</v>
      </c>
      <c r="AN13" s="19"/>
      <c r="AO13" s="19">
        <v>0.133484980873916</v>
      </c>
      <c r="AP13" s="19">
        <v>0.12049053527156001</v>
      </c>
      <c r="AQ13" s="19">
        <v>8.7669450631987E-2</v>
      </c>
      <c r="AR13" s="19"/>
      <c r="AS13" s="19">
        <v>0.20775394777644901</v>
      </c>
      <c r="AT13" s="19">
        <v>0.13820708325926701</v>
      </c>
      <c r="AU13" s="19">
        <v>0.113955647420522</v>
      </c>
      <c r="AV13" s="19">
        <v>0.10264188144108401</v>
      </c>
      <c r="AW13" s="19">
        <v>5.6822207493341201E-2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W2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684</v>
      </c>
      <c r="C9" s="17">
        <v>0.293248655038293</v>
      </c>
      <c r="D9" s="17">
        <v>0.28146973749933002</v>
      </c>
      <c r="E9" s="17">
        <v>0.30169535546625298</v>
      </c>
      <c r="F9" s="17"/>
      <c r="G9" s="17">
        <v>0.29514609105325001</v>
      </c>
      <c r="H9" s="17">
        <v>0.28505877228754201</v>
      </c>
      <c r="I9" s="17">
        <v>0.31636240573914898</v>
      </c>
      <c r="J9" s="17">
        <v>0.28695056330249002</v>
      </c>
      <c r="K9" s="17">
        <v>0.32359972928545899</v>
      </c>
      <c r="L9" s="17">
        <v>0.26454714523744199</v>
      </c>
      <c r="M9" s="17"/>
      <c r="N9" s="17">
        <v>0.32545780800282997</v>
      </c>
      <c r="O9" s="17">
        <v>0.30813682003209503</v>
      </c>
      <c r="P9" s="17">
        <v>0.24966372148086699</v>
      </c>
      <c r="Q9" s="17">
        <v>0.282363687868049</v>
      </c>
      <c r="R9" s="17"/>
      <c r="S9" s="17">
        <v>0.30972461680804397</v>
      </c>
      <c r="T9" s="17">
        <v>0.28796491936317198</v>
      </c>
      <c r="U9" s="17">
        <v>0.30498757085399603</v>
      </c>
      <c r="V9" s="17">
        <v>0.29811704809864598</v>
      </c>
      <c r="W9" s="17">
        <v>0.27097499219078702</v>
      </c>
      <c r="X9" s="17">
        <v>0.25718546130053899</v>
      </c>
      <c r="Y9" s="17">
        <v>0.27889223179932399</v>
      </c>
      <c r="Z9" s="17">
        <v>0.29424555160218502</v>
      </c>
      <c r="AA9" s="17">
        <v>0.28780635895370299</v>
      </c>
      <c r="AB9" s="17">
        <v>0.357102156668969</v>
      </c>
      <c r="AC9" s="17">
        <v>0.24863643840243199</v>
      </c>
      <c r="AD9" s="17"/>
      <c r="AE9" s="17">
        <v>0.20149665672932901</v>
      </c>
      <c r="AF9" s="17">
        <v>0.37719256721347399</v>
      </c>
      <c r="AG9" s="17">
        <v>0.25509288988039203</v>
      </c>
      <c r="AH9" s="17"/>
      <c r="AI9" s="17">
        <v>0.16053895475343199</v>
      </c>
      <c r="AJ9" s="17">
        <v>0.40562046508042598</v>
      </c>
      <c r="AK9" s="17">
        <v>0.39479567005938998</v>
      </c>
      <c r="AL9" s="17">
        <v>0.166428591847954</v>
      </c>
      <c r="AM9" s="17">
        <v>0.24941959523892801</v>
      </c>
      <c r="AN9" s="17"/>
      <c r="AO9" s="17">
        <v>0.12360499671349599</v>
      </c>
      <c r="AP9" s="17">
        <v>0.40109078734821102</v>
      </c>
      <c r="AQ9" s="17">
        <v>0.37918807613906802</v>
      </c>
      <c r="AR9" s="17"/>
      <c r="AS9" s="17">
        <v>0.23186755735554199</v>
      </c>
      <c r="AT9" s="17">
        <v>0.29871459260551497</v>
      </c>
      <c r="AU9" s="17">
        <v>0.34258858846147999</v>
      </c>
      <c r="AV9" s="17">
        <v>0.32656246380452397</v>
      </c>
      <c r="AW9" s="17">
        <v>0.280170137475722</v>
      </c>
    </row>
    <row r="10" spans="2:49" x14ac:dyDescent="0.25">
      <c r="B10" s="18" t="s">
        <v>685</v>
      </c>
      <c r="C10" s="17">
        <v>0.27628159859398099</v>
      </c>
      <c r="D10" s="17">
        <v>0.28628328289043298</v>
      </c>
      <c r="E10" s="17">
        <v>0.26491392877202902</v>
      </c>
      <c r="F10" s="17"/>
      <c r="G10" s="17">
        <v>0.291581172269192</v>
      </c>
      <c r="H10" s="17">
        <v>0.29356217669571499</v>
      </c>
      <c r="I10" s="17">
        <v>0.276146735206594</v>
      </c>
      <c r="J10" s="17">
        <v>0.27889753524248001</v>
      </c>
      <c r="K10" s="17">
        <v>0.286726385434242</v>
      </c>
      <c r="L10" s="17">
        <v>0.242892540530361</v>
      </c>
      <c r="M10" s="17"/>
      <c r="N10" s="17">
        <v>0.29508849559885503</v>
      </c>
      <c r="O10" s="17">
        <v>0.28211302013408401</v>
      </c>
      <c r="P10" s="17">
        <v>0.25651663430709698</v>
      </c>
      <c r="Q10" s="17">
        <v>0.26674326302975998</v>
      </c>
      <c r="R10" s="17"/>
      <c r="S10" s="17">
        <v>0.27341840165778702</v>
      </c>
      <c r="T10" s="17">
        <v>0.29294199512015701</v>
      </c>
      <c r="U10" s="17">
        <v>0.28820369926559702</v>
      </c>
      <c r="V10" s="17">
        <v>0.286043068721265</v>
      </c>
      <c r="W10" s="17">
        <v>0.26027018696429</v>
      </c>
      <c r="X10" s="17">
        <v>0.24617996390028901</v>
      </c>
      <c r="Y10" s="17">
        <v>0.26540158916255602</v>
      </c>
      <c r="Z10" s="17">
        <v>0.25278361452402298</v>
      </c>
      <c r="AA10" s="17">
        <v>0.24696979080192899</v>
      </c>
      <c r="AB10" s="17">
        <v>0.32467814090700903</v>
      </c>
      <c r="AC10" s="17">
        <v>0.29449993017982501</v>
      </c>
      <c r="AD10" s="17"/>
      <c r="AE10" s="17">
        <v>0.199317001883037</v>
      </c>
      <c r="AF10" s="17">
        <v>0.34988935903326002</v>
      </c>
      <c r="AG10" s="17">
        <v>0.24098498908524699</v>
      </c>
      <c r="AH10" s="17"/>
      <c r="AI10" s="17">
        <v>0.14763139082808499</v>
      </c>
      <c r="AJ10" s="17">
        <v>0.390645318235465</v>
      </c>
      <c r="AK10" s="17">
        <v>0.39938848042645098</v>
      </c>
      <c r="AL10" s="17">
        <v>0.152700918465315</v>
      </c>
      <c r="AM10" s="17">
        <v>0.22545100683139899</v>
      </c>
      <c r="AN10" s="17"/>
      <c r="AO10" s="17">
        <v>8.4186545239113397E-2</v>
      </c>
      <c r="AP10" s="17">
        <v>0.38163760802257402</v>
      </c>
      <c r="AQ10" s="17">
        <v>0.42600613260463699</v>
      </c>
      <c r="AR10" s="17"/>
      <c r="AS10" s="17">
        <v>0.24225576828429299</v>
      </c>
      <c r="AT10" s="17">
        <v>0.25873444822151898</v>
      </c>
      <c r="AU10" s="17">
        <v>0.30129446765314699</v>
      </c>
      <c r="AV10" s="17">
        <v>0.35273257964681198</v>
      </c>
      <c r="AW10" s="17">
        <v>0.28916624275911401</v>
      </c>
    </row>
    <row r="11" spans="2:49" ht="30" x14ac:dyDescent="0.25">
      <c r="B11" s="18" t="s">
        <v>686</v>
      </c>
      <c r="C11" s="17">
        <v>0.27264830642807503</v>
      </c>
      <c r="D11" s="17">
        <v>0.27565200745801799</v>
      </c>
      <c r="E11" s="17">
        <v>0.271578001381649</v>
      </c>
      <c r="F11" s="17"/>
      <c r="G11" s="17">
        <v>0.18777098485912</v>
      </c>
      <c r="H11" s="17">
        <v>0.17332366329184801</v>
      </c>
      <c r="I11" s="17">
        <v>0.240809211982288</v>
      </c>
      <c r="J11" s="17">
        <v>0.28441317786218601</v>
      </c>
      <c r="K11" s="17">
        <v>0.31240156236682798</v>
      </c>
      <c r="L11" s="17">
        <v>0.400362673465952</v>
      </c>
      <c r="M11" s="17"/>
      <c r="N11" s="17">
        <v>0.28136948131535899</v>
      </c>
      <c r="O11" s="17">
        <v>0.26851376061041599</v>
      </c>
      <c r="P11" s="17">
        <v>0.29350986287054498</v>
      </c>
      <c r="Q11" s="17">
        <v>0.24998999476264</v>
      </c>
      <c r="R11" s="17"/>
      <c r="S11" s="17">
        <v>0.25751930469572998</v>
      </c>
      <c r="T11" s="17">
        <v>0.25603917153598699</v>
      </c>
      <c r="U11" s="17">
        <v>0.27272974060433702</v>
      </c>
      <c r="V11" s="17">
        <v>0.274120238743078</v>
      </c>
      <c r="W11" s="17">
        <v>0.292476175707372</v>
      </c>
      <c r="X11" s="17">
        <v>0.28056735308834602</v>
      </c>
      <c r="Y11" s="17">
        <v>0.259164954924889</v>
      </c>
      <c r="Z11" s="17">
        <v>0.27033776208335197</v>
      </c>
      <c r="AA11" s="17">
        <v>0.26741875099715401</v>
      </c>
      <c r="AB11" s="17">
        <v>0.316950229818596</v>
      </c>
      <c r="AC11" s="17">
        <v>0.268645975195689</v>
      </c>
      <c r="AD11" s="17"/>
      <c r="AE11" s="17">
        <v>0.37101112618708798</v>
      </c>
      <c r="AF11" s="17">
        <v>0.230607503126047</v>
      </c>
      <c r="AG11" s="17">
        <v>0.207816245951294</v>
      </c>
      <c r="AH11" s="17"/>
      <c r="AI11" s="17">
        <v>0.39431158626405699</v>
      </c>
      <c r="AJ11" s="17">
        <v>0.19583459938903999</v>
      </c>
      <c r="AK11" s="17">
        <v>0.23926343663645</v>
      </c>
      <c r="AL11" s="17">
        <v>0.31293371638478801</v>
      </c>
      <c r="AM11" s="17">
        <v>0.216315274345492</v>
      </c>
      <c r="AN11" s="17"/>
      <c r="AO11" s="17">
        <v>0.41351594340965803</v>
      </c>
      <c r="AP11" s="17">
        <v>0.20472679591783699</v>
      </c>
      <c r="AQ11" s="17">
        <v>0.22706076034911599</v>
      </c>
      <c r="AR11" s="17"/>
      <c r="AS11" s="17">
        <v>0.29306963422504201</v>
      </c>
      <c r="AT11" s="17">
        <v>0.25897066966729299</v>
      </c>
      <c r="AU11" s="17">
        <v>0.252905816428733</v>
      </c>
      <c r="AV11" s="17">
        <v>0.247726586720041</v>
      </c>
      <c r="AW11" s="17">
        <v>0.28349831816131199</v>
      </c>
    </row>
    <row r="12" spans="2:49" ht="45" x14ac:dyDescent="0.25">
      <c r="B12" s="18" t="s">
        <v>687</v>
      </c>
      <c r="C12" s="17">
        <v>0.26355900775569902</v>
      </c>
      <c r="D12" s="17">
        <v>0.23746721192700401</v>
      </c>
      <c r="E12" s="17">
        <v>0.290150367434444</v>
      </c>
      <c r="F12" s="17"/>
      <c r="G12" s="17">
        <v>0.25052636047559201</v>
      </c>
      <c r="H12" s="17">
        <v>0.250728294169349</v>
      </c>
      <c r="I12" s="17">
        <v>0.21737320357516701</v>
      </c>
      <c r="J12" s="17">
        <v>0.25964762829378102</v>
      </c>
      <c r="K12" s="17">
        <v>0.28615230217521997</v>
      </c>
      <c r="L12" s="17">
        <v>0.308449679723097</v>
      </c>
      <c r="M12" s="17"/>
      <c r="N12" s="17">
        <v>0.302066409140476</v>
      </c>
      <c r="O12" s="17">
        <v>0.26925099071577102</v>
      </c>
      <c r="P12" s="17">
        <v>0.25500751391779602</v>
      </c>
      <c r="Q12" s="17">
        <v>0.22414476266321801</v>
      </c>
      <c r="R12" s="17"/>
      <c r="S12" s="17">
        <v>0.242094066899602</v>
      </c>
      <c r="T12" s="17">
        <v>0.27784907910363599</v>
      </c>
      <c r="U12" s="17">
        <v>0.25278784818913402</v>
      </c>
      <c r="V12" s="17">
        <v>0.26596281689846202</v>
      </c>
      <c r="W12" s="17">
        <v>0.25745914768807898</v>
      </c>
      <c r="X12" s="17">
        <v>0.22237741308460299</v>
      </c>
      <c r="Y12" s="17">
        <v>0.29660337878032</v>
      </c>
      <c r="Z12" s="17">
        <v>0.25425771645579898</v>
      </c>
      <c r="AA12" s="17">
        <v>0.22809454972870599</v>
      </c>
      <c r="AB12" s="17">
        <v>0.343603527636068</v>
      </c>
      <c r="AC12" s="17">
        <v>0.27063544406159601</v>
      </c>
      <c r="AD12" s="17"/>
      <c r="AE12" s="17">
        <v>0.24240754397563599</v>
      </c>
      <c r="AF12" s="17">
        <v>0.29334242286501899</v>
      </c>
      <c r="AG12" s="17">
        <v>0.22944109049237199</v>
      </c>
      <c r="AH12" s="17"/>
      <c r="AI12" s="17">
        <v>0.22761414997663301</v>
      </c>
      <c r="AJ12" s="17">
        <v>0.287676459557488</v>
      </c>
      <c r="AK12" s="17">
        <v>0.32822059168485501</v>
      </c>
      <c r="AL12" s="17">
        <v>0.13023702960660599</v>
      </c>
      <c r="AM12" s="17">
        <v>0.25140615199774202</v>
      </c>
      <c r="AN12" s="17"/>
      <c r="AO12" s="17">
        <v>0.18113924226806899</v>
      </c>
      <c r="AP12" s="17">
        <v>0.30045223444167501</v>
      </c>
      <c r="AQ12" s="17">
        <v>0.31768271458052899</v>
      </c>
      <c r="AR12" s="17"/>
      <c r="AS12" s="17">
        <v>0.22365348659641299</v>
      </c>
      <c r="AT12" s="17">
        <v>0.25027370142086502</v>
      </c>
      <c r="AU12" s="17">
        <v>0.302034886281137</v>
      </c>
      <c r="AV12" s="17">
        <v>0.27532699375444197</v>
      </c>
      <c r="AW12" s="17">
        <v>0.29261938782329</v>
      </c>
    </row>
    <row r="13" spans="2:49" ht="30" x14ac:dyDescent="0.25">
      <c r="B13" s="18" t="s">
        <v>688</v>
      </c>
      <c r="C13" s="17">
        <v>0.24537366532032501</v>
      </c>
      <c r="D13" s="17">
        <v>0.24852386347848299</v>
      </c>
      <c r="E13" s="17">
        <v>0.24377067054493601</v>
      </c>
      <c r="F13" s="17"/>
      <c r="G13" s="17">
        <v>0.220877731290816</v>
      </c>
      <c r="H13" s="17">
        <v>0.17813796283972999</v>
      </c>
      <c r="I13" s="17">
        <v>0.25668137746347303</v>
      </c>
      <c r="J13" s="17">
        <v>0.25765549440237601</v>
      </c>
      <c r="K13" s="17">
        <v>0.25389579559643399</v>
      </c>
      <c r="L13" s="17">
        <v>0.29163489895780498</v>
      </c>
      <c r="M13" s="17"/>
      <c r="N13" s="17">
        <v>0.27390903705421898</v>
      </c>
      <c r="O13" s="17">
        <v>0.24248140504608601</v>
      </c>
      <c r="P13" s="17">
        <v>0.22874323945475999</v>
      </c>
      <c r="Q13" s="17">
        <v>0.23509003212763699</v>
      </c>
      <c r="R13" s="17"/>
      <c r="S13" s="17">
        <v>0.24801930702415001</v>
      </c>
      <c r="T13" s="17">
        <v>0.22599613687982401</v>
      </c>
      <c r="U13" s="17">
        <v>0.241216049066349</v>
      </c>
      <c r="V13" s="17">
        <v>0.27294116579742</v>
      </c>
      <c r="W13" s="17">
        <v>0.234149399999066</v>
      </c>
      <c r="X13" s="17">
        <v>0.22937901732844199</v>
      </c>
      <c r="Y13" s="17">
        <v>0.26481091845021698</v>
      </c>
      <c r="Z13" s="17">
        <v>0.257288129719285</v>
      </c>
      <c r="AA13" s="17">
        <v>0.227921013601976</v>
      </c>
      <c r="AB13" s="17">
        <v>0.26141169805318898</v>
      </c>
      <c r="AC13" s="17">
        <v>0.25872823927519201</v>
      </c>
      <c r="AD13" s="17"/>
      <c r="AE13" s="17">
        <v>0.28947122215887799</v>
      </c>
      <c r="AF13" s="17">
        <v>0.218951304391342</v>
      </c>
      <c r="AG13" s="17">
        <v>0.23151419442148299</v>
      </c>
      <c r="AH13" s="17"/>
      <c r="AI13" s="17">
        <v>0.31069824315907701</v>
      </c>
      <c r="AJ13" s="17">
        <v>0.193498948389563</v>
      </c>
      <c r="AK13" s="17">
        <v>0.229827853389072</v>
      </c>
      <c r="AL13" s="17">
        <v>0.30324378429979298</v>
      </c>
      <c r="AM13" s="17">
        <v>0.23037276162246201</v>
      </c>
      <c r="AN13" s="17"/>
      <c r="AO13" s="17">
        <v>0.319664289409548</v>
      </c>
      <c r="AP13" s="17">
        <v>0.20942916765460801</v>
      </c>
      <c r="AQ13" s="17">
        <v>0.24976046397700399</v>
      </c>
      <c r="AR13" s="17"/>
      <c r="AS13" s="17">
        <v>0.241474968774267</v>
      </c>
      <c r="AT13" s="17">
        <v>0.24067226999895799</v>
      </c>
      <c r="AU13" s="17">
        <v>0.26193597631777699</v>
      </c>
      <c r="AV13" s="17">
        <v>0.236119893886442</v>
      </c>
      <c r="AW13" s="17">
        <v>0.24134696155524099</v>
      </c>
    </row>
    <row r="14" spans="2:49" ht="30" x14ac:dyDescent="0.25">
      <c r="B14" s="18" t="s">
        <v>689</v>
      </c>
      <c r="C14" s="17">
        <v>0.24439757245646199</v>
      </c>
      <c r="D14" s="17">
        <v>0.23566379168087701</v>
      </c>
      <c r="E14" s="17">
        <v>0.25111190872838302</v>
      </c>
      <c r="F14" s="17"/>
      <c r="G14" s="17">
        <v>0.274094468443145</v>
      </c>
      <c r="H14" s="17">
        <v>0.247257221391291</v>
      </c>
      <c r="I14" s="17">
        <v>0.26109114295128599</v>
      </c>
      <c r="J14" s="17">
        <v>0.24240877570429201</v>
      </c>
      <c r="K14" s="17">
        <v>0.23639121374390301</v>
      </c>
      <c r="L14" s="17">
        <v>0.215421772143777</v>
      </c>
      <c r="M14" s="17"/>
      <c r="N14" s="17">
        <v>0.27326733325028102</v>
      </c>
      <c r="O14" s="17">
        <v>0.26944288748457201</v>
      </c>
      <c r="P14" s="17">
        <v>0.213597588873467</v>
      </c>
      <c r="Q14" s="17">
        <v>0.215364049337949</v>
      </c>
      <c r="R14" s="17"/>
      <c r="S14" s="17">
        <v>0.26809128420435602</v>
      </c>
      <c r="T14" s="17">
        <v>0.25761734678670301</v>
      </c>
      <c r="U14" s="17">
        <v>0.27039765635556701</v>
      </c>
      <c r="V14" s="17">
        <v>0.28260945054731201</v>
      </c>
      <c r="W14" s="17">
        <v>0.22452626009235899</v>
      </c>
      <c r="X14" s="17">
        <v>0.20641359895699701</v>
      </c>
      <c r="Y14" s="17">
        <v>0.21312559343406801</v>
      </c>
      <c r="Z14" s="17">
        <v>0.21225710419781799</v>
      </c>
      <c r="AA14" s="17">
        <v>0.20827257799271701</v>
      </c>
      <c r="AB14" s="17">
        <v>0.273401699744238</v>
      </c>
      <c r="AC14" s="17">
        <v>0.232499248902404</v>
      </c>
      <c r="AD14" s="17"/>
      <c r="AE14" s="17">
        <v>0.16393434722334799</v>
      </c>
      <c r="AF14" s="17">
        <v>0.30809322466604999</v>
      </c>
      <c r="AG14" s="17">
        <v>0.225507799223404</v>
      </c>
      <c r="AH14" s="17"/>
      <c r="AI14" s="17">
        <v>0.124016250308318</v>
      </c>
      <c r="AJ14" s="17">
        <v>0.32350166236515299</v>
      </c>
      <c r="AK14" s="17">
        <v>0.38223779877212799</v>
      </c>
      <c r="AL14" s="17">
        <v>0.19496731496867301</v>
      </c>
      <c r="AM14" s="17">
        <v>0.204434346356835</v>
      </c>
      <c r="AN14" s="17"/>
      <c r="AO14" s="17">
        <v>0.104501304142642</v>
      </c>
      <c r="AP14" s="17">
        <v>0.32629027270233801</v>
      </c>
      <c r="AQ14" s="17">
        <v>0.31308783092289</v>
      </c>
      <c r="AR14" s="17"/>
      <c r="AS14" s="17">
        <v>0.18847160852814199</v>
      </c>
      <c r="AT14" s="17">
        <v>0.24399504881516301</v>
      </c>
      <c r="AU14" s="17">
        <v>0.28356409762231399</v>
      </c>
      <c r="AV14" s="17">
        <v>0.296506788668987</v>
      </c>
      <c r="AW14" s="17">
        <v>0.29434837891513099</v>
      </c>
    </row>
    <row r="15" spans="2:49" ht="30" x14ac:dyDescent="0.25">
      <c r="B15" s="18" t="s">
        <v>690</v>
      </c>
      <c r="C15" s="17">
        <v>0.23613222651194399</v>
      </c>
      <c r="D15" s="17">
        <v>0.25473618212282201</v>
      </c>
      <c r="E15" s="17">
        <v>0.21796742633487101</v>
      </c>
      <c r="F15" s="17"/>
      <c r="G15" s="17">
        <v>0.21581541477246799</v>
      </c>
      <c r="H15" s="17">
        <v>0.20932353127698899</v>
      </c>
      <c r="I15" s="17">
        <v>0.22526825826021199</v>
      </c>
      <c r="J15" s="17">
        <v>0.22992946681474899</v>
      </c>
      <c r="K15" s="17">
        <v>0.29867338240479002</v>
      </c>
      <c r="L15" s="17">
        <v>0.243575118934895</v>
      </c>
      <c r="M15" s="17"/>
      <c r="N15" s="17">
        <v>0.28478388270963101</v>
      </c>
      <c r="O15" s="17">
        <v>0.23337687448890401</v>
      </c>
      <c r="P15" s="17">
        <v>0.226274780496245</v>
      </c>
      <c r="Q15" s="17">
        <v>0.19401211890567999</v>
      </c>
      <c r="R15" s="17"/>
      <c r="S15" s="17">
        <v>0.21716696020221299</v>
      </c>
      <c r="T15" s="17">
        <v>0.23795287428575901</v>
      </c>
      <c r="U15" s="17">
        <v>0.22199934301045099</v>
      </c>
      <c r="V15" s="17">
        <v>0.27178582047201499</v>
      </c>
      <c r="W15" s="17">
        <v>0.243175882822253</v>
      </c>
      <c r="X15" s="17">
        <v>0.224334502287862</v>
      </c>
      <c r="Y15" s="17">
        <v>0.22436759466958001</v>
      </c>
      <c r="Z15" s="17">
        <v>0.16456030359760199</v>
      </c>
      <c r="AA15" s="17">
        <v>0.228084786065641</v>
      </c>
      <c r="AB15" s="17">
        <v>0.29219863711486499</v>
      </c>
      <c r="AC15" s="17">
        <v>0.24714526677325899</v>
      </c>
      <c r="AD15" s="17"/>
      <c r="AE15" s="17">
        <v>0.20376306244081099</v>
      </c>
      <c r="AF15" s="17">
        <v>0.28709254325476202</v>
      </c>
      <c r="AG15" s="17">
        <v>0.178789814042766</v>
      </c>
      <c r="AH15" s="17"/>
      <c r="AI15" s="17">
        <v>0.20561222367866899</v>
      </c>
      <c r="AJ15" s="17">
        <v>0.27471406072923299</v>
      </c>
      <c r="AK15" s="17">
        <v>0.28562956723103</v>
      </c>
      <c r="AL15" s="17">
        <v>0.111303644350242</v>
      </c>
      <c r="AM15" s="17">
        <v>0.18628722782096399</v>
      </c>
      <c r="AN15" s="17"/>
      <c r="AO15" s="17">
        <v>0.186507307553885</v>
      </c>
      <c r="AP15" s="17">
        <v>0.26570664770368801</v>
      </c>
      <c r="AQ15" s="17">
        <v>0.29093453416583798</v>
      </c>
      <c r="AR15" s="17"/>
      <c r="AS15" s="17">
        <v>0.19289064856812099</v>
      </c>
      <c r="AT15" s="17">
        <v>0.220677641520789</v>
      </c>
      <c r="AU15" s="17">
        <v>0.26990665398207903</v>
      </c>
      <c r="AV15" s="17">
        <v>0.30014095935327401</v>
      </c>
      <c r="AW15" s="17">
        <v>0.291230697471282</v>
      </c>
    </row>
    <row r="16" spans="2:49" ht="30" x14ac:dyDescent="0.25">
      <c r="B16" s="18" t="s">
        <v>691</v>
      </c>
      <c r="C16" s="17">
        <v>0.22868612149397</v>
      </c>
      <c r="D16" s="17">
        <v>0.23922839145879601</v>
      </c>
      <c r="E16" s="17">
        <v>0.21985535242371501</v>
      </c>
      <c r="F16" s="17"/>
      <c r="G16" s="17">
        <v>0.18058018641562901</v>
      </c>
      <c r="H16" s="17">
        <v>0.18164555357026699</v>
      </c>
      <c r="I16" s="17">
        <v>0.19516257242032001</v>
      </c>
      <c r="J16" s="17">
        <v>0.23138131658747099</v>
      </c>
      <c r="K16" s="17">
        <v>0.25023119464648502</v>
      </c>
      <c r="L16" s="17">
        <v>0.31005520026695699</v>
      </c>
      <c r="M16" s="17"/>
      <c r="N16" s="17">
        <v>0.26319421264642801</v>
      </c>
      <c r="O16" s="17">
        <v>0.23623044800887899</v>
      </c>
      <c r="P16" s="17">
        <v>0.199561808911289</v>
      </c>
      <c r="Q16" s="17">
        <v>0.20881806383131499</v>
      </c>
      <c r="R16" s="17"/>
      <c r="S16" s="17">
        <v>0.232871999563939</v>
      </c>
      <c r="T16" s="17">
        <v>0.24229689069565999</v>
      </c>
      <c r="U16" s="17">
        <v>0.24515337904704701</v>
      </c>
      <c r="V16" s="17">
        <v>0.22457095601635099</v>
      </c>
      <c r="W16" s="17">
        <v>0.19987663009942599</v>
      </c>
      <c r="X16" s="17">
        <v>0.19287362454912901</v>
      </c>
      <c r="Y16" s="17">
        <v>0.238623651100487</v>
      </c>
      <c r="Z16" s="17">
        <v>0.24681249208646999</v>
      </c>
      <c r="AA16" s="17">
        <v>0.21585544987486599</v>
      </c>
      <c r="AB16" s="17">
        <v>0.250606380552724</v>
      </c>
      <c r="AC16" s="17">
        <v>0.22578628275207099</v>
      </c>
      <c r="AD16" s="17"/>
      <c r="AE16" s="17">
        <v>0.301013606945842</v>
      </c>
      <c r="AF16" s="17">
        <v>0.19292760527005601</v>
      </c>
      <c r="AG16" s="17">
        <v>0.176479212546339</v>
      </c>
      <c r="AH16" s="17"/>
      <c r="AI16" s="17">
        <v>0.34531683361323401</v>
      </c>
      <c r="AJ16" s="17">
        <v>0.14213126160849501</v>
      </c>
      <c r="AK16" s="17">
        <v>0.242289115459768</v>
      </c>
      <c r="AL16" s="17">
        <v>0.25833246221309702</v>
      </c>
      <c r="AM16" s="17">
        <v>0.169341780128308</v>
      </c>
      <c r="AN16" s="17"/>
      <c r="AO16" s="17">
        <v>0.38750509407202599</v>
      </c>
      <c r="AP16" s="17">
        <v>0.15073108450546199</v>
      </c>
      <c r="AQ16" s="17">
        <v>0.20943479166520501</v>
      </c>
      <c r="AR16" s="17"/>
      <c r="AS16" s="17">
        <v>0.22925349907049999</v>
      </c>
      <c r="AT16" s="17">
        <v>0.22317840383364401</v>
      </c>
      <c r="AU16" s="17">
        <v>0.25023969676174102</v>
      </c>
      <c r="AV16" s="17">
        <v>0.22545510732113599</v>
      </c>
      <c r="AW16" s="17">
        <v>0.32382650451897499</v>
      </c>
    </row>
    <row r="17" spans="2:49" ht="30" x14ac:dyDescent="0.25">
      <c r="B17" s="18" t="s">
        <v>692</v>
      </c>
      <c r="C17" s="17">
        <v>0.14397517619158001</v>
      </c>
      <c r="D17" s="17">
        <v>0.16629086056565501</v>
      </c>
      <c r="E17" s="17">
        <v>0.122977711635811</v>
      </c>
      <c r="F17" s="17"/>
      <c r="G17" s="17">
        <v>0.13617874335393801</v>
      </c>
      <c r="H17" s="17">
        <v>0.125314525389149</v>
      </c>
      <c r="I17" s="17">
        <v>0.11796681723774601</v>
      </c>
      <c r="J17" s="17">
        <v>0.152639918988144</v>
      </c>
      <c r="K17" s="17">
        <v>0.16870467661175201</v>
      </c>
      <c r="L17" s="17">
        <v>0.16197167576650401</v>
      </c>
      <c r="M17" s="17"/>
      <c r="N17" s="17">
        <v>0.13597179109164501</v>
      </c>
      <c r="O17" s="17">
        <v>0.138907795485575</v>
      </c>
      <c r="P17" s="17">
        <v>0.158745278111382</v>
      </c>
      <c r="Q17" s="17">
        <v>0.143147371585162</v>
      </c>
      <c r="R17" s="17"/>
      <c r="S17" s="17">
        <v>0.14525929579897501</v>
      </c>
      <c r="T17" s="17">
        <v>0.14586234037086299</v>
      </c>
      <c r="U17" s="17">
        <v>0.139239960654687</v>
      </c>
      <c r="V17" s="17">
        <v>0.14553468181042301</v>
      </c>
      <c r="W17" s="17">
        <v>0.163693021749198</v>
      </c>
      <c r="X17" s="17">
        <v>0.13308476302516301</v>
      </c>
      <c r="Y17" s="17">
        <v>0.15336648375156101</v>
      </c>
      <c r="Z17" s="17">
        <v>0.16356017492184899</v>
      </c>
      <c r="AA17" s="17">
        <v>0.118457269418819</v>
      </c>
      <c r="AB17" s="17">
        <v>0.15414389821921101</v>
      </c>
      <c r="AC17" s="17">
        <v>0.139485804655443</v>
      </c>
      <c r="AD17" s="17"/>
      <c r="AE17" s="17">
        <v>0.196535888647077</v>
      </c>
      <c r="AF17" s="17">
        <v>0.109302974209284</v>
      </c>
      <c r="AG17" s="17">
        <v>0.13670277657480101</v>
      </c>
      <c r="AH17" s="17"/>
      <c r="AI17" s="17">
        <v>0.195155103074347</v>
      </c>
      <c r="AJ17" s="17">
        <v>0.106593712779634</v>
      </c>
      <c r="AK17" s="17">
        <v>0.126425438030389</v>
      </c>
      <c r="AL17" s="17">
        <v>0.25204744220112701</v>
      </c>
      <c r="AM17" s="17">
        <v>0.129393880671617</v>
      </c>
      <c r="AN17" s="17"/>
      <c r="AO17" s="17">
        <v>0.196122691874834</v>
      </c>
      <c r="AP17" s="17">
        <v>0.113160639401488</v>
      </c>
      <c r="AQ17" s="17">
        <v>0.13390426865335101</v>
      </c>
      <c r="AR17" s="17"/>
      <c r="AS17" s="17">
        <v>0.14042702773795401</v>
      </c>
      <c r="AT17" s="17">
        <v>0.17014104171344499</v>
      </c>
      <c r="AU17" s="17">
        <v>0.124250668351797</v>
      </c>
      <c r="AV17" s="17">
        <v>0.16899066262152301</v>
      </c>
      <c r="AW17" s="17">
        <v>0.162888914523973</v>
      </c>
    </row>
    <row r="18" spans="2:49" x14ac:dyDescent="0.25">
      <c r="B18" s="18" t="s">
        <v>693</v>
      </c>
      <c r="C18" s="17">
        <v>0.120487975747708</v>
      </c>
      <c r="D18" s="17">
        <v>0.13823012189196901</v>
      </c>
      <c r="E18" s="17">
        <v>0.100693703745694</v>
      </c>
      <c r="F18" s="17"/>
      <c r="G18" s="17">
        <v>0.170971760585859</v>
      </c>
      <c r="H18" s="17">
        <v>0.15129962886538001</v>
      </c>
      <c r="I18" s="17">
        <v>0.153988560598249</v>
      </c>
      <c r="J18" s="17">
        <v>8.1731481288657204E-2</v>
      </c>
      <c r="K18" s="17">
        <v>8.5722608853010002E-2</v>
      </c>
      <c r="L18" s="17">
        <v>8.8903925391166996E-2</v>
      </c>
      <c r="M18" s="17"/>
      <c r="N18" s="17">
        <v>0.125739811336814</v>
      </c>
      <c r="O18" s="17">
        <v>0.11681701253171101</v>
      </c>
      <c r="P18" s="17">
        <v>0.109942163704665</v>
      </c>
      <c r="Q18" s="17">
        <v>0.12930470855659901</v>
      </c>
      <c r="R18" s="17"/>
      <c r="S18" s="17">
        <v>0.13981336442200901</v>
      </c>
      <c r="T18" s="17">
        <v>0.12252017119396701</v>
      </c>
      <c r="U18" s="17">
        <v>0.102374923491329</v>
      </c>
      <c r="V18" s="17">
        <v>0.106921095506916</v>
      </c>
      <c r="W18" s="17">
        <v>0.121119134935601</v>
      </c>
      <c r="X18" s="17">
        <v>0.103335792958042</v>
      </c>
      <c r="Y18" s="17">
        <v>0.121073915352894</v>
      </c>
      <c r="Z18" s="17">
        <v>7.1780525239029294E-2</v>
      </c>
      <c r="AA18" s="17">
        <v>0.10531397990664</v>
      </c>
      <c r="AB18" s="17">
        <v>0.175120097294091</v>
      </c>
      <c r="AC18" s="17">
        <v>0.11751422609715099</v>
      </c>
      <c r="AD18" s="17"/>
      <c r="AE18" s="17">
        <v>6.3715443503493299E-2</v>
      </c>
      <c r="AF18" s="17">
        <v>0.16454430986270099</v>
      </c>
      <c r="AG18" s="17">
        <v>0.107034195160079</v>
      </c>
      <c r="AH18" s="17"/>
      <c r="AI18" s="17">
        <v>3.6821682634744501E-2</v>
      </c>
      <c r="AJ18" s="17">
        <v>0.19789873753835099</v>
      </c>
      <c r="AK18" s="17">
        <v>0.143667145254288</v>
      </c>
      <c r="AL18" s="17">
        <v>5.8337225582247201E-2</v>
      </c>
      <c r="AM18" s="17">
        <v>0.109203587723124</v>
      </c>
      <c r="AN18" s="17"/>
      <c r="AO18" s="17">
        <v>3.9029834202166401E-2</v>
      </c>
      <c r="AP18" s="17">
        <v>0.17822624524548999</v>
      </c>
      <c r="AQ18" s="17">
        <v>0.15005490306667099</v>
      </c>
      <c r="AR18" s="17"/>
      <c r="AS18" s="17">
        <v>9.3087616017012098E-2</v>
      </c>
      <c r="AT18" s="17">
        <v>0.122436639199355</v>
      </c>
      <c r="AU18" s="17">
        <v>0.127303906657803</v>
      </c>
      <c r="AV18" s="17">
        <v>0.16479783229922099</v>
      </c>
      <c r="AW18" s="17">
        <v>0.13161694836107801</v>
      </c>
    </row>
    <row r="19" spans="2:49" ht="30" x14ac:dyDescent="0.25">
      <c r="B19" s="18" t="s">
        <v>694</v>
      </c>
      <c r="C19" s="17">
        <v>0.11762897972714</v>
      </c>
      <c r="D19" s="17">
        <v>0.138239898460365</v>
      </c>
      <c r="E19" s="17">
        <v>9.8038963798659007E-2</v>
      </c>
      <c r="F19" s="17"/>
      <c r="G19" s="17">
        <v>0.107228829123521</v>
      </c>
      <c r="H19" s="17">
        <v>0.111164999972423</v>
      </c>
      <c r="I19" s="17">
        <v>0.14195964241409301</v>
      </c>
      <c r="J19" s="17">
        <v>8.4253851951946804E-2</v>
      </c>
      <c r="K19" s="17">
        <v>0.109081044554951</v>
      </c>
      <c r="L19" s="17">
        <v>0.14292774824094301</v>
      </c>
      <c r="M19" s="17"/>
      <c r="N19" s="17">
        <v>0.13444736927563899</v>
      </c>
      <c r="O19" s="17">
        <v>0.112528856254761</v>
      </c>
      <c r="P19" s="17">
        <v>0.100220474956273</v>
      </c>
      <c r="Q19" s="17">
        <v>0.12155675838596799</v>
      </c>
      <c r="R19" s="17"/>
      <c r="S19" s="17">
        <v>0.13245141714516701</v>
      </c>
      <c r="T19" s="17">
        <v>0.11352815423561501</v>
      </c>
      <c r="U19" s="17">
        <v>9.2284288278850296E-2</v>
      </c>
      <c r="V19" s="17">
        <v>0.116401074672608</v>
      </c>
      <c r="W19" s="17">
        <v>0.101163891674658</v>
      </c>
      <c r="X19" s="17">
        <v>0.13738651103885899</v>
      </c>
      <c r="Y19" s="17">
        <v>0.10612295673295601</v>
      </c>
      <c r="Z19" s="17">
        <v>0.11319424591729001</v>
      </c>
      <c r="AA19" s="17">
        <v>0.130191792534392</v>
      </c>
      <c r="AB19" s="17">
        <v>0.11787869773475899</v>
      </c>
      <c r="AC19" s="17">
        <v>0.11089606742701</v>
      </c>
      <c r="AD19" s="17"/>
      <c r="AE19" s="17">
        <v>0.146103793289976</v>
      </c>
      <c r="AF19" s="17">
        <v>0.107029910015733</v>
      </c>
      <c r="AG19" s="17">
        <v>0.102279185886106</v>
      </c>
      <c r="AH19" s="17"/>
      <c r="AI19" s="17">
        <v>0.148634110394186</v>
      </c>
      <c r="AJ19" s="17">
        <v>0.106326136483424</v>
      </c>
      <c r="AK19" s="17">
        <v>0.103526578815046</v>
      </c>
      <c r="AL19" s="17">
        <v>0.169736484426909</v>
      </c>
      <c r="AM19" s="17">
        <v>9.6469868778760001E-2</v>
      </c>
      <c r="AN19" s="17"/>
      <c r="AO19" s="17">
        <v>0.163551139208123</v>
      </c>
      <c r="AP19" s="17">
        <v>0.104993093798362</v>
      </c>
      <c r="AQ19" s="17">
        <v>0.11103725732121</v>
      </c>
      <c r="AR19" s="17"/>
      <c r="AS19" s="17">
        <v>0.11485280024509199</v>
      </c>
      <c r="AT19" s="17">
        <v>0.104937252265718</v>
      </c>
      <c r="AU19" s="17">
        <v>0.13138042457708601</v>
      </c>
      <c r="AV19" s="17">
        <v>0.12334677932233901</v>
      </c>
      <c r="AW19" s="17">
        <v>0.190044371541915</v>
      </c>
    </row>
    <row r="20" spans="2:49" x14ac:dyDescent="0.25">
      <c r="B20" s="18" t="s">
        <v>104</v>
      </c>
      <c r="C20" s="17">
        <v>0.107365534079621</v>
      </c>
      <c r="D20" s="17">
        <v>8.5129946582299401E-2</v>
      </c>
      <c r="E20" s="17">
        <v>0.12951355806554099</v>
      </c>
      <c r="F20" s="17"/>
      <c r="G20" s="17">
        <v>0.106038738209967</v>
      </c>
      <c r="H20" s="17">
        <v>0.121203116321736</v>
      </c>
      <c r="I20" s="17">
        <v>9.8156005087419104E-2</v>
      </c>
      <c r="J20" s="17">
        <v>0.128393282884224</v>
      </c>
      <c r="K20" s="17">
        <v>9.7558881967585706E-2</v>
      </c>
      <c r="L20" s="17">
        <v>9.4005486170703798E-2</v>
      </c>
      <c r="M20" s="17"/>
      <c r="N20" s="17">
        <v>7.7009073388785196E-2</v>
      </c>
      <c r="O20" s="17">
        <v>9.7228681328343697E-2</v>
      </c>
      <c r="P20" s="17">
        <v>0.103647325350324</v>
      </c>
      <c r="Q20" s="17">
        <v>0.14995192572621099</v>
      </c>
      <c r="R20" s="17"/>
      <c r="S20" s="17">
        <v>8.2748919865225604E-2</v>
      </c>
      <c r="T20" s="17">
        <v>0.117960643652694</v>
      </c>
      <c r="U20" s="17">
        <v>0.120100952201735</v>
      </c>
      <c r="V20" s="17">
        <v>9.9644888628822301E-2</v>
      </c>
      <c r="W20" s="17">
        <v>0.11899577506376199</v>
      </c>
      <c r="X20" s="17">
        <v>0.141196004631614</v>
      </c>
      <c r="Y20" s="17">
        <v>0.11100299288686501</v>
      </c>
      <c r="Z20" s="17">
        <v>8.6195896551284901E-2</v>
      </c>
      <c r="AA20" s="17">
        <v>0.119172374466192</v>
      </c>
      <c r="AB20" s="17">
        <v>7.7802298898252006E-2</v>
      </c>
      <c r="AC20" s="17">
        <v>0.10344050740421599</v>
      </c>
      <c r="AD20" s="17"/>
      <c r="AE20" s="17">
        <v>9.6299825416001503E-2</v>
      </c>
      <c r="AF20" s="17">
        <v>7.5308934782094605E-2</v>
      </c>
      <c r="AG20" s="17">
        <v>0.19119774493274699</v>
      </c>
      <c r="AH20" s="17"/>
      <c r="AI20" s="17">
        <v>9.4623262462826499E-2</v>
      </c>
      <c r="AJ20" s="17">
        <v>6.8805761942306101E-2</v>
      </c>
      <c r="AK20" s="17">
        <v>5.9412820279575902E-2</v>
      </c>
      <c r="AL20" s="17">
        <v>0.13418374213401099</v>
      </c>
      <c r="AM20" s="17">
        <v>0.20761228425346501</v>
      </c>
      <c r="AN20" s="17"/>
      <c r="AO20" s="17">
        <v>9.2759971650811804E-2</v>
      </c>
      <c r="AP20" s="17">
        <v>7.6429385891864696E-2</v>
      </c>
      <c r="AQ20" s="17">
        <v>7.7299019364981E-2</v>
      </c>
      <c r="AR20" s="17"/>
      <c r="AS20" s="17">
        <v>0.14494048221021999</v>
      </c>
      <c r="AT20" s="17">
        <v>0.107818777134462</v>
      </c>
      <c r="AU20" s="17">
        <v>7.3056820679240006E-2</v>
      </c>
      <c r="AV20" s="17">
        <v>6.05092869530005E-2</v>
      </c>
      <c r="AW20" s="17">
        <v>0.11347966399749899</v>
      </c>
    </row>
    <row r="21" spans="2:49" ht="30" x14ac:dyDescent="0.25">
      <c r="B21" s="18" t="s">
        <v>695</v>
      </c>
      <c r="C21" s="17">
        <v>8.8536492888655505E-2</v>
      </c>
      <c r="D21" s="17">
        <v>0.104008112118521</v>
      </c>
      <c r="E21" s="17">
        <v>7.2646775536212599E-2</v>
      </c>
      <c r="F21" s="17"/>
      <c r="G21" s="17">
        <v>0.10687395638036699</v>
      </c>
      <c r="H21" s="17">
        <v>0.110980212469572</v>
      </c>
      <c r="I21" s="17">
        <v>8.8928477824771104E-2</v>
      </c>
      <c r="J21" s="17">
        <v>9.3303564744498704E-2</v>
      </c>
      <c r="K21" s="17">
        <v>7.1698911662128703E-2</v>
      </c>
      <c r="L21" s="17">
        <v>6.5023349470998401E-2</v>
      </c>
      <c r="M21" s="17"/>
      <c r="N21" s="17">
        <v>0.110636135049099</v>
      </c>
      <c r="O21" s="17">
        <v>8.7644440679635505E-2</v>
      </c>
      <c r="P21" s="17">
        <v>7.1136931604252496E-2</v>
      </c>
      <c r="Q21" s="17">
        <v>8.2668076195851703E-2</v>
      </c>
      <c r="R21" s="17"/>
      <c r="S21" s="17">
        <v>0.101389587944753</v>
      </c>
      <c r="T21" s="17">
        <v>9.1777982873583394E-2</v>
      </c>
      <c r="U21" s="17">
        <v>8.5757064662436197E-2</v>
      </c>
      <c r="V21" s="17">
        <v>7.98649353907286E-2</v>
      </c>
      <c r="W21" s="17">
        <v>8.5976498319005099E-2</v>
      </c>
      <c r="X21" s="17">
        <v>7.5862123938770704E-2</v>
      </c>
      <c r="Y21" s="17">
        <v>7.6252937712571106E-2</v>
      </c>
      <c r="Z21" s="17">
        <v>8.1478726172466306E-2</v>
      </c>
      <c r="AA21" s="17">
        <v>8.9761926120743005E-2</v>
      </c>
      <c r="AB21" s="17">
        <v>8.5581940229737294E-2</v>
      </c>
      <c r="AC21" s="17">
        <v>0.11844002282199299</v>
      </c>
      <c r="AD21" s="17"/>
      <c r="AE21" s="17">
        <v>7.1158343620379594E-2</v>
      </c>
      <c r="AF21" s="17">
        <v>0.10561854373662501</v>
      </c>
      <c r="AG21" s="17">
        <v>7.6713650743350001E-2</v>
      </c>
      <c r="AH21" s="17"/>
      <c r="AI21" s="17">
        <v>6.2387295347791999E-2</v>
      </c>
      <c r="AJ21" s="17">
        <v>0.11540478344606001</v>
      </c>
      <c r="AK21" s="17">
        <v>0.1267506749291</v>
      </c>
      <c r="AL21" s="17">
        <v>4.8805141350535E-2</v>
      </c>
      <c r="AM21" s="17">
        <v>6.2240374950186E-2</v>
      </c>
      <c r="AN21" s="17"/>
      <c r="AO21" s="17">
        <v>5.3849180161529703E-2</v>
      </c>
      <c r="AP21" s="17">
        <v>0.110675284796364</v>
      </c>
      <c r="AQ21" s="17">
        <v>0.11280675617992</v>
      </c>
      <c r="AR21" s="17"/>
      <c r="AS21" s="17">
        <v>7.5872878213740405E-2</v>
      </c>
      <c r="AT21" s="17">
        <v>8.5713920802557797E-2</v>
      </c>
      <c r="AU21" s="17">
        <v>9.9148888481262396E-2</v>
      </c>
      <c r="AV21" s="17">
        <v>0.124068386748541</v>
      </c>
      <c r="AW21" s="17">
        <v>0.16934442246762099</v>
      </c>
    </row>
    <row r="22" spans="2:49" x14ac:dyDescent="0.25">
      <c r="B22" s="18" t="s">
        <v>73</v>
      </c>
      <c r="C22" s="19">
        <v>3.5915047289468101E-2</v>
      </c>
      <c r="D22" s="19">
        <v>3.04582168092228E-2</v>
      </c>
      <c r="E22" s="19">
        <v>4.1541976159288702E-2</v>
      </c>
      <c r="F22" s="19"/>
      <c r="G22" s="19">
        <v>1.7996713593727301E-2</v>
      </c>
      <c r="H22" s="19">
        <v>4.5695020801463801E-2</v>
      </c>
      <c r="I22" s="19">
        <v>3.5144888438309797E-2</v>
      </c>
      <c r="J22" s="19">
        <v>3.5326150189752603E-2</v>
      </c>
      <c r="K22" s="19">
        <v>3.6900235077898497E-2</v>
      </c>
      <c r="L22" s="19">
        <v>4.04971789371842E-2</v>
      </c>
      <c r="M22" s="19"/>
      <c r="N22" s="19">
        <v>3.0185401934917099E-2</v>
      </c>
      <c r="O22" s="19">
        <v>3.0663793511989199E-2</v>
      </c>
      <c r="P22" s="19">
        <v>4.4858979771118801E-2</v>
      </c>
      <c r="Q22" s="19">
        <v>3.9328109818615502E-2</v>
      </c>
      <c r="R22" s="19"/>
      <c r="S22" s="19">
        <v>2.9222860799425199E-2</v>
      </c>
      <c r="T22" s="19">
        <v>3.5666840171257E-2</v>
      </c>
      <c r="U22" s="19">
        <v>4.8474343048766799E-2</v>
      </c>
      <c r="V22" s="19">
        <v>3.2924288619789702E-2</v>
      </c>
      <c r="W22" s="19">
        <v>3.5721115101441103E-2</v>
      </c>
      <c r="X22" s="19">
        <v>4.1404656078319599E-2</v>
      </c>
      <c r="Y22" s="19">
        <v>5.7692165643734E-2</v>
      </c>
      <c r="Z22" s="19">
        <v>3.3532245742938602E-2</v>
      </c>
      <c r="AA22" s="19">
        <v>2.84107806282764E-2</v>
      </c>
      <c r="AB22" s="19">
        <v>2.1815441320835301E-2</v>
      </c>
      <c r="AC22" s="19">
        <v>3.9883784218245198E-2</v>
      </c>
      <c r="AD22" s="19"/>
      <c r="AE22" s="19">
        <v>4.1001324322205802E-2</v>
      </c>
      <c r="AF22" s="19">
        <v>2.94813558025422E-2</v>
      </c>
      <c r="AG22" s="19">
        <v>4.85823214675071E-2</v>
      </c>
      <c r="AH22" s="19"/>
      <c r="AI22" s="19">
        <v>3.9851727495477801E-2</v>
      </c>
      <c r="AJ22" s="19">
        <v>2.5264569978357299E-2</v>
      </c>
      <c r="AK22" s="19">
        <v>1.0018200437558701E-2</v>
      </c>
      <c r="AL22" s="19">
        <v>4.89763989115619E-2</v>
      </c>
      <c r="AM22" s="19">
        <v>5.6471625073444401E-2</v>
      </c>
      <c r="AN22" s="19"/>
      <c r="AO22" s="19">
        <v>3.4487296176021101E-2</v>
      </c>
      <c r="AP22" s="19">
        <v>2.3459517538349101E-2</v>
      </c>
      <c r="AQ22" s="19">
        <v>1.5635647140243E-2</v>
      </c>
      <c r="AR22" s="19"/>
      <c r="AS22" s="19">
        <v>4.2669093860822002E-2</v>
      </c>
      <c r="AT22" s="19">
        <v>3.6256758809538402E-2</v>
      </c>
      <c r="AU22" s="19">
        <v>2.0446283656125702E-2</v>
      </c>
      <c r="AV22" s="19">
        <v>3.46978281966299E-2</v>
      </c>
      <c r="AW22" s="19">
        <v>2.5834337323396898E-2</v>
      </c>
    </row>
    <row r="23" spans="2:49" x14ac:dyDescent="0.25">
      <c r="B23" s="16"/>
    </row>
    <row r="24" spans="2:49" x14ac:dyDescent="0.25">
      <c r="B24" t="s">
        <v>77</v>
      </c>
    </row>
    <row r="25" spans="2:49" x14ac:dyDescent="0.25">
      <c r="B25" t="s">
        <v>78</v>
      </c>
    </row>
    <row r="27" spans="2:49" x14ac:dyDescent="0.25">
      <c r="B27"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W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90" x14ac:dyDescent="0.25">
      <c r="B9" s="18" t="s">
        <v>697</v>
      </c>
      <c r="C9" s="17">
        <v>0.55942029236462898</v>
      </c>
      <c r="D9" s="17">
        <v>0.55967879955660205</v>
      </c>
      <c r="E9" s="17">
        <v>0.55837162128645701</v>
      </c>
      <c r="F9" s="17"/>
      <c r="G9" s="17">
        <v>0.55871831982598696</v>
      </c>
      <c r="H9" s="17">
        <v>0.52415128188424398</v>
      </c>
      <c r="I9" s="17">
        <v>0.49973711352623701</v>
      </c>
      <c r="J9" s="17">
        <v>0.53125699620782696</v>
      </c>
      <c r="K9" s="17">
        <v>0.58560665095197595</v>
      </c>
      <c r="L9" s="17">
        <v>0.64253645348155597</v>
      </c>
      <c r="M9" s="17"/>
      <c r="N9" s="17">
        <v>0.632708377406206</v>
      </c>
      <c r="O9" s="17">
        <v>0.56134284326261097</v>
      </c>
      <c r="P9" s="17">
        <v>0.50550451087557402</v>
      </c>
      <c r="Q9" s="17">
        <v>0.52898199418938496</v>
      </c>
      <c r="R9" s="17"/>
      <c r="S9" s="17">
        <v>0.59800282882470202</v>
      </c>
      <c r="T9" s="17">
        <v>0.54435845848640796</v>
      </c>
      <c r="U9" s="17">
        <v>0.54168909948191601</v>
      </c>
      <c r="V9" s="17">
        <v>0.58311021318058498</v>
      </c>
      <c r="W9" s="17">
        <v>0.52958090459438201</v>
      </c>
      <c r="X9" s="17">
        <v>0.51069134329794597</v>
      </c>
      <c r="Y9" s="17">
        <v>0.55759659567402298</v>
      </c>
      <c r="Z9" s="17">
        <v>0.54086454109924098</v>
      </c>
      <c r="AA9" s="17">
        <v>0.57502600321701802</v>
      </c>
      <c r="AB9" s="17">
        <v>0.60982734064601696</v>
      </c>
      <c r="AC9" s="17">
        <v>0.498410670847448</v>
      </c>
      <c r="AD9" s="17"/>
      <c r="AE9" s="17">
        <v>0.50381738043177804</v>
      </c>
      <c r="AF9" s="17">
        <v>0.64541873233036895</v>
      </c>
      <c r="AG9" s="17">
        <v>0.46454395730016701</v>
      </c>
      <c r="AH9" s="17"/>
      <c r="AI9" s="17">
        <v>0.529822268258206</v>
      </c>
      <c r="AJ9" s="17">
        <v>0.613980744066429</v>
      </c>
      <c r="AK9" s="17">
        <v>0.74475051102335499</v>
      </c>
      <c r="AL9" s="17">
        <v>0.36738475040290502</v>
      </c>
      <c r="AM9" s="17">
        <v>0.45296160797800999</v>
      </c>
      <c r="AN9" s="17"/>
      <c r="AO9" s="17">
        <v>0.54180165919371504</v>
      </c>
      <c r="AP9" s="17">
        <v>0.62234053275455603</v>
      </c>
      <c r="AQ9" s="17">
        <v>0.70172459719352898</v>
      </c>
      <c r="AR9" s="17"/>
      <c r="AS9" s="17">
        <v>0.50090173376207003</v>
      </c>
      <c r="AT9" s="17">
        <v>0.55084465669999205</v>
      </c>
      <c r="AU9" s="17">
        <v>0.613356711275862</v>
      </c>
      <c r="AV9" s="17">
        <v>0.60397677809539296</v>
      </c>
      <c r="AW9" s="17">
        <v>0.592019020110512</v>
      </c>
    </row>
    <row r="10" spans="2:49" ht="120" x14ac:dyDescent="0.25">
      <c r="B10" s="18" t="s">
        <v>698</v>
      </c>
      <c r="C10" s="17">
        <v>0.218284207401234</v>
      </c>
      <c r="D10" s="17">
        <v>0.24796111336048501</v>
      </c>
      <c r="E10" s="17">
        <v>0.19012953834141499</v>
      </c>
      <c r="F10" s="17"/>
      <c r="G10" s="17">
        <v>0.25387813541277998</v>
      </c>
      <c r="H10" s="17">
        <v>0.25542192728693303</v>
      </c>
      <c r="I10" s="17">
        <v>0.26764406210460601</v>
      </c>
      <c r="J10" s="17">
        <v>0.20616613700800199</v>
      </c>
      <c r="K10" s="17">
        <v>0.18618531644116501</v>
      </c>
      <c r="L10" s="17">
        <v>0.15523449160167699</v>
      </c>
      <c r="M10" s="17"/>
      <c r="N10" s="17">
        <v>0.22083472418032299</v>
      </c>
      <c r="O10" s="17">
        <v>0.21137196619294299</v>
      </c>
      <c r="P10" s="17">
        <v>0.23779443721021601</v>
      </c>
      <c r="Q10" s="17">
        <v>0.206136295340584</v>
      </c>
      <c r="R10" s="17"/>
      <c r="S10" s="17">
        <v>0.237950225291405</v>
      </c>
      <c r="T10" s="17">
        <v>0.24542610540671</v>
      </c>
      <c r="U10" s="17">
        <v>0.18302619714472601</v>
      </c>
      <c r="V10" s="17">
        <v>0.209422967223859</v>
      </c>
      <c r="W10" s="17">
        <v>0.265859349575154</v>
      </c>
      <c r="X10" s="17">
        <v>0.235514958478133</v>
      </c>
      <c r="Y10" s="17">
        <v>0.19479942466171399</v>
      </c>
      <c r="Z10" s="17">
        <v>0.21504012582107301</v>
      </c>
      <c r="AA10" s="17">
        <v>0.19089293440046801</v>
      </c>
      <c r="AB10" s="17">
        <v>0.202090791073707</v>
      </c>
      <c r="AC10" s="17">
        <v>0.19722691389746599</v>
      </c>
      <c r="AD10" s="17"/>
      <c r="AE10" s="17">
        <v>0.28023907674675402</v>
      </c>
      <c r="AF10" s="17">
        <v>0.18364644333482999</v>
      </c>
      <c r="AG10" s="17">
        <v>0.18407229958473401</v>
      </c>
      <c r="AH10" s="17"/>
      <c r="AI10" s="17">
        <v>0.26132517773449199</v>
      </c>
      <c r="AJ10" s="17">
        <v>0.21232411600291301</v>
      </c>
      <c r="AK10" s="17">
        <v>0.14039981751268699</v>
      </c>
      <c r="AL10" s="17">
        <v>0.39699335700213401</v>
      </c>
      <c r="AM10" s="17">
        <v>0.19521969796746799</v>
      </c>
      <c r="AN10" s="17"/>
      <c r="AO10" s="17">
        <v>0.273383114393974</v>
      </c>
      <c r="AP10" s="17">
        <v>0.20413150131758201</v>
      </c>
      <c r="AQ10" s="17">
        <v>0.18028581507195099</v>
      </c>
      <c r="AR10" s="17"/>
      <c r="AS10" s="17">
        <v>0.22088924333837101</v>
      </c>
      <c r="AT10" s="17">
        <v>0.218264691268788</v>
      </c>
      <c r="AU10" s="17">
        <v>0.217414155604325</v>
      </c>
      <c r="AV10" s="17">
        <v>0.25414133406760098</v>
      </c>
      <c r="AW10" s="17">
        <v>0.24553357860795599</v>
      </c>
    </row>
    <row r="11" spans="2:49" x14ac:dyDescent="0.25">
      <c r="B11" s="18" t="s">
        <v>150</v>
      </c>
      <c r="C11" s="19">
        <v>0.22229550023413699</v>
      </c>
      <c r="D11" s="19">
        <v>0.19236008708291299</v>
      </c>
      <c r="E11" s="19">
        <v>0.251498840372127</v>
      </c>
      <c r="F11" s="19"/>
      <c r="G11" s="19">
        <v>0.187403544761233</v>
      </c>
      <c r="H11" s="19">
        <v>0.22042679082882399</v>
      </c>
      <c r="I11" s="19">
        <v>0.23261882436915701</v>
      </c>
      <c r="J11" s="19">
        <v>0.26257686678417103</v>
      </c>
      <c r="K11" s="19">
        <v>0.22820803260686001</v>
      </c>
      <c r="L11" s="19">
        <v>0.20222905491676699</v>
      </c>
      <c r="M11" s="19"/>
      <c r="N11" s="19">
        <v>0.14645689841347101</v>
      </c>
      <c r="O11" s="19">
        <v>0.22728519054444599</v>
      </c>
      <c r="P11" s="19">
        <v>0.25670105191421</v>
      </c>
      <c r="Q11" s="19">
        <v>0.26488171047003101</v>
      </c>
      <c r="R11" s="19"/>
      <c r="S11" s="19">
        <v>0.16404694588389299</v>
      </c>
      <c r="T11" s="19">
        <v>0.21021543610688301</v>
      </c>
      <c r="U11" s="19">
        <v>0.27528470337335798</v>
      </c>
      <c r="V11" s="19">
        <v>0.20746681959555599</v>
      </c>
      <c r="W11" s="19">
        <v>0.20455974583046399</v>
      </c>
      <c r="X11" s="19">
        <v>0.253793698223921</v>
      </c>
      <c r="Y11" s="19">
        <v>0.24760397966426301</v>
      </c>
      <c r="Z11" s="19">
        <v>0.24409533307968601</v>
      </c>
      <c r="AA11" s="19">
        <v>0.234081062382515</v>
      </c>
      <c r="AB11" s="19">
        <v>0.18808186828027601</v>
      </c>
      <c r="AC11" s="19">
        <v>0.30436241525508601</v>
      </c>
      <c r="AD11" s="19"/>
      <c r="AE11" s="19">
        <v>0.21594354282146799</v>
      </c>
      <c r="AF11" s="19">
        <v>0.17093482433480101</v>
      </c>
      <c r="AG11" s="19">
        <v>0.35138374311510001</v>
      </c>
      <c r="AH11" s="19"/>
      <c r="AI11" s="19">
        <v>0.20885255400730199</v>
      </c>
      <c r="AJ11" s="19">
        <v>0.17369513993065899</v>
      </c>
      <c r="AK11" s="19">
        <v>0.114849671463958</v>
      </c>
      <c r="AL11" s="19">
        <v>0.23562189259496</v>
      </c>
      <c r="AM11" s="19">
        <v>0.35181869405452199</v>
      </c>
      <c r="AN11" s="19"/>
      <c r="AO11" s="19">
        <v>0.18481522641231099</v>
      </c>
      <c r="AP11" s="19">
        <v>0.17352796592786199</v>
      </c>
      <c r="AQ11" s="19">
        <v>0.11798958773451999</v>
      </c>
      <c r="AR11" s="19"/>
      <c r="AS11" s="19">
        <v>0.27820902289955801</v>
      </c>
      <c r="AT11" s="19">
        <v>0.23089065203122</v>
      </c>
      <c r="AU11" s="19">
        <v>0.169229133119813</v>
      </c>
      <c r="AV11" s="19">
        <v>0.141881887837006</v>
      </c>
      <c r="AW11" s="19">
        <v>0.16244740128153201</v>
      </c>
    </row>
    <row r="12" spans="2:49" x14ac:dyDescent="0.25">
      <c r="B12" s="16"/>
    </row>
    <row r="13" spans="2:49" x14ac:dyDescent="0.25">
      <c r="B13" t="s">
        <v>77</v>
      </c>
    </row>
    <row r="14" spans="2:49" x14ac:dyDescent="0.25">
      <c r="B14" t="s">
        <v>78</v>
      </c>
    </row>
    <row r="16" spans="2:49" x14ac:dyDescent="0.25">
      <c r="B16"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F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703</v>
      </c>
      <c r="E2" s="26"/>
      <c r="F2" s="26"/>
    </row>
    <row r="6" spans="2:6" ht="50.1" customHeight="1" x14ac:dyDescent="0.25">
      <c r="B6" s="20" t="s">
        <v>15</v>
      </c>
      <c r="C6" s="20" t="s">
        <v>700</v>
      </c>
      <c r="D6" s="20" t="s">
        <v>701</v>
      </c>
      <c r="E6" s="20" t="s">
        <v>702</v>
      </c>
    </row>
    <row r="7" spans="2:6" x14ac:dyDescent="0.25">
      <c r="B7" s="18" t="s">
        <v>172</v>
      </c>
      <c r="C7" s="17">
        <v>0.26878773705188203</v>
      </c>
      <c r="D7" s="17">
        <v>0.214511342662353</v>
      </c>
      <c r="E7" s="17">
        <v>7.0312884045786297E-2</v>
      </c>
    </row>
    <row r="8" spans="2:6" x14ac:dyDescent="0.25">
      <c r="B8" s="18" t="s">
        <v>173</v>
      </c>
      <c r="C8" s="17">
        <v>0.376338667343248</v>
      </c>
      <c r="D8" s="17">
        <v>0.41786360287808599</v>
      </c>
      <c r="E8" s="17">
        <v>0.18452518457605199</v>
      </c>
    </row>
    <row r="9" spans="2:6" x14ac:dyDescent="0.25">
      <c r="B9" s="18" t="s">
        <v>174</v>
      </c>
      <c r="C9" s="17">
        <v>0.297532511610415</v>
      </c>
      <c r="D9" s="17">
        <v>0.28903280576260898</v>
      </c>
      <c r="E9" s="17">
        <v>0.54335907632383795</v>
      </c>
    </row>
    <row r="10" spans="2:6" x14ac:dyDescent="0.25">
      <c r="B10" s="18" t="s">
        <v>175</v>
      </c>
      <c r="C10" s="17">
        <v>4.3669009743369201E-2</v>
      </c>
      <c r="D10" s="17">
        <v>5.4640885066898202E-2</v>
      </c>
      <c r="E10" s="17">
        <v>0.14055604547224099</v>
      </c>
    </row>
    <row r="11" spans="2:6" x14ac:dyDescent="0.25">
      <c r="B11" s="18" t="s">
        <v>176</v>
      </c>
      <c r="C11" s="17">
        <v>1.36720742510857E-2</v>
      </c>
      <c r="D11" s="17">
        <v>2.3951363630053901E-2</v>
      </c>
      <c r="E11" s="17">
        <v>6.1246809582081903E-2</v>
      </c>
    </row>
    <row r="12" spans="2:6" x14ac:dyDescent="0.25">
      <c r="B12" s="23" t="s">
        <v>177</v>
      </c>
      <c r="C12" s="21">
        <v>0.64512640439513003</v>
      </c>
      <c r="D12" s="21">
        <v>0.63237494554043905</v>
      </c>
      <c r="E12" s="21">
        <v>0.254838068621839</v>
      </c>
    </row>
    <row r="13" spans="2:6" x14ac:dyDescent="0.25">
      <c r="B13" s="23" t="s">
        <v>178</v>
      </c>
      <c r="C13" s="21">
        <v>5.7341083994454901E-2</v>
      </c>
      <c r="D13" s="21">
        <v>7.8592248696952097E-2</v>
      </c>
      <c r="E13" s="21">
        <v>0.20180285505432299</v>
      </c>
    </row>
    <row r="14" spans="2:6" x14ac:dyDescent="0.25">
      <c r="B14" s="23" t="s">
        <v>179</v>
      </c>
      <c r="C14" s="22">
        <v>0.58778532040067499</v>
      </c>
      <c r="D14" s="22">
        <v>0.55378269684348702</v>
      </c>
      <c r="E14" s="22">
        <v>5.3035213567515803E-2</v>
      </c>
    </row>
    <row r="15" spans="2:6" x14ac:dyDescent="0.25">
      <c r="B15" s="16"/>
      <c r="C15" s="16"/>
      <c r="D15" s="16"/>
      <c r="E15" s="16"/>
    </row>
    <row r="16" spans="2:6" x14ac:dyDescent="0.25">
      <c r="B16" t="s">
        <v>77</v>
      </c>
    </row>
    <row r="17" spans="2:2" x14ac:dyDescent="0.25">
      <c r="B17" t="s">
        <v>78</v>
      </c>
    </row>
    <row r="21" spans="2:2" x14ac:dyDescent="0.25">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0.214511342662353</v>
      </c>
      <c r="D9" s="17">
        <v>0.23294919206114301</v>
      </c>
      <c r="E9" s="17">
        <v>0.19382735659210301</v>
      </c>
      <c r="F9" s="17"/>
      <c r="G9" s="17">
        <v>0.221133004750561</v>
      </c>
      <c r="H9" s="17">
        <v>0.24366284352620801</v>
      </c>
      <c r="I9" s="17">
        <v>0.20218649673518499</v>
      </c>
      <c r="J9" s="17">
        <v>0.21615924977104101</v>
      </c>
      <c r="K9" s="17">
        <v>0.19341700449257901</v>
      </c>
      <c r="L9" s="17">
        <v>0.20920414348313801</v>
      </c>
      <c r="M9" s="17"/>
      <c r="N9" s="17">
        <v>0.26593635394225801</v>
      </c>
      <c r="O9" s="17">
        <v>0.202392881405868</v>
      </c>
      <c r="P9" s="17">
        <v>0.188785779285991</v>
      </c>
      <c r="Q9" s="17">
        <v>0.19338901050499499</v>
      </c>
      <c r="R9" s="17"/>
      <c r="S9" s="17">
        <v>0.25433625629571499</v>
      </c>
      <c r="T9" s="17">
        <v>0.21809877910377601</v>
      </c>
      <c r="U9" s="17">
        <v>0.22535972716046501</v>
      </c>
      <c r="V9" s="17">
        <v>0.19452032000669101</v>
      </c>
      <c r="W9" s="17">
        <v>0.20419797313865301</v>
      </c>
      <c r="X9" s="17">
        <v>0.20786906039981101</v>
      </c>
      <c r="Y9" s="17">
        <v>0.24182688249748799</v>
      </c>
      <c r="Z9" s="17">
        <v>0.16526582411187099</v>
      </c>
      <c r="AA9" s="17">
        <v>0.19782961790196399</v>
      </c>
      <c r="AB9" s="17">
        <v>0.197588906735332</v>
      </c>
      <c r="AC9" s="17">
        <v>0.201382336859707</v>
      </c>
      <c r="AD9" s="17"/>
      <c r="AE9" s="17">
        <v>0.17078729309799201</v>
      </c>
      <c r="AF9" s="17">
        <v>0.26461977989080698</v>
      </c>
      <c r="AG9" s="17">
        <v>0.16703765845726701</v>
      </c>
      <c r="AH9" s="17"/>
      <c r="AI9" s="17">
        <v>0.173085779373121</v>
      </c>
      <c r="AJ9" s="17">
        <v>0.27137657991245601</v>
      </c>
      <c r="AK9" s="17">
        <v>0.27669378628874097</v>
      </c>
      <c r="AL9" s="17">
        <v>6.4312581514740896E-2</v>
      </c>
      <c r="AM9" s="17">
        <v>0.16739314038250599</v>
      </c>
      <c r="AN9" s="17"/>
      <c r="AO9" s="17">
        <v>0.16808406215633301</v>
      </c>
      <c r="AP9" s="17">
        <v>0.26419830839083402</v>
      </c>
      <c r="AQ9" s="17">
        <v>0.28049707483132502</v>
      </c>
      <c r="AR9" s="17"/>
      <c r="AS9" s="17">
        <v>0.17907002229018901</v>
      </c>
      <c r="AT9" s="17">
        <v>0.208787251305737</v>
      </c>
      <c r="AU9" s="17">
        <v>0.23716858507802899</v>
      </c>
      <c r="AV9" s="17">
        <v>0.28446189518353099</v>
      </c>
      <c r="AW9" s="17">
        <v>0.33326542252631802</v>
      </c>
    </row>
    <row r="10" spans="2:49" x14ac:dyDescent="0.25">
      <c r="B10" s="18" t="s">
        <v>173</v>
      </c>
      <c r="C10" s="17">
        <v>0.41786360287808599</v>
      </c>
      <c r="D10" s="17">
        <v>0.40304245978356501</v>
      </c>
      <c r="E10" s="17">
        <v>0.434376671567901</v>
      </c>
      <c r="F10" s="17"/>
      <c r="G10" s="17">
        <v>0.381586757866337</v>
      </c>
      <c r="H10" s="17">
        <v>0.401210535732903</v>
      </c>
      <c r="I10" s="17">
        <v>0.42707238997423602</v>
      </c>
      <c r="J10" s="17">
        <v>0.40067203742038199</v>
      </c>
      <c r="K10" s="17">
        <v>0.42164107575431398</v>
      </c>
      <c r="L10" s="17">
        <v>0.45980360406712201</v>
      </c>
      <c r="M10" s="17"/>
      <c r="N10" s="17">
        <v>0.43821811833774499</v>
      </c>
      <c r="O10" s="17">
        <v>0.45774510574192501</v>
      </c>
      <c r="P10" s="17">
        <v>0.39313555784618098</v>
      </c>
      <c r="Q10" s="17">
        <v>0.37826750988326802</v>
      </c>
      <c r="R10" s="17"/>
      <c r="S10" s="17">
        <v>0.39084019660803698</v>
      </c>
      <c r="T10" s="17">
        <v>0.44177181138544802</v>
      </c>
      <c r="U10" s="17">
        <v>0.35241032109800802</v>
      </c>
      <c r="V10" s="17">
        <v>0.47606893286017699</v>
      </c>
      <c r="W10" s="17">
        <v>0.43998282463594901</v>
      </c>
      <c r="X10" s="17">
        <v>0.42467385075624198</v>
      </c>
      <c r="Y10" s="17">
        <v>0.41005387762645501</v>
      </c>
      <c r="Z10" s="17">
        <v>0.411846597534269</v>
      </c>
      <c r="AA10" s="17">
        <v>0.41533022633342898</v>
      </c>
      <c r="AB10" s="17">
        <v>0.44585661993119702</v>
      </c>
      <c r="AC10" s="17">
        <v>0.36091261803898</v>
      </c>
      <c r="AD10" s="17"/>
      <c r="AE10" s="17">
        <v>0.39315445850971398</v>
      </c>
      <c r="AF10" s="17">
        <v>0.46020346153258401</v>
      </c>
      <c r="AG10" s="17">
        <v>0.39567661929857501</v>
      </c>
      <c r="AH10" s="17"/>
      <c r="AI10" s="17">
        <v>0.42710470260781602</v>
      </c>
      <c r="AJ10" s="17">
        <v>0.411018071600943</v>
      </c>
      <c r="AK10" s="17">
        <v>0.45583811915207201</v>
      </c>
      <c r="AL10" s="17">
        <v>0.35898889960770702</v>
      </c>
      <c r="AM10" s="17">
        <v>0.40163237112068101</v>
      </c>
      <c r="AN10" s="17"/>
      <c r="AO10" s="17">
        <v>0.45019895855881997</v>
      </c>
      <c r="AP10" s="17">
        <v>0.42318676116890802</v>
      </c>
      <c r="AQ10" s="17">
        <v>0.48885525672583902</v>
      </c>
      <c r="AR10" s="17"/>
      <c r="AS10" s="17">
        <v>0.37212370479761098</v>
      </c>
      <c r="AT10" s="17">
        <v>0.42052329191687599</v>
      </c>
      <c r="AU10" s="17">
        <v>0.44533194269418402</v>
      </c>
      <c r="AV10" s="17">
        <v>0.42556923116861001</v>
      </c>
      <c r="AW10" s="17">
        <v>0.42553943426110102</v>
      </c>
    </row>
    <row r="11" spans="2:49" x14ac:dyDescent="0.25">
      <c r="B11" s="18" t="s">
        <v>174</v>
      </c>
      <c r="C11" s="17">
        <v>0.28903280576260898</v>
      </c>
      <c r="D11" s="17">
        <v>0.275824226223578</v>
      </c>
      <c r="E11" s="17">
        <v>0.30190248305275202</v>
      </c>
      <c r="F11" s="17"/>
      <c r="G11" s="17">
        <v>0.32264899028405097</v>
      </c>
      <c r="H11" s="17">
        <v>0.28616918501536198</v>
      </c>
      <c r="I11" s="17">
        <v>0.283379343896417</v>
      </c>
      <c r="J11" s="17">
        <v>0.30629066456712301</v>
      </c>
      <c r="K11" s="17">
        <v>0.30700504816442098</v>
      </c>
      <c r="L11" s="17">
        <v>0.247211406291591</v>
      </c>
      <c r="M11" s="17"/>
      <c r="N11" s="17">
        <v>0.23060795825595201</v>
      </c>
      <c r="O11" s="17">
        <v>0.26764915309187598</v>
      </c>
      <c r="P11" s="17">
        <v>0.3233383026385</v>
      </c>
      <c r="Q11" s="17">
        <v>0.34587084980492799</v>
      </c>
      <c r="R11" s="17"/>
      <c r="S11" s="17">
        <v>0.285469056773968</v>
      </c>
      <c r="T11" s="17">
        <v>0.27288307322225602</v>
      </c>
      <c r="U11" s="17">
        <v>0.33408383238553502</v>
      </c>
      <c r="V11" s="17">
        <v>0.25135642008836401</v>
      </c>
      <c r="W11" s="17">
        <v>0.28485987415091202</v>
      </c>
      <c r="X11" s="17">
        <v>0.28799252770023598</v>
      </c>
      <c r="Y11" s="17">
        <v>0.26806753635140401</v>
      </c>
      <c r="Z11" s="17">
        <v>0.30982271284409202</v>
      </c>
      <c r="AA11" s="17">
        <v>0.29526888252099998</v>
      </c>
      <c r="AB11" s="17">
        <v>0.27767870421719598</v>
      </c>
      <c r="AC11" s="17">
        <v>0.36791190021300002</v>
      </c>
      <c r="AD11" s="17"/>
      <c r="AE11" s="17">
        <v>0.30901731359791201</v>
      </c>
      <c r="AF11" s="17">
        <v>0.23681918507932101</v>
      </c>
      <c r="AG11" s="17">
        <v>0.35320930136239498</v>
      </c>
      <c r="AH11" s="17"/>
      <c r="AI11" s="17">
        <v>0.293821520931419</v>
      </c>
      <c r="AJ11" s="17">
        <v>0.26544887822783803</v>
      </c>
      <c r="AK11" s="17">
        <v>0.22344083395914599</v>
      </c>
      <c r="AL11" s="17">
        <v>0.41615361098711701</v>
      </c>
      <c r="AM11" s="17">
        <v>0.35858983254203702</v>
      </c>
      <c r="AN11" s="17"/>
      <c r="AO11" s="17">
        <v>0.285209184606391</v>
      </c>
      <c r="AP11" s="17">
        <v>0.25730664327047098</v>
      </c>
      <c r="AQ11" s="17">
        <v>0.20662702275165001</v>
      </c>
      <c r="AR11" s="17"/>
      <c r="AS11" s="17">
        <v>0.35590642948464202</v>
      </c>
      <c r="AT11" s="17">
        <v>0.280471695617318</v>
      </c>
      <c r="AU11" s="17">
        <v>0.24988924971096399</v>
      </c>
      <c r="AV11" s="17">
        <v>0.213502195164126</v>
      </c>
      <c r="AW11" s="17">
        <v>0.16624406551625001</v>
      </c>
    </row>
    <row r="12" spans="2:49" x14ac:dyDescent="0.25">
      <c r="B12" s="18" t="s">
        <v>175</v>
      </c>
      <c r="C12" s="17">
        <v>5.4640885066898202E-2</v>
      </c>
      <c r="D12" s="17">
        <v>6.1045314357114598E-2</v>
      </c>
      <c r="E12" s="17">
        <v>4.8850995643174397E-2</v>
      </c>
      <c r="F12" s="17"/>
      <c r="G12" s="17">
        <v>5.23679868583906E-2</v>
      </c>
      <c r="H12" s="17">
        <v>4.1679352387536402E-2</v>
      </c>
      <c r="I12" s="17">
        <v>6.6274641155649905E-2</v>
      </c>
      <c r="J12" s="17">
        <v>4.2962698829354003E-2</v>
      </c>
      <c r="K12" s="17">
        <v>5.4943509598972998E-2</v>
      </c>
      <c r="L12" s="17">
        <v>6.6516529500851296E-2</v>
      </c>
      <c r="M12" s="17"/>
      <c r="N12" s="17">
        <v>4.8998897739708898E-2</v>
      </c>
      <c r="O12" s="17">
        <v>5.28972609443953E-2</v>
      </c>
      <c r="P12" s="17">
        <v>5.8986250818774101E-2</v>
      </c>
      <c r="Q12" s="17">
        <v>5.8047568157012001E-2</v>
      </c>
      <c r="R12" s="17"/>
      <c r="S12" s="17">
        <v>4.1945235448743998E-2</v>
      </c>
      <c r="T12" s="17">
        <v>4.9565041635335497E-2</v>
      </c>
      <c r="U12" s="17">
        <v>7.0068880918197504E-2</v>
      </c>
      <c r="V12" s="17">
        <v>5.5935686053727299E-2</v>
      </c>
      <c r="W12" s="17">
        <v>5.6511470587941801E-2</v>
      </c>
      <c r="X12" s="17">
        <v>3.6865575767363698E-2</v>
      </c>
      <c r="Y12" s="17">
        <v>5.3160116581315302E-2</v>
      </c>
      <c r="Z12" s="17">
        <v>7.9397183520914502E-2</v>
      </c>
      <c r="AA12" s="17">
        <v>6.8612276647070702E-2</v>
      </c>
      <c r="AB12" s="17">
        <v>5.6031579884043399E-2</v>
      </c>
      <c r="AC12" s="17">
        <v>5.5079179106268902E-2</v>
      </c>
      <c r="AD12" s="17"/>
      <c r="AE12" s="17">
        <v>8.6226395805879097E-2</v>
      </c>
      <c r="AF12" s="17">
        <v>2.94131177161924E-2</v>
      </c>
      <c r="AG12" s="17">
        <v>5.5198212180564803E-2</v>
      </c>
      <c r="AH12" s="17"/>
      <c r="AI12" s="17">
        <v>7.3677237522881106E-2</v>
      </c>
      <c r="AJ12" s="17">
        <v>4.3817578259753902E-2</v>
      </c>
      <c r="AK12" s="17">
        <v>3.4811972975324797E-2</v>
      </c>
      <c r="AL12" s="17">
        <v>0.115353906780518</v>
      </c>
      <c r="AM12" s="17">
        <v>4.3258727006367501E-2</v>
      </c>
      <c r="AN12" s="17"/>
      <c r="AO12" s="17">
        <v>7.0059953004745795E-2</v>
      </c>
      <c r="AP12" s="17">
        <v>4.5415952580126699E-2</v>
      </c>
      <c r="AQ12" s="17">
        <v>2.1429720604618601E-2</v>
      </c>
      <c r="AR12" s="17"/>
      <c r="AS12" s="17">
        <v>6.2080569368678798E-2</v>
      </c>
      <c r="AT12" s="17">
        <v>6.21920126620654E-2</v>
      </c>
      <c r="AU12" s="17">
        <v>4.1114677158547899E-2</v>
      </c>
      <c r="AV12" s="17">
        <v>6.2326521600866699E-2</v>
      </c>
      <c r="AW12" s="17">
        <v>7.4951077696331095E-2</v>
      </c>
    </row>
    <row r="13" spans="2:49" x14ac:dyDescent="0.25">
      <c r="B13" s="18" t="s">
        <v>176</v>
      </c>
      <c r="C13" s="17">
        <v>2.3951363630053901E-2</v>
      </c>
      <c r="D13" s="17">
        <v>2.71388075745994E-2</v>
      </c>
      <c r="E13" s="17">
        <v>2.10424931440704E-2</v>
      </c>
      <c r="F13" s="17"/>
      <c r="G13" s="17">
        <v>2.2263260240659999E-2</v>
      </c>
      <c r="H13" s="17">
        <v>2.7278083337990599E-2</v>
      </c>
      <c r="I13" s="17">
        <v>2.1087128238512599E-2</v>
      </c>
      <c r="J13" s="17">
        <v>3.39153494121004E-2</v>
      </c>
      <c r="K13" s="17">
        <v>2.2993361989712399E-2</v>
      </c>
      <c r="L13" s="17">
        <v>1.7264316657297701E-2</v>
      </c>
      <c r="M13" s="17"/>
      <c r="N13" s="17">
        <v>1.62386717243364E-2</v>
      </c>
      <c r="O13" s="17">
        <v>1.9315598815935999E-2</v>
      </c>
      <c r="P13" s="17">
        <v>3.5754109410554402E-2</v>
      </c>
      <c r="Q13" s="17">
        <v>2.4425061649797099E-2</v>
      </c>
      <c r="R13" s="17"/>
      <c r="S13" s="17">
        <v>2.7409254873536001E-2</v>
      </c>
      <c r="T13" s="17">
        <v>1.7681294653185301E-2</v>
      </c>
      <c r="U13" s="17">
        <v>1.8077238437794099E-2</v>
      </c>
      <c r="V13" s="17">
        <v>2.21186409910402E-2</v>
      </c>
      <c r="W13" s="17">
        <v>1.4447857486544501E-2</v>
      </c>
      <c r="X13" s="17">
        <v>4.2598985376347799E-2</v>
      </c>
      <c r="Y13" s="17">
        <v>2.68915869433385E-2</v>
      </c>
      <c r="Z13" s="17">
        <v>3.3667681988853601E-2</v>
      </c>
      <c r="AA13" s="17">
        <v>2.29589965965366E-2</v>
      </c>
      <c r="AB13" s="17">
        <v>2.2844189232231301E-2</v>
      </c>
      <c r="AC13" s="17">
        <v>1.4713965782044499E-2</v>
      </c>
      <c r="AD13" s="17"/>
      <c r="AE13" s="17">
        <v>4.0814538988503901E-2</v>
      </c>
      <c r="AF13" s="17">
        <v>8.9444557810957094E-3</v>
      </c>
      <c r="AG13" s="17">
        <v>2.8878208701199101E-2</v>
      </c>
      <c r="AH13" s="17"/>
      <c r="AI13" s="17">
        <v>3.2310759564763203E-2</v>
      </c>
      <c r="AJ13" s="17">
        <v>8.3388919990092601E-3</v>
      </c>
      <c r="AK13" s="17">
        <v>9.2152876247164409E-3</v>
      </c>
      <c r="AL13" s="17">
        <v>4.5191001109916903E-2</v>
      </c>
      <c r="AM13" s="17">
        <v>2.9125928948408202E-2</v>
      </c>
      <c r="AN13" s="17"/>
      <c r="AO13" s="17">
        <v>2.64478416737104E-2</v>
      </c>
      <c r="AP13" s="17">
        <v>9.8923345896603006E-3</v>
      </c>
      <c r="AQ13" s="17">
        <v>2.59092508656635E-3</v>
      </c>
      <c r="AR13" s="17"/>
      <c r="AS13" s="17">
        <v>3.0819274058878899E-2</v>
      </c>
      <c r="AT13" s="17">
        <v>2.8025748498002899E-2</v>
      </c>
      <c r="AU13" s="17">
        <v>2.6495545358274999E-2</v>
      </c>
      <c r="AV13" s="17">
        <v>1.4140156882866E-2</v>
      </c>
      <c r="AW13" s="17">
        <v>0</v>
      </c>
    </row>
    <row r="14" spans="2:49" x14ac:dyDescent="0.25">
      <c r="B14" s="18" t="s">
        <v>177</v>
      </c>
      <c r="C14" s="21">
        <v>0.63237494554043905</v>
      </c>
      <c r="D14" s="21">
        <v>0.63599165184470796</v>
      </c>
      <c r="E14" s="21">
        <v>0.62820402816000298</v>
      </c>
      <c r="F14" s="21"/>
      <c r="G14" s="21">
        <v>0.60271976261689797</v>
      </c>
      <c r="H14" s="21">
        <v>0.64487337925911103</v>
      </c>
      <c r="I14" s="21">
        <v>0.62925888670942098</v>
      </c>
      <c r="J14" s="21">
        <v>0.61683128719142299</v>
      </c>
      <c r="K14" s="21">
        <v>0.61505808024689301</v>
      </c>
      <c r="L14" s="21">
        <v>0.66900774755026005</v>
      </c>
      <c r="M14" s="21"/>
      <c r="N14" s="21">
        <v>0.70415447228000205</v>
      </c>
      <c r="O14" s="21">
        <v>0.66013798714779304</v>
      </c>
      <c r="P14" s="21">
        <v>0.58192133713217098</v>
      </c>
      <c r="Q14" s="21">
        <v>0.57165652038826298</v>
      </c>
      <c r="R14" s="21"/>
      <c r="S14" s="21">
        <v>0.64517645290375203</v>
      </c>
      <c r="T14" s="21">
        <v>0.65987059048922403</v>
      </c>
      <c r="U14" s="21">
        <v>0.577770048258473</v>
      </c>
      <c r="V14" s="21">
        <v>0.67058925286686799</v>
      </c>
      <c r="W14" s="21">
        <v>0.64418079777460202</v>
      </c>
      <c r="X14" s="21">
        <v>0.63254291115605299</v>
      </c>
      <c r="Y14" s="21">
        <v>0.65188076012394303</v>
      </c>
      <c r="Z14" s="21">
        <v>0.57711242164613996</v>
      </c>
      <c r="AA14" s="21">
        <v>0.61315984423539305</v>
      </c>
      <c r="AB14" s="21">
        <v>0.64344552666652899</v>
      </c>
      <c r="AC14" s="21">
        <v>0.56229495489868697</v>
      </c>
      <c r="AD14" s="21"/>
      <c r="AE14" s="21">
        <v>0.56394175160770499</v>
      </c>
      <c r="AF14" s="21">
        <v>0.72482324142339105</v>
      </c>
      <c r="AG14" s="21">
        <v>0.56271427775584104</v>
      </c>
      <c r="AH14" s="21"/>
      <c r="AI14" s="21">
        <v>0.60019048198093705</v>
      </c>
      <c r="AJ14" s="21">
        <v>0.68239465151339895</v>
      </c>
      <c r="AK14" s="21">
        <v>0.73253190544081204</v>
      </c>
      <c r="AL14" s="21">
        <v>0.42330148112244798</v>
      </c>
      <c r="AM14" s="21">
        <v>0.56902551150318803</v>
      </c>
      <c r="AN14" s="21"/>
      <c r="AO14" s="21">
        <v>0.61828302071515295</v>
      </c>
      <c r="AP14" s="21">
        <v>0.68738506955974199</v>
      </c>
      <c r="AQ14" s="21">
        <v>0.76935233155716498</v>
      </c>
      <c r="AR14" s="21"/>
      <c r="AS14" s="21">
        <v>0.55119372708780001</v>
      </c>
      <c r="AT14" s="21">
        <v>0.62931054322261304</v>
      </c>
      <c r="AU14" s="21">
        <v>0.68250052777221304</v>
      </c>
      <c r="AV14" s="21">
        <v>0.71003112635214105</v>
      </c>
      <c r="AW14" s="21">
        <v>0.75880485678741905</v>
      </c>
    </row>
    <row r="15" spans="2:49" x14ac:dyDescent="0.25">
      <c r="B15" s="18" t="s">
        <v>178</v>
      </c>
      <c r="C15" s="21">
        <v>7.8592248696952097E-2</v>
      </c>
      <c r="D15" s="21">
        <v>8.8184121931714099E-2</v>
      </c>
      <c r="E15" s="21">
        <v>6.9893488787244801E-2</v>
      </c>
      <c r="F15" s="21"/>
      <c r="G15" s="21">
        <v>7.4631247099050502E-2</v>
      </c>
      <c r="H15" s="21">
        <v>6.8957435725526997E-2</v>
      </c>
      <c r="I15" s="21">
        <v>8.73617693941625E-2</v>
      </c>
      <c r="J15" s="21">
        <v>7.6878048241454403E-2</v>
      </c>
      <c r="K15" s="21">
        <v>7.7936871588685397E-2</v>
      </c>
      <c r="L15" s="21">
        <v>8.3780846158149E-2</v>
      </c>
      <c r="M15" s="21"/>
      <c r="N15" s="21">
        <v>6.5237569464045297E-2</v>
      </c>
      <c r="O15" s="21">
        <v>7.2212859760331205E-2</v>
      </c>
      <c r="P15" s="21">
        <v>9.4740360229328496E-2</v>
      </c>
      <c r="Q15" s="21">
        <v>8.2472629806809E-2</v>
      </c>
      <c r="R15" s="21"/>
      <c r="S15" s="21">
        <v>6.9354490322279999E-2</v>
      </c>
      <c r="T15" s="21">
        <v>6.7246336288520794E-2</v>
      </c>
      <c r="U15" s="21">
        <v>8.8146119355991606E-2</v>
      </c>
      <c r="V15" s="21">
        <v>7.8054327044767502E-2</v>
      </c>
      <c r="W15" s="21">
        <v>7.0959328074486294E-2</v>
      </c>
      <c r="X15" s="21">
        <v>7.9464561143711504E-2</v>
      </c>
      <c r="Y15" s="21">
        <v>8.0051703524653697E-2</v>
      </c>
      <c r="Z15" s="21">
        <v>0.11306486550976801</v>
      </c>
      <c r="AA15" s="21">
        <v>9.1571273243607296E-2</v>
      </c>
      <c r="AB15" s="21">
        <v>7.8875769116274697E-2</v>
      </c>
      <c r="AC15" s="21">
        <v>6.9793144888313299E-2</v>
      </c>
      <c r="AD15" s="21"/>
      <c r="AE15" s="21">
        <v>0.127040934794383</v>
      </c>
      <c r="AF15" s="21">
        <v>3.8357573497288099E-2</v>
      </c>
      <c r="AG15" s="21">
        <v>8.40764208817638E-2</v>
      </c>
      <c r="AH15" s="21"/>
      <c r="AI15" s="21">
        <v>0.105987997087644</v>
      </c>
      <c r="AJ15" s="21">
        <v>5.2156470258763098E-2</v>
      </c>
      <c r="AK15" s="21">
        <v>4.40272606000413E-2</v>
      </c>
      <c r="AL15" s="21">
        <v>0.16054490789043499</v>
      </c>
      <c r="AM15" s="21">
        <v>7.2384655954775598E-2</v>
      </c>
      <c r="AN15" s="21"/>
      <c r="AO15" s="21">
        <v>9.6507794678456202E-2</v>
      </c>
      <c r="AP15" s="21">
        <v>5.5308287169787002E-2</v>
      </c>
      <c r="AQ15" s="21">
        <v>2.4020645691184901E-2</v>
      </c>
      <c r="AR15" s="21"/>
      <c r="AS15" s="21">
        <v>9.2899843427557693E-2</v>
      </c>
      <c r="AT15" s="21">
        <v>9.0217761160068299E-2</v>
      </c>
      <c r="AU15" s="21">
        <v>6.7610222516822902E-2</v>
      </c>
      <c r="AV15" s="21">
        <v>7.6466678483732703E-2</v>
      </c>
      <c r="AW15" s="21">
        <v>7.4951077696331095E-2</v>
      </c>
    </row>
    <row r="16" spans="2:49" x14ac:dyDescent="0.25">
      <c r="B16" s="18" t="s">
        <v>179</v>
      </c>
      <c r="C16" s="22">
        <v>0.55378269684348702</v>
      </c>
      <c r="D16" s="22">
        <v>0.54780752991299397</v>
      </c>
      <c r="E16" s="22">
        <v>0.55831053937275799</v>
      </c>
      <c r="F16" s="22"/>
      <c r="G16" s="22">
        <v>0.52808851551784797</v>
      </c>
      <c r="H16" s="22">
        <v>0.575915943533584</v>
      </c>
      <c r="I16" s="22">
        <v>0.54189711731525803</v>
      </c>
      <c r="J16" s="22">
        <v>0.53995323894996905</v>
      </c>
      <c r="K16" s="22">
        <v>0.537121208658208</v>
      </c>
      <c r="L16" s="22">
        <v>0.58522690139211098</v>
      </c>
      <c r="M16" s="22"/>
      <c r="N16" s="22">
        <v>0.63891690281595703</v>
      </c>
      <c r="O16" s="22">
        <v>0.58792512738746205</v>
      </c>
      <c r="P16" s="22">
        <v>0.48718097690284301</v>
      </c>
      <c r="Q16" s="22">
        <v>0.48918389058145401</v>
      </c>
      <c r="R16" s="22"/>
      <c r="S16" s="22">
        <v>0.575821962581472</v>
      </c>
      <c r="T16" s="22">
        <v>0.59262425420070297</v>
      </c>
      <c r="U16" s="22">
        <v>0.48962392890248202</v>
      </c>
      <c r="V16" s="22">
        <v>0.59253492582210099</v>
      </c>
      <c r="W16" s="22">
        <v>0.573221469700115</v>
      </c>
      <c r="X16" s="22">
        <v>0.55307835001234096</v>
      </c>
      <c r="Y16" s="22">
        <v>0.57182905659928895</v>
      </c>
      <c r="Z16" s="22">
        <v>0.464047556136372</v>
      </c>
      <c r="AA16" s="22">
        <v>0.52158857099178602</v>
      </c>
      <c r="AB16" s="22">
        <v>0.56456975755025396</v>
      </c>
      <c r="AC16" s="22">
        <v>0.49250181001037402</v>
      </c>
      <c r="AD16" s="22"/>
      <c r="AE16" s="22">
        <v>0.43690081681332199</v>
      </c>
      <c r="AF16" s="22">
        <v>0.68646566792610297</v>
      </c>
      <c r="AG16" s="22">
        <v>0.478637856874078</v>
      </c>
      <c r="AH16" s="22"/>
      <c r="AI16" s="22">
        <v>0.49420248489329299</v>
      </c>
      <c r="AJ16" s="22">
        <v>0.63023818125463604</v>
      </c>
      <c r="AK16" s="22">
        <v>0.68850464484077101</v>
      </c>
      <c r="AL16" s="22">
        <v>0.26275657323201301</v>
      </c>
      <c r="AM16" s="22">
        <v>0.49664085554841197</v>
      </c>
      <c r="AN16" s="22"/>
      <c r="AO16" s="22">
        <v>0.52177522603669602</v>
      </c>
      <c r="AP16" s="22">
        <v>0.63207678238995502</v>
      </c>
      <c r="AQ16" s="22">
        <v>0.74533168586597998</v>
      </c>
      <c r="AR16" s="22"/>
      <c r="AS16" s="22">
        <v>0.45829388366024298</v>
      </c>
      <c r="AT16" s="22">
        <v>0.53909278206254496</v>
      </c>
      <c r="AU16" s="22">
        <v>0.61489030525539001</v>
      </c>
      <c r="AV16" s="22">
        <v>0.63356444786840804</v>
      </c>
      <c r="AW16" s="22">
        <v>0.68385377909108802</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0.26878773705188203</v>
      </c>
      <c r="D9" s="17">
        <v>0.28441490071091702</v>
      </c>
      <c r="E9" s="17">
        <v>0.25278622971518899</v>
      </c>
      <c r="F9" s="17"/>
      <c r="G9" s="17">
        <v>0.218649250132113</v>
      </c>
      <c r="H9" s="17">
        <v>0.23764594187357899</v>
      </c>
      <c r="I9" s="17">
        <v>0.25037550702032102</v>
      </c>
      <c r="J9" s="17">
        <v>0.28595423397311898</v>
      </c>
      <c r="K9" s="17">
        <v>0.31401117003192403</v>
      </c>
      <c r="L9" s="17">
        <v>0.29864237937020999</v>
      </c>
      <c r="M9" s="17"/>
      <c r="N9" s="17">
        <v>0.27932721478862499</v>
      </c>
      <c r="O9" s="17">
        <v>0.25328319815123501</v>
      </c>
      <c r="P9" s="17">
        <v>0.27876972448898801</v>
      </c>
      <c r="Q9" s="17">
        <v>0.26522859669910798</v>
      </c>
      <c r="R9" s="17"/>
      <c r="S9" s="17">
        <v>0.25413190679277498</v>
      </c>
      <c r="T9" s="17">
        <v>0.24698374038250601</v>
      </c>
      <c r="U9" s="17">
        <v>0.29845306012627998</v>
      </c>
      <c r="V9" s="17">
        <v>0.27377293135563302</v>
      </c>
      <c r="W9" s="17">
        <v>0.265968645632642</v>
      </c>
      <c r="X9" s="17">
        <v>0.25843508061952197</v>
      </c>
      <c r="Y9" s="17">
        <v>0.277819169446056</v>
      </c>
      <c r="Z9" s="17">
        <v>0.26852290550810898</v>
      </c>
      <c r="AA9" s="17">
        <v>0.27535684891180701</v>
      </c>
      <c r="AB9" s="17">
        <v>0.28216700101474601</v>
      </c>
      <c r="AC9" s="17">
        <v>0.27977755598266502</v>
      </c>
      <c r="AD9" s="17"/>
      <c r="AE9" s="17">
        <v>0.28726427979584801</v>
      </c>
      <c r="AF9" s="17">
        <v>0.27940755620183499</v>
      </c>
      <c r="AG9" s="17">
        <v>0.21447748736684799</v>
      </c>
      <c r="AH9" s="17"/>
      <c r="AI9" s="17">
        <v>0.28215833469253498</v>
      </c>
      <c r="AJ9" s="17">
        <v>0.27838016840977697</v>
      </c>
      <c r="AK9" s="17">
        <v>0.237971755404008</v>
      </c>
      <c r="AL9" s="17">
        <v>0.30373714977546801</v>
      </c>
      <c r="AM9" s="17">
        <v>0.22906177525796301</v>
      </c>
      <c r="AN9" s="17"/>
      <c r="AO9" s="17">
        <v>0.23838074250845401</v>
      </c>
      <c r="AP9" s="17">
        <v>0.27542360655558501</v>
      </c>
      <c r="AQ9" s="17">
        <v>0.28229072130962501</v>
      </c>
      <c r="AR9" s="17"/>
      <c r="AS9" s="17">
        <v>0.244406964802834</v>
      </c>
      <c r="AT9" s="17">
        <v>0.26398728215726203</v>
      </c>
      <c r="AU9" s="17">
        <v>0.28809647437582397</v>
      </c>
      <c r="AV9" s="17">
        <v>0.26894980953994002</v>
      </c>
      <c r="AW9" s="17">
        <v>0.23481705981293999</v>
      </c>
    </row>
    <row r="10" spans="2:49" x14ac:dyDescent="0.25">
      <c r="B10" s="18" t="s">
        <v>173</v>
      </c>
      <c r="C10" s="17">
        <v>0.376338667343248</v>
      </c>
      <c r="D10" s="17">
        <v>0.37455815182729901</v>
      </c>
      <c r="E10" s="17">
        <v>0.37932051945576101</v>
      </c>
      <c r="F10" s="17"/>
      <c r="G10" s="17">
        <v>0.37577031112166798</v>
      </c>
      <c r="H10" s="17">
        <v>0.36103215100925201</v>
      </c>
      <c r="I10" s="17">
        <v>0.378274688406112</v>
      </c>
      <c r="J10" s="17">
        <v>0.37134001214347701</v>
      </c>
      <c r="K10" s="17">
        <v>0.36745418337962799</v>
      </c>
      <c r="L10" s="17">
        <v>0.39760845545526902</v>
      </c>
      <c r="M10" s="17"/>
      <c r="N10" s="17">
        <v>0.38772264849181898</v>
      </c>
      <c r="O10" s="17">
        <v>0.40291472016601798</v>
      </c>
      <c r="P10" s="17">
        <v>0.37910026425920301</v>
      </c>
      <c r="Q10" s="17">
        <v>0.33312841452189901</v>
      </c>
      <c r="R10" s="17"/>
      <c r="S10" s="17">
        <v>0.380080266210502</v>
      </c>
      <c r="T10" s="17">
        <v>0.40758542318813301</v>
      </c>
      <c r="U10" s="17">
        <v>0.34773634208502502</v>
      </c>
      <c r="V10" s="17">
        <v>0.40914927929980899</v>
      </c>
      <c r="W10" s="17">
        <v>0.369546264597436</v>
      </c>
      <c r="X10" s="17">
        <v>0.376798814721794</v>
      </c>
      <c r="Y10" s="17">
        <v>0.35887950034535698</v>
      </c>
      <c r="Z10" s="17">
        <v>0.39427792145482898</v>
      </c>
      <c r="AA10" s="17">
        <v>0.34738294282986398</v>
      </c>
      <c r="AB10" s="17">
        <v>0.38437242256588899</v>
      </c>
      <c r="AC10" s="17">
        <v>0.34306961008147702</v>
      </c>
      <c r="AD10" s="17"/>
      <c r="AE10" s="17">
        <v>0.38421165846086902</v>
      </c>
      <c r="AF10" s="17">
        <v>0.387056541529747</v>
      </c>
      <c r="AG10" s="17">
        <v>0.344039853862807</v>
      </c>
      <c r="AH10" s="17"/>
      <c r="AI10" s="17">
        <v>0.39696434748305298</v>
      </c>
      <c r="AJ10" s="17">
        <v>0.37336783836013399</v>
      </c>
      <c r="AK10" s="17">
        <v>0.41774200399281203</v>
      </c>
      <c r="AL10" s="17">
        <v>0.35517606864642598</v>
      </c>
      <c r="AM10" s="17">
        <v>0.34560612288883802</v>
      </c>
      <c r="AN10" s="17"/>
      <c r="AO10" s="17">
        <v>0.427279594975708</v>
      </c>
      <c r="AP10" s="17">
        <v>0.37586822918483698</v>
      </c>
      <c r="AQ10" s="17">
        <v>0.42071784768285098</v>
      </c>
      <c r="AR10" s="17"/>
      <c r="AS10" s="17">
        <v>0.361942579438843</v>
      </c>
      <c r="AT10" s="17">
        <v>0.40770537398644602</v>
      </c>
      <c r="AU10" s="17">
        <v>0.37528258717192903</v>
      </c>
      <c r="AV10" s="17">
        <v>0.385586883374545</v>
      </c>
      <c r="AW10" s="17">
        <v>0.38403492198679601</v>
      </c>
    </row>
    <row r="11" spans="2:49" x14ac:dyDescent="0.25">
      <c r="B11" s="18" t="s">
        <v>174</v>
      </c>
      <c r="C11" s="17">
        <v>0.297532511610415</v>
      </c>
      <c r="D11" s="17">
        <v>0.27318184554497799</v>
      </c>
      <c r="E11" s="17">
        <v>0.320781598314057</v>
      </c>
      <c r="F11" s="17"/>
      <c r="G11" s="17">
        <v>0.33200431417057602</v>
      </c>
      <c r="H11" s="17">
        <v>0.32859115045036802</v>
      </c>
      <c r="I11" s="17">
        <v>0.31376610535372801</v>
      </c>
      <c r="J11" s="17">
        <v>0.29268921791059399</v>
      </c>
      <c r="K11" s="17">
        <v>0.26651821606389497</v>
      </c>
      <c r="L11" s="17">
        <v>0.26054164411094199</v>
      </c>
      <c r="M11" s="17"/>
      <c r="N11" s="17">
        <v>0.27169629866596101</v>
      </c>
      <c r="O11" s="17">
        <v>0.29469234622523299</v>
      </c>
      <c r="P11" s="17">
        <v>0.28190287823680799</v>
      </c>
      <c r="Q11" s="17">
        <v>0.34416358571205302</v>
      </c>
      <c r="R11" s="17"/>
      <c r="S11" s="17">
        <v>0.29752122162077899</v>
      </c>
      <c r="T11" s="17">
        <v>0.28716033693781101</v>
      </c>
      <c r="U11" s="17">
        <v>0.30608760336665802</v>
      </c>
      <c r="V11" s="17">
        <v>0.25577947612808699</v>
      </c>
      <c r="W11" s="17">
        <v>0.31036905081112998</v>
      </c>
      <c r="X11" s="17">
        <v>0.32222144107782902</v>
      </c>
      <c r="Y11" s="17">
        <v>0.31276817575992699</v>
      </c>
      <c r="Z11" s="17">
        <v>0.298752883468756</v>
      </c>
      <c r="AA11" s="17">
        <v>0.30200219906335102</v>
      </c>
      <c r="AB11" s="17">
        <v>0.27319653726638599</v>
      </c>
      <c r="AC11" s="17">
        <v>0.33210833243472498</v>
      </c>
      <c r="AD11" s="17"/>
      <c r="AE11" s="17">
        <v>0.27782767274405101</v>
      </c>
      <c r="AF11" s="17">
        <v>0.27077500432083501</v>
      </c>
      <c r="AG11" s="17">
        <v>0.38561782419943902</v>
      </c>
      <c r="AH11" s="17"/>
      <c r="AI11" s="17">
        <v>0.27008985663128698</v>
      </c>
      <c r="AJ11" s="17">
        <v>0.290200159103775</v>
      </c>
      <c r="AK11" s="17">
        <v>0.287627557004075</v>
      </c>
      <c r="AL11" s="17">
        <v>0.286630620766544</v>
      </c>
      <c r="AM11" s="17">
        <v>0.373161039497032</v>
      </c>
      <c r="AN11" s="17"/>
      <c r="AO11" s="17">
        <v>0.28549906200109199</v>
      </c>
      <c r="AP11" s="17">
        <v>0.289988673124291</v>
      </c>
      <c r="AQ11" s="17">
        <v>0.24762652746139799</v>
      </c>
      <c r="AR11" s="17"/>
      <c r="AS11" s="17">
        <v>0.345978362512945</v>
      </c>
      <c r="AT11" s="17">
        <v>0.26787264481919698</v>
      </c>
      <c r="AU11" s="17">
        <v>0.27898583943997302</v>
      </c>
      <c r="AV11" s="17">
        <v>0.25219366868472298</v>
      </c>
      <c r="AW11" s="17">
        <v>0.33661017530510801</v>
      </c>
    </row>
    <row r="12" spans="2:49" x14ac:dyDescent="0.25">
      <c r="B12" s="18" t="s">
        <v>175</v>
      </c>
      <c r="C12" s="17">
        <v>4.3669009743369201E-2</v>
      </c>
      <c r="D12" s="17">
        <v>5.1812894492034398E-2</v>
      </c>
      <c r="E12" s="17">
        <v>3.6089452477995901E-2</v>
      </c>
      <c r="F12" s="17"/>
      <c r="G12" s="17">
        <v>5.6544311325653497E-2</v>
      </c>
      <c r="H12" s="17">
        <v>5.13098878908676E-2</v>
      </c>
      <c r="I12" s="17">
        <v>3.6751327160705297E-2</v>
      </c>
      <c r="J12" s="17">
        <v>4.11097742818817E-2</v>
      </c>
      <c r="K12" s="17">
        <v>4.3886077881768903E-2</v>
      </c>
      <c r="L12" s="17">
        <v>3.6346322016027499E-2</v>
      </c>
      <c r="M12" s="17"/>
      <c r="N12" s="17">
        <v>4.96441468036109E-2</v>
      </c>
      <c r="O12" s="17">
        <v>3.7872860136878503E-2</v>
      </c>
      <c r="P12" s="17">
        <v>4.4849077316068603E-2</v>
      </c>
      <c r="Q12" s="17">
        <v>4.3073914715312599E-2</v>
      </c>
      <c r="R12" s="17"/>
      <c r="S12" s="17">
        <v>5.2505976640993698E-2</v>
      </c>
      <c r="T12" s="17">
        <v>3.9853263814598902E-2</v>
      </c>
      <c r="U12" s="17">
        <v>3.2984394669903501E-2</v>
      </c>
      <c r="V12" s="17">
        <v>5.2991621771580802E-2</v>
      </c>
      <c r="W12" s="17">
        <v>4.0006805634355103E-2</v>
      </c>
      <c r="X12" s="17">
        <v>3.05414121968174E-2</v>
      </c>
      <c r="Y12" s="17">
        <v>4.1562218341461302E-2</v>
      </c>
      <c r="Z12" s="17">
        <v>2.9448200124892299E-2</v>
      </c>
      <c r="AA12" s="17">
        <v>5.5089415530875797E-2</v>
      </c>
      <c r="AB12" s="17">
        <v>5.0759236134526299E-2</v>
      </c>
      <c r="AC12" s="17">
        <v>3.4746817608755302E-2</v>
      </c>
      <c r="AD12" s="17"/>
      <c r="AE12" s="17">
        <v>3.8821336875845699E-2</v>
      </c>
      <c r="AF12" s="17">
        <v>4.9699680415651301E-2</v>
      </c>
      <c r="AG12" s="17">
        <v>3.9682679808437898E-2</v>
      </c>
      <c r="AH12" s="17"/>
      <c r="AI12" s="17">
        <v>4.29634026049905E-2</v>
      </c>
      <c r="AJ12" s="17">
        <v>4.7376801093365097E-2</v>
      </c>
      <c r="AK12" s="17">
        <v>4.8457327565117399E-2</v>
      </c>
      <c r="AL12" s="17">
        <v>3.5656422288905497E-2</v>
      </c>
      <c r="AM12" s="17">
        <v>3.1336441213951897E-2</v>
      </c>
      <c r="AN12" s="17"/>
      <c r="AO12" s="17">
        <v>3.9355705047320597E-2</v>
      </c>
      <c r="AP12" s="17">
        <v>4.46039554422486E-2</v>
      </c>
      <c r="AQ12" s="17">
        <v>4.9364903546126097E-2</v>
      </c>
      <c r="AR12" s="17"/>
      <c r="AS12" s="17">
        <v>3.2200349055007203E-2</v>
      </c>
      <c r="AT12" s="17">
        <v>4.62625471190602E-2</v>
      </c>
      <c r="AU12" s="17">
        <v>4.4204051299081303E-2</v>
      </c>
      <c r="AV12" s="17">
        <v>7.4345826809938398E-2</v>
      </c>
      <c r="AW12" s="17">
        <v>4.4537842895156603E-2</v>
      </c>
    </row>
    <row r="13" spans="2:49" x14ac:dyDescent="0.25">
      <c r="B13" s="18" t="s">
        <v>176</v>
      </c>
      <c r="C13" s="17">
        <v>1.36720742510857E-2</v>
      </c>
      <c r="D13" s="17">
        <v>1.6032207424771301E-2</v>
      </c>
      <c r="E13" s="17">
        <v>1.1022200036997399E-2</v>
      </c>
      <c r="F13" s="17"/>
      <c r="G13" s="17">
        <v>1.7031813249990001E-2</v>
      </c>
      <c r="H13" s="17">
        <v>2.14208687759334E-2</v>
      </c>
      <c r="I13" s="17">
        <v>2.0832372059133599E-2</v>
      </c>
      <c r="J13" s="17">
        <v>8.9067616909282409E-3</v>
      </c>
      <c r="K13" s="17">
        <v>8.1303526427837208E-3</v>
      </c>
      <c r="L13" s="17">
        <v>6.8611990475510301E-3</v>
      </c>
      <c r="M13" s="17"/>
      <c r="N13" s="17">
        <v>1.1609691249984001E-2</v>
      </c>
      <c r="O13" s="17">
        <v>1.1236875320635401E-2</v>
      </c>
      <c r="P13" s="17">
        <v>1.53780556989325E-2</v>
      </c>
      <c r="Q13" s="17">
        <v>1.44054883516283E-2</v>
      </c>
      <c r="R13" s="17"/>
      <c r="S13" s="17">
        <v>1.5760628734949701E-2</v>
      </c>
      <c r="T13" s="17">
        <v>1.8417235676951201E-2</v>
      </c>
      <c r="U13" s="17">
        <v>1.4738599752133499E-2</v>
      </c>
      <c r="V13" s="17">
        <v>8.3066914448905495E-3</v>
      </c>
      <c r="W13" s="17">
        <v>1.4109233324437399E-2</v>
      </c>
      <c r="X13" s="17">
        <v>1.20032513840377E-2</v>
      </c>
      <c r="Y13" s="17">
        <v>8.9709361071989898E-3</v>
      </c>
      <c r="Z13" s="17">
        <v>8.9980894434131802E-3</v>
      </c>
      <c r="AA13" s="17">
        <v>2.0168593664101699E-2</v>
      </c>
      <c r="AB13" s="17">
        <v>9.5048030184529102E-3</v>
      </c>
      <c r="AC13" s="17">
        <v>1.02976838923775E-2</v>
      </c>
      <c r="AD13" s="17"/>
      <c r="AE13" s="17">
        <v>1.1875052123385599E-2</v>
      </c>
      <c r="AF13" s="17">
        <v>1.30612175319322E-2</v>
      </c>
      <c r="AG13" s="17">
        <v>1.6182154762467201E-2</v>
      </c>
      <c r="AH13" s="17"/>
      <c r="AI13" s="17">
        <v>7.8240585881345099E-3</v>
      </c>
      <c r="AJ13" s="17">
        <v>1.06750330329487E-2</v>
      </c>
      <c r="AK13" s="17">
        <v>8.2013560339873007E-3</v>
      </c>
      <c r="AL13" s="17">
        <v>1.8799738522656501E-2</v>
      </c>
      <c r="AM13" s="17">
        <v>2.08346211422153E-2</v>
      </c>
      <c r="AN13" s="17"/>
      <c r="AO13" s="17">
        <v>9.4848954674251196E-3</v>
      </c>
      <c r="AP13" s="17">
        <v>1.41155356930388E-2</v>
      </c>
      <c r="AQ13" s="17">
        <v>0</v>
      </c>
      <c r="AR13" s="17"/>
      <c r="AS13" s="17">
        <v>1.5471744190370699E-2</v>
      </c>
      <c r="AT13" s="17">
        <v>1.4172151918034601E-2</v>
      </c>
      <c r="AU13" s="17">
        <v>1.34310477131928E-2</v>
      </c>
      <c r="AV13" s="17">
        <v>1.8923811590853799E-2</v>
      </c>
      <c r="AW13" s="17">
        <v>0</v>
      </c>
    </row>
    <row r="14" spans="2:49" x14ac:dyDescent="0.25">
      <c r="B14" s="18" t="s">
        <v>177</v>
      </c>
      <c r="C14" s="21">
        <v>0.64512640439513003</v>
      </c>
      <c r="D14" s="21">
        <v>0.65897305253821603</v>
      </c>
      <c r="E14" s="21">
        <v>0.63210674917095</v>
      </c>
      <c r="F14" s="21"/>
      <c r="G14" s="21">
        <v>0.59441956125378104</v>
      </c>
      <c r="H14" s="21">
        <v>0.59867809288283103</v>
      </c>
      <c r="I14" s="21">
        <v>0.62865019542643297</v>
      </c>
      <c r="J14" s="21">
        <v>0.65729424611659604</v>
      </c>
      <c r="K14" s="21">
        <v>0.68146535341155201</v>
      </c>
      <c r="L14" s="21">
        <v>0.696250834825479</v>
      </c>
      <c r="M14" s="21"/>
      <c r="N14" s="21">
        <v>0.66704986328044402</v>
      </c>
      <c r="O14" s="21">
        <v>0.65619791831725305</v>
      </c>
      <c r="P14" s="21">
        <v>0.65786998874819003</v>
      </c>
      <c r="Q14" s="21">
        <v>0.59835701122100604</v>
      </c>
      <c r="R14" s="21"/>
      <c r="S14" s="21">
        <v>0.63421217300327704</v>
      </c>
      <c r="T14" s="21">
        <v>0.65456916357063899</v>
      </c>
      <c r="U14" s="21">
        <v>0.64618940221130505</v>
      </c>
      <c r="V14" s="21">
        <v>0.68292221065544201</v>
      </c>
      <c r="W14" s="21">
        <v>0.635514910230078</v>
      </c>
      <c r="X14" s="21">
        <v>0.63523389534131602</v>
      </c>
      <c r="Y14" s="21">
        <v>0.63669866979141299</v>
      </c>
      <c r="Z14" s="21">
        <v>0.66280082696293796</v>
      </c>
      <c r="AA14" s="21">
        <v>0.62273979174167104</v>
      </c>
      <c r="AB14" s="21">
        <v>0.666539423580635</v>
      </c>
      <c r="AC14" s="21">
        <v>0.62284716606414203</v>
      </c>
      <c r="AD14" s="21"/>
      <c r="AE14" s="21">
        <v>0.67147593825671703</v>
      </c>
      <c r="AF14" s="21">
        <v>0.666464097731581</v>
      </c>
      <c r="AG14" s="21">
        <v>0.55851734122965602</v>
      </c>
      <c r="AH14" s="21"/>
      <c r="AI14" s="21">
        <v>0.67912268217558802</v>
      </c>
      <c r="AJ14" s="21">
        <v>0.65174800676991096</v>
      </c>
      <c r="AK14" s="21">
        <v>0.65571375939682097</v>
      </c>
      <c r="AL14" s="21">
        <v>0.65891321842189399</v>
      </c>
      <c r="AM14" s="21">
        <v>0.57466789814680097</v>
      </c>
      <c r="AN14" s="21"/>
      <c r="AO14" s="21">
        <v>0.66566033748416198</v>
      </c>
      <c r="AP14" s="21">
        <v>0.65129183574042204</v>
      </c>
      <c r="AQ14" s="21">
        <v>0.70300856899247599</v>
      </c>
      <c r="AR14" s="21"/>
      <c r="AS14" s="21">
        <v>0.60634954424167697</v>
      </c>
      <c r="AT14" s="21">
        <v>0.67169265614370799</v>
      </c>
      <c r="AU14" s="21">
        <v>0.66337906154775295</v>
      </c>
      <c r="AV14" s="21">
        <v>0.65453669291448502</v>
      </c>
      <c r="AW14" s="21">
        <v>0.618851981799736</v>
      </c>
    </row>
    <row r="15" spans="2:49" x14ac:dyDescent="0.25">
      <c r="B15" s="18" t="s">
        <v>178</v>
      </c>
      <c r="C15" s="21">
        <v>5.7341083994454901E-2</v>
      </c>
      <c r="D15" s="21">
        <v>6.7845101916805706E-2</v>
      </c>
      <c r="E15" s="21">
        <v>4.7111652514993302E-2</v>
      </c>
      <c r="F15" s="21"/>
      <c r="G15" s="21">
        <v>7.3576124575643498E-2</v>
      </c>
      <c r="H15" s="21">
        <v>7.2730756666800997E-2</v>
      </c>
      <c r="I15" s="21">
        <v>5.7583699219839003E-2</v>
      </c>
      <c r="J15" s="21">
        <v>5.001653597281E-2</v>
      </c>
      <c r="K15" s="21">
        <v>5.2016430524552598E-2</v>
      </c>
      <c r="L15" s="21">
        <v>4.3207521063578502E-2</v>
      </c>
      <c r="M15" s="21"/>
      <c r="N15" s="21">
        <v>6.1253838053594897E-2</v>
      </c>
      <c r="O15" s="21">
        <v>4.9109735457513903E-2</v>
      </c>
      <c r="P15" s="21">
        <v>6.02271330150011E-2</v>
      </c>
      <c r="Q15" s="21">
        <v>5.7479403066941E-2</v>
      </c>
      <c r="R15" s="21"/>
      <c r="S15" s="21">
        <v>6.8266605375943507E-2</v>
      </c>
      <c r="T15" s="21">
        <v>5.8270499491550103E-2</v>
      </c>
      <c r="U15" s="21">
        <v>4.7722994422037E-2</v>
      </c>
      <c r="V15" s="21">
        <v>6.1298313216471403E-2</v>
      </c>
      <c r="W15" s="21">
        <v>5.4116038958792502E-2</v>
      </c>
      <c r="X15" s="21">
        <v>4.2544663580855097E-2</v>
      </c>
      <c r="Y15" s="21">
        <v>5.05331544486603E-2</v>
      </c>
      <c r="Z15" s="21">
        <v>3.8446289568305397E-2</v>
      </c>
      <c r="AA15" s="21">
        <v>7.5258009194977493E-2</v>
      </c>
      <c r="AB15" s="21">
        <v>6.0264039152979197E-2</v>
      </c>
      <c r="AC15" s="21">
        <v>4.5044501501132803E-2</v>
      </c>
      <c r="AD15" s="21"/>
      <c r="AE15" s="21">
        <v>5.0696388999231297E-2</v>
      </c>
      <c r="AF15" s="21">
        <v>6.2760897947583494E-2</v>
      </c>
      <c r="AG15" s="21">
        <v>5.5864834570905103E-2</v>
      </c>
      <c r="AH15" s="21"/>
      <c r="AI15" s="21">
        <v>5.0787461193125001E-2</v>
      </c>
      <c r="AJ15" s="21">
        <v>5.8051834126313699E-2</v>
      </c>
      <c r="AK15" s="21">
        <v>5.6658683599104698E-2</v>
      </c>
      <c r="AL15" s="21">
        <v>5.4456160811561898E-2</v>
      </c>
      <c r="AM15" s="21">
        <v>5.2171062356167197E-2</v>
      </c>
      <c r="AN15" s="21"/>
      <c r="AO15" s="21">
        <v>4.8840600514745702E-2</v>
      </c>
      <c r="AP15" s="21">
        <v>5.8719491135287398E-2</v>
      </c>
      <c r="AQ15" s="21">
        <v>4.9364903546126097E-2</v>
      </c>
      <c r="AR15" s="21"/>
      <c r="AS15" s="21">
        <v>4.7672093245377897E-2</v>
      </c>
      <c r="AT15" s="21">
        <v>6.0434699037094801E-2</v>
      </c>
      <c r="AU15" s="21">
        <v>5.7635099012274101E-2</v>
      </c>
      <c r="AV15" s="21">
        <v>9.3269638400792207E-2</v>
      </c>
      <c r="AW15" s="21">
        <v>4.4537842895156603E-2</v>
      </c>
    </row>
    <row r="16" spans="2:49" x14ac:dyDescent="0.25">
      <c r="B16" s="18" t="s">
        <v>179</v>
      </c>
      <c r="C16" s="22">
        <v>0.58778532040067499</v>
      </c>
      <c r="D16" s="22">
        <v>0.59112795062140999</v>
      </c>
      <c r="E16" s="22">
        <v>0.58499509665595695</v>
      </c>
      <c r="F16" s="22"/>
      <c r="G16" s="22">
        <v>0.52084343667813704</v>
      </c>
      <c r="H16" s="22">
        <v>0.52594733621602996</v>
      </c>
      <c r="I16" s="22">
        <v>0.571066496206594</v>
      </c>
      <c r="J16" s="22">
        <v>0.60727771014378595</v>
      </c>
      <c r="K16" s="22">
        <v>0.62944892288700005</v>
      </c>
      <c r="L16" s="22">
        <v>0.65304331376190095</v>
      </c>
      <c r="M16" s="22"/>
      <c r="N16" s="22">
        <v>0.60579602522684906</v>
      </c>
      <c r="O16" s="22">
        <v>0.60708818285973898</v>
      </c>
      <c r="P16" s="22">
        <v>0.59764285573318898</v>
      </c>
      <c r="Q16" s="22">
        <v>0.54087760815406505</v>
      </c>
      <c r="R16" s="22"/>
      <c r="S16" s="22">
        <v>0.56594556762733395</v>
      </c>
      <c r="T16" s="22">
        <v>0.59629866407908905</v>
      </c>
      <c r="U16" s="22">
        <v>0.59846640778926796</v>
      </c>
      <c r="V16" s="22">
        <v>0.62162389743897095</v>
      </c>
      <c r="W16" s="22">
        <v>0.58139887127128498</v>
      </c>
      <c r="X16" s="22">
        <v>0.59268923176046096</v>
      </c>
      <c r="Y16" s="22">
        <v>0.58616551534275196</v>
      </c>
      <c r="Z16" s="22">
        <v>0.62435453739463298</v>
      </c>
      <c r="AA16" s="22">
        <v>0.547481782546694</v>
      </c>
      <c r="AB16" s="22">
        <v>0.60627538442765605</v>
      </c>
      <c r="AC16" s="22">
        <v>0.57780266456300999</v>
      </c>
      <c r="AD16" s="22"/>
      <c r="AE16" s="22">
        <v>0.62077954925748602</v>
      </c>
      <c r="AF16" s="22">
        <v>0.603703199783998</v>
      </c>
      <c r="AG16" s="22">
        <v>0.50265250665875005</v>
      </c>
      <c r="AH16" s="22"/>
      <c r="AI16" s="22">
        <v>0.62833522098246297</v>
      </c>
      <c r="AJ16" s="22">
        <v>0.59369617264359698</v>
      </c>
      <c r="AK16" s="22">
        <v>0.599055075797716</v>
      </c>
      <c r="AL16" s="22">
        <v>0.60445705761033197</v>
      </c>
      <c r="AM16" s="22">
        <v>0.522496835790633</v>
      </c>
      <c r="AN16" s="22"/>
      <c r="AO16" s="22">
        <v>0.61681973696941605</v>
      </c>
      <c r="AP16" s="22">
        <v>0.59257234460513497</v>
      </c>
      <c r="AQ16" s="22">
        <v>0.65364366544635</v>
      </c>
      <c r="AR16" s="22"/>
      <c r="AS16" s="22">
        <v>0.55867745099629895</v>
      </c>
      <c r="AT16" s="22">
        <v>0.61125795710661301</v>
      </c>
      <c r="AU16" s="22">
        <v>0.60574396253547902</v>
      </c>
      <c r="AV16" s="22">
        <v>0.56126705451369296</v>
      </c>
      <c r="AW16" s="22">
        <v>0.57431413890457905</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W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172</v>
      </c>
      <c r="C9" s="17">
        <v>7.0312884045786297E-2</v>
      </c>
      <c r="D9" s="17">
        <v>8.0432330888246403E-2</v>
      </c>
      <c r="E9" s="17">
        <v>5.89725819117407E-2</v>
      </c>
      <c r="F9" s="17"/>
      <c r="G9" s="17">
        <v>0.105773387726092</v>
      </c>
      <c r="H9" s="17">
        <v>0.111494567424677</v>
      </c>
      <c r="I9" s="17">
        <v>8.5354665218800599E-2</v>
      </c>
      <c r="J9" s="17">
        <v>5.4492098437829102E-2</v>
      </c>
      <c r="K9" s="17">
        <v>5.2559709923572701E-2</v>
      </c>
      <c r="L9" s="17">
        <v>2.5425326570465302E-2</v>
      </c>
      <c r="M9" s="17"/>
      <c r="N9" s="17">
        <v>8.7143073443748095E-2</v>
      </c>
      <c r="O9" s="17">
        <v>6.4496176294009597E-2</v>
      </c>
      <c r="P9" s="17">
        <v>6.4531744982711095E-2</v>
      </c>
      <c r="Q9" s="17">
        <v>6.4667026017587295E-2</v>
      </c>
      <c r="R9" s="17"/>
      <c r="S9" s="17">
        <v>9.0528618659803495E-2</v>
      </c>
      <c r="T9" s="17">
        <v>7.4379039937612801E-2</v>
      </c>
      <c r="U9" s="17">
        <v>7.1823801516782804E-2</v>
      </c>
      <c r="V9" s="17">
        <v>6.1368562961506598E-2</v>
      </c>
      <c r="W9" s="17">
        <v>8.5447422263072295E-2</v>
      </c>
      <c r="X9" s="17">
        <v>5.6212038414367498E-2</v>
      </c>
      <c r="Y9" s="17">
        <v>6.2142937873205802E-2</v>
      </c>
      <c r="Z9" s="17">
        <v>5.32433895874267E-2</v>
      </c>
      <c r="AA9" s="17">
        <v>6.3841527929015707E-2</v>
      </c>
      <c r="AB9" s="17">
        <v>7.0439409044061804E-2</v>
      </c>
      <c r="AC9" s="17">
        <v>6.1755582733731398E-2</v>
      </c>
      <c r="AD9" s="17"/>
      <c r="AE9" s="17">
        <v>4.85557080352211E-2</v>
      </c>
      <c r="AF9" s="17">
        <v>9.3469073913539605E-2</v>
      </c>
      <c r="AG9" s="17">
        <v>4.5949591605388598E-2</v>
      </c>
      <c r="AH9" s="17"/>
      <c r="AI9" s="17">
        <v>4.61309561821324E-2</v>
      </c>
      <c r="AJ9" s="17">
        <v>9.90095695721908E-2</v>
      </c>
      <c r="AK9" s="17">
        <v>9.5286197487959495E-2</v>
      </c>
      <c r="AL9" s="17">
        <v>9.3841552644863893E-2</v>
      </c>
      <c r="AM9" s="17">
        <v>3.3237592312512498E-2</v>
      </c>
      <c r="AN9" s="17"/>
      <c r="AO9" s="17">
        <v>5.9313128912454799E-2</v>
      </c>
      <c r="AP9" s="17">
        <v>8.9786472508563003E-2</v>
      </c>
      <c r="AQ9" s="17">
        <v>8.10157369892823E-2</v>
      </c>
      <c r="AR9" s="17"/>
      <c r="AS9" s="17">
        <v>5.8358468626713303E-2</v>
      </c>
      <c r="AT9" s="17">
        <v>5.5927507141144903E-2</v>
      </c>
      <c r="AU9" s="17">
        <v>8.2863297617726595E-2</v>
      </c>
      <c r="AV9" s="17">
        <v>0.12586445737038601</v>
      </c>
      <c r="AW9" s="17">
        <v>0.11275493985561399</v>
      </c>
    </row>
    <row r="10" spans="2:49" x14ac:dyDescent="0.25">
      <c r="B10" s="18" t="s">
        <v>173</v>
      </c>
      <c r="C10" s="17">
        <v>0.18452518457605199</v>
      </c>
      <c r="D10" s="17">
        <v>0.19475014116356401</v>
      </c>
      <c r="E10" s="17">
        <v>0.17305944912913199</v>
      </c>
      <c r="F10" s="17"/>
      <c r="G10" s="17">
        <v>0.27471611078090502</v>
      </c>
      <c r="H10" s="17">
        <v>0.23748265349700201</v>
      </c>
      <c r="I10" s="17">
        <v>0.21859955224003899</v>
      </c>
      <c r="J10" s="17">
        <v>0.16430814586474399</v>
      </c>
      <c r="K10" s="17">
        <v>0.108833834884927</v>
      </c>
      <c r="L10" s="17">
        <v>0.120070861663216</v>
      </c>
      <c r="M10" s="17"/>
      <c r="N10" s="17">
        <v>0.191019824466621</v>
      </c>
      <c r="O10" s="17">
        <v>0.18590681658119401</v>
      </c>
      <c r="P10" s="17">
        <v>0.18590212669175099</v>
      </c>
      <c r="Q10" s="17">
        <v>0.177473853084752</v>
      </c>
      <c r="R10" s="17"/>
      <c r="S10" s="17">
        <v>0.25526976838465998</v>
      </c>
      <c r="T10" s="17">
        <v>0.19202594650398599</v>
      </c>
      <c r="U10" s="17">
        <v>0.14315269753669399</v>
      </c>
      <c r="V10" s="17">
        <v>0.14476984626946601</v>
      </c>
      <c r="W10" s="17">
        <v>0.199886060989686</v>
      </c>
      <c r="X10" s="17">
        <v>0.20860163543419599</v>
      </c>
      <c r="Y10" s="17">
        <v>0.13781467028289399</v>
      </c>
      <c r="Z10" s="17">
        <v>0.20783232328641801</v>
      </c>
      <c r="AA10" s="17">
        <v>0.17351469622393301</v>
      </c>
      <c r="AB10" s="17">
        <v>0.15108052961119101</v>
      </c>
      <c r="AC10" s="17">
        <v>0.18049681528816999</v>
      </c>
      <c r="AD10" s="17"/>
      <c r="AE10" s="17">
        <v>0.148387040496683</v>
      </c>
      <c r="AF10" s="17">
        <v>0.21009161958036601</v>
      </c>
      <c r="AG10" s="17">
        <v>0.172413271735013</v>
      </c>
      <c r="AH10" s="17"/>
      <c r="AI10" s="17">
        <v>0.16024866840574001</v>
      </c>
      <c r="AJ10" s="17">
        <v>0.243450341674319</v>
      </c>
      <c r="AK10" s="17">
        <v>0.15590833793664799</v>
      </c>
      <c r="AL10" s="17">
        <v>0.13531390577532601</v>
      </c>
      <c r="AM10" s="17">
        <v>0.13770543147542</v>
      </c>
      <c r="AN10" s="17"/>
      <c r="AO10" s="17">
        <v>0.18597563661667499</v>
      </c>
      <c r="AP10" s="17">
        <v>0.23236053952152799</v>
      </c>
      <c r="AQ10" s="17">
        <v>0.19255588654414801</v>
      </c>
      <c r="AR10" s="17"/>
      <c r="AS10" s="17">
        <v>0.17046036947847301</v>
      </c>
      <c r="AT10" s="17">
        <v>0.18929352866333601</v>
      </c>
      <c r="AU10" s="17">
        <v>0.17703544887974901</v>
      </c>
      <c r="AV10" s="17">
        <v>0.21837382653081699</v>
      </c>
      <c r="AW10" s="17">
        <v>0.16386768358154299</v>
      </c>
    </row>
    <row r="11" spans="2:49" x14ac:dyDescent="0.25">
      <c r="B11" s="18" t="s">
        <v>174</v>
      </c>
      <c r="C11" s="17">
        <v>0.54335907632383795</v>
      </c>
      <c r="D11" s="17">
        <v>0.488554391201107</v>
      </c>
      <c r="E11" s="17">
        <v>0.598561439119493</v>
      </c>
      <c r="F11" s="17"/>
      <c r="G11" s="17">
        <v>0.471532994511841</v>
      </c>
      <c r="H11" s="17">
        <v>0.504558506429438</v>
      </c>
      <c r="I11" s="17">
        <v>0.52261804284483204</v>
      </c>
      <c r="J11" s="17">
        <v>0.58088335491736098</v>
      </c>
      <c r="K11" s="17">
        <v>0.60105200315795304</v>
      </c>
      <c r="L11" s="17">
        <v>0.57105552135680604</v>
      </c>
      <c r="M11" s="17"/>
      <c r="N11" s="17">
        <v>0.51360439217841702</v>
      </c>
      <c r="O11" s="17">
        <v>0.55282280413122697</v>
      </c>
      <c r="P11" s="17">
        <v>0.51883061334645697</v>
      </c>
      <c r="Q11" s="17">
        <v>0.58298845494338802</v>
      </c>
      <c r="R11" s="17"/>
      <c r="S11" s="17">
        <v>0.47761227877965601</v>
      </c>
      <c r="T11" s="17">
        <v>0.56119726844223805</v>
      </c>
      <c r="U11" s="17">
        <v>0.58491917359801104</v>
      </c>
      <c r="V11" s="17">
        <v>0.51482226075037696</v>
      </c>
      <c r="W11" s="17">
        <v>0.50973250223225997</v>
      </c>
      <c r="X11" s="17">
        <v>0.52336727520312498</v>
      </c>
      <c r="Y11" s="17">
        <v>0.63366521532536302</v>
      </c>
      <c r="Z11" s="17">
        <v>0.52990877976804296</v>
      </c>
      <c r="AA11" s="17">
        <v>0.56430625046974503</v>
      </c>
      <c r="AB11" s="17">
        <v>0.56254890363945198</v>
      </c>
      <c r="AC11" s="17">
        <v>0.53446941227093503</v>
      </c>
      <c r="AD11" s="17"/>
      <c r="AE11" s="17">
        <v>0.51193038755818798</v>
      </c>
      <c r="AF11" s="17">
        <v>0.54554709943173096</v>
      </c>
      <c r="AG11" s="17">
        <v>0.61836312456535103</v>
      </c>
      <c r="AH11" s="17"/>
      <c r="AI11" s="17">
        <v>0.50632921208274995</v>
      </c>
      <c r="AJ11" s="17">
        <v>0.53262053480878302</v>
      </c>
      <c r="AK11" s="17">
        <v>0.55662603381877196</v>
      </c>
      <c r="AL11" s="17">
        <v>0.48518241924363698</v>
      </c>
      <c r="AM11" s="17">
        <v>0.65036407555185005</v>
      </c>
      <c r="AN11" s="17"/>
      <c r="AO11" s="17">
        <v>0.46370136876350698</v>
      </c>
      <c r="AP11" s="17">
        <v>0.54549449594548205</v>
      </c>
      <c r="AQ11" s="17">
        <v>0.54965057174125198</v>
      </c>
      <c r="AR11" s="17"/>
      <c r="AS11" s="17">
        <v>0.57066328254258902</v>
      </c>
      <c r="AT11" s="17">
        <v>0.53055027952098899</v>
      </c>
      <c r="AU11" s="17">
        <v>0.55563118584333304</v>
      </c>
      <c r="AV11" s="17">
        <v>0.45219686556564298</v>
      </c>
      <c r="AW11" s="17">
        <v>0.558268122548368</v>
      </c>
    </row>
    <row r="12" spans="2:49" x14ac:dyDescent="0.25">
      <c r="B12" s="18" t="s">
        <v>175</v>
      </c>
      <c r="C12" s="17">
        <v>0.14055604547224099</v>
      </c>
      <c r="D12" s="17">
        <v>0.16491447828386499</v>
      </c>
      <c r="E12" s="17">
        <v>0.11796914585755899</v>
      </c>
      <c r="F12" s="17"/>
      <c r="G12" s="17">
        <v>0.105039576377446</v>
      </c>
      <c r="H12" s="17">
        <v>0.100255337612039</v>
      </c>
      <c r="I12" s="17">
        <v>0.116009472540939</v>
      </c>
      <c r="J12" s="17">
        <v>0.13661319675890801</v>
      </c>
      <c r="K12" s="17">
        <v>0.171089883372082</v>
      </c>
      <c r="L12" s="17">
        <v>0.20000363619947001</v>
      </c>
      <c r="M12" s="17"/>
      <c r="N12" s="17">
        <v>0.14916238553172001</v>
      </c>
      <c r="O12" s="17">
        <v>0.13909137957501599</v>
      </c>
      <c r="P12" s="17">
        <v>0.16031683014906201</v>
      </c>
      <c r="Q12" s="17">
        <v>0.11526561622298299</v>
      </c>
      <c r="R12" s="17"/>
      <c r="S12" s="17">
        <v>0.128845485293381</v>
      </c>
      <c r="T12" s="17">
        <v>0.12223916186542</v>
      </c>
      <c r="U12" s="17">
        <v>0.133736742214521</v>
      </c>
      <c r="V12" s="17">
        <v>0.21053518825077999</v>
      </c>
      <c r="W12" s="17">
        <v>0.136676261195599</v>
      </c>
      <c r="X12" s="17">
        <v>0.13945594114851401</v>
      </c>
      <c r="Y12" s="17">
        <v>0.112240608562323</v>
      </c>
      <c r="Z12" s="17">
        <v>0.12851172281875101</v>
      </c>
      <c r="AA12" s="17">
        <v>0.134755634935455</v>
      </c>
      <c r="AB12" s="17">
        <v>0.15972828087534999</v>
      </c>
      <c r="AC12" s="17">
        <v>0.14654276533362001</v>
      </c>
      <c r="AD12" s="17"/>
      <c r="AE12" s="17">
        <v>0.19609083689328799</v>
      </c>
      <c r="AF12" s="17">
        <v>0.114205387020804</v>
      </c>
      <c r="AG12" s="17">
        <v>0.108998496722042</v>
      </c>
      <c r="AH12" s="17"/>
      <c r="AI12" s="17">
        <v>0.19702180795246499</v>
      </c>
      <c r="AJ12" s="17">
        <v>9.42835274812832E-2</v>
      </c>
      <c r="AK12" s="17">
        <v>0.14753877765170001</v>
      </c>
      <c r="AL12" s="17">
        <v>0.172124593886468</v>
      </c>
      <c r="AM12" s="17">
        <v>0.12501447240587199</v>
      </c>
      <c r="AN12" s="17"/>
      <c r="AO12" s="17">
        <v>0.21754327865772699</v>
      </c>
      <c r="AP12" s="17">
        <v>9.5625583524594299E-2</v>
      </c>
      <c r="AQ12" s="17">
        <v>0.136002500927766</v>
      </c>
      <c r="AR12" s="17"/>
      <c r="AS12" s="17">
        <v>0.13678283964851501</v>
      </c>
      <c r="AT12" s="17">
        <v>0.151421226423571</v>
      </c>
      <c r="AU12" s="17">
        <v>0.13383878054590201</v>
      </c>
      <c r="AV12" s="17">
        <v>0.13474234569363899</v>
      </c>
      <c r="AW12" s="17">
        <v>0.113483415264184</v>
      </c>
    </row>
    <row r="13" spans="2:49" x14ac:dyDescent="0.25">
      <c r="B13" s="18" t="s">
        <v>176</v>
      </c>
      <c r="C13" s="17">
        <v>6.1246809582081903E-2</v>
      </c>
      <c r="D13" s="17">
        <v>7.1348658463216197E-2</v>
      </c>
      <c r="E13" s="17">
        <v>5.1437383982075598E-2</v>
      </c>
      <c r="F13" s="17"/>
      <c r="G13" s="17">
        <v>4.2937930603716597E-2</v>
      </c>
      <c r="H13" s="17">
        <v>4.6208935036843701E-2</v>
      </c>
      <c r="I13" s="17">
        <v>5.74182671553898E-2</v>
      </c>
      <c r="J13" s="17">
        <v>6.3703204021157894E-2</v>
      </c>
      <c r="K13" s="17">
        <v>6.6464568661465703E-2</v>
      </c>
      <c r="L13" s="17">
        <v>8.3444654210043406E-2</v>
      </c>
      <c r="M13" s="17"/>
      <c r="N13" s="17">
        <v>5.9070324379493701E-2</v>
      </c>
      <c r="O13" s="17">
        <v>5.7682823418553103E-2</v>
      </c>
      <c r="P13" s="17">
        <v>7.0418684830019299E-2</v>
      </c>
      <c r="Q13" s="17">
        <v>5.96050497312898E-2</v>
      </c>
      <c r="R13" s="17"/>
      <c r="S13" s="17">
        <v>4.7743848882499197E-2</v>
      </c>
      <c r="T13" s="17">
        <v>5.0158583250742801E-2</v>
      </c>
      <c r="U13" s="17">
        <v>6.6367585133991394E-2</v>
      </c>
      <c r="V13" s="17">
        <v>6.8504141767869897E-2</v>
      </c>
      <c r="W13" s="17">
        <v>6.8257753319382303E-2</v>
      </c>
      <c r="X13" s="17">
        <v>7.2363109799797598E-2</v>
      </c>
      <c r="Y13" s="17">
        <v>5.4136567956214701E-2</v>
      </c>
      <c r="Z13" s="17">
        <v>8.0503784539361203E-2</v>
      </c>
      <c r="AA13" s="17">
        <v>6.3581890441851294E-2</v>
      </c>
      <c r="AB13" s="17">
        <v>5.6202876829945903E-2</v>
      </c>
      <c r="AC13" s="17">
        <v>7.6735424373543207E-2</v>
      </c>
      <c r="AD13" s="17"/>
      <c r="AE13" s="17">
        <v>9.5036027016619701E-2</v>
      </c>
      <c r="AF13" s="17">
        <v>3.6686820053559797E-2</v>
      </c>
      <c r="AG13" s="17">
        <v>5.4275515372205603E-2</v>
      </c>
      <c r="AH13" s="17"/>
      <c r="AI13" s="17">
        <v>9.0269355376912094E-2</v>
      </c>
      <c r="AJ13" s="17">
        <v>3.0636026463424001E-2</v>
      </c>
      <c r="AK13" s="17">
        <v>4.4640653104920699E-2</v>
      </c>
      <c r="AL13" s="17">
        <v>0.11353752844970499</v>
      </c>
      <c r="AM13" s="17">
        <v>5.3678428254345698E-2</v>
      </c>
      <c r="AN13" s="17"/>
      <c r="AO13" s="17">
        <v>7.3466587049636295E-2</v>
      </c>
      <c r="AP13" s="17">
        <v>3.6732908499832802E-2</v>
      </c>
      <c r="AQ13" s="17">
        <v>4.0775303797551697E-2</v>
      </c>
      <c r="AR13" s="17"/>
      <c r="AS13" s="17">
        <v>6.3735039703710195E-2</v>
      </c>
      <c r="AT13" s="17">
        <v>7.2807458250958398E-2</v>
      </c>
      <c r="AU13" s="17">
        <v>5.06312871132895E-2</v>
      </c>
      <c r="AV13" s="17">
        <v>6.8822504839515006E-2</v>
      </c>
      <c r="AW13" s="17">
        <v>5.1625838750290302E-2</v>
      </c>
    </row>
    <row r="14" spans="2:49" x14ac:dyDescent="0.25">
      <c r="B14" s="18" t="s">
        <v>177</v>
      </c>
      <c r="C14" s="21">
        <v>0.254838068621839</v>
      </c>
      <c r="D14" s="21">
        <v>0.27518247205181101</v>
      </c>
      <c r="E14" s="21">
        <v>0.232032031040873</v>
      </c>
      <c r="F14" s="21"/>
      <c r="G14" s="21">
        <v>0.38048949850699598</v>
      </c>
      <c r="H14" s="21">
        <v>0.34897722092167899</v>
      </c>
      <c r="I14" s="21">
        <v>0.30395421745883899</v>
      </c>
      <c r="J14" s="21">
        <v>0.218800244302573</v>
      </c>
      <c r="K14" s="21">
        <v>0.16139354480849899</v>
      </c>
      <c r="L14" s="21">
        <v>0.14549618823368099</v>
      </c>
      <c r="M14" s="21"/>
      <c r="N14" s="21">
        <v>0.27816289791037002</v>
      </c>
      <c r="O14" s="21">
        <v>0.25040299287520401</v>
      </c>
      <c r="P14" s="21">
        <v>0.25043387167446202</v>
      </c>
      <c r="Q14" s="21">
        <v>0.24214087910234</v>
      </c>
      <c r="R14" s="21"/>
      <c r="S14" s="21">
        <v>0.34579838704446397</v>
      </c>
      <c r="T14" s="21">
        <v>0.26640498644159899</v>
      </c>
      <c r="U14" s="21">
        <v>0.21497649905347699</v>
      </c>
      <c r="V14" s="21">
        <v>0.20613840923097301</v>
      </c>
      <c r="W14" s="21">
        <v>0.28533348325275798</v>
      </c>
      <c r="X14" s="21">
        <v>0.26481367384856302</v>
      </c>
      <c r="Y14" s="21">
        <v>0.1999576081561</v>
      </c>
      <c r="Z14" s="21">
        <v>0.26107571287384401</v>
      </c>
      <c r="AA14" s="21">
        <v>0.23735622415294799</v>
      </c>
      <c r="AB14" s="21">
        <v>0.22151993865525199</v>
      </c>
      <c r="AC14" s="21">
        <v>0.24225239802190099</v>
      </c>
      <c r="AD14" s="21"/>
      <c r="AE14" s="21">
        <v>0.19694274853190399</v>
      </c>
      <c r="AF14" s="21">
        <v>0.30356069349390502</v>
      </c>
      <c r="AG14" s="21">
        <v>0.218362863340402</v>
      </c>
      <c r="AH14" s="21"/>
      <c r="AI14" s="21">
        <v>0.20637962458787201</v>
      </c>
      <c r="AJ14" s="21">
        <v>0.34245991124650998</v>
      </c>
      <c r="AK14" s="21">
        <v>0.25119453542460701</v>
      </c>
      <c r="AL14" s="21">
        <v>0.22915545842019</v>
      </c>
      <c r="AM14" s="21">
        <v>0.170943023787932</v>
      </c>
      <c r="AN14" s="21"/>
      <c r="AO14" s="21">
        <v>0.24528876552913001</v>
      </c>
      <c r="AP14" s="21">
        <v>0.322147012030091</v>
      </c>
      <c r="AQ14" s="21">
        <v>0.27357162353343001</v>
      </c>
      <c r="AR14" s="21"/>
      <c r="AS14" s="21">
        <v>0.228818838105186</v>
      </c>
      <c r="AT14" s="21">
        <v>0.24522103580448101</v>
      </c>
      <c r="AU14" s="21">
        <v>0.25989874649747602</v>
      </c>
      <c r="AV14" s="21">
        <v>0.34423828390120298</v>
      </c>
      <c r="AW14" s="21">
        <v>0.27662262343715799</v>
      </c>
    </row>
    <row r="15" spans="2:49" x14ac:dyDescent="0.25">
      <c r="B15" s="18" t="s">
        <v>178</v>
      </c>
      <c r="C15" s="21">
        <v>0.20180285505432299</v>
      </c>
      <c r="D15" s="21">
        <v>0.23626313674708199</v>
      </c>
      <c r="E15" s="21">
        <v>0.169406529839635</v>
      </c>
      <c r="F15" s="21"/>
      <c r="G15" s="21">
        <v>0.14797750698116199</v>
      </c>
      <c r="H15" s="21">
        <v>0.14646427264888301</v>
      </c>
      <c r="I15" s="21">
        <v>0.17342773969632899</v>
      </c>
      <c r="J15" s="21">
        <v>0.20031640078006599</v>
      </c>
      <c r="K15" s="21">
        <v>0.237554452033547</v>
      </c>
      <c r="L15" s="21">
        <v>0.28344829040951303</v>
      </c>
      <c r="M15" s="21"/>
      <c r="N15" s="21">
        <v>0.20823270991121401</v>
      </c>
      <c r="O15" s="21">
        <v>0.19677420299356899</v>
      </c>
      <c r="P15" s="21">
        <v>0.23073551497908101</v>
      </c>
      <c r="Q15" s="21">
        <v>0.174870665954272</v>
      </c>
      <c r="R15" s="21"/>
      <c r="S15" s="21">
        <v>0.17658933417587999</v>
      </c>
      <c r="T15" s="21">
        <v>0.17239774511616299</v>
      </c>
      <c r="U15" s="21">
        <v>0.200104327348512</v>
      </c>
      <c r="V15" s="21">
        <v>0.27903933001865</v>
      </c>
      <c r="W15" s="21">
        <v>0.204934014514982</v>
      </c>
      <c r="X15" s="21">
        <v>0.21181905094831199</v>
      </c>
      <c r="Y15" s="21">
        <v>0.16637717651853801</v>
      </c>
      <c r="Z15" s="21">
        <v>0.209015507358113</v>
      </c>
      <c r="AA15" s="21">
        <v>0.19833752537730601</v>
      </c>
      <c r="AB15" s="21">
        <v>0.215931157705296</v>
      </c>
      <c r="AC15" s="21">
        <v>0.22327818970716301</v>
      </c>
      <c r="AD15" s="21"/>
      <c r="AE15" s="21">
        <v>0.291126863909907</v>
      </c>
      <c r="AF15" s="21">
        <v>0.15089220707436399</v>
      </c>
      <c r="AG15" s="21">
        <v>0.163274012094247</v>
      </c>
      <c r="AH15" s="21"/>
      <c r="AI15" s="21">
        <v>0.28729116332937699</v>
      </c>
      <c r="AJ15" s="21">
        <v>0.124919553944707</v>
      </c>
      <c r="AK15" s="21">
        <v>0.192179430756621</v>
      </c>
      <c r="AL15" s="21">
        <v>0.285662122336173</v>
      </c>
      <c r="AM15" s="21">
        <v>0.17869290066021801</v>
      </c>
      <c r="AN15" s="21"/>
      <c r="AO15" s="21">
        <v>0.29100986570736298</v>
      </c>
      <c r="AP15" s="21">
        <v>0.13235849202442701</v>
      </c>
      <c r="AQ15" s="21">
        <v>0.17677780472531801</v>
      </c>
      <c r="AR15" s="21"/>
      <c r="AS15" s="21">
        <v>0.20051787935222501</v>
      </c>
      <c r="AT15" s="21">
        <v>0.22422868467453</v>
      </c>
      <c r="AU15" s="21">
        <v>0.18447006765919099</v>
      </c>
      <c r="AV15" s="21">
        <v>0.20356485053315401</v>
      </c>
      <c r="AW15" s="21">
        <v>0.16510925401447399</v>
      </c>
    </row>
    <row r="16" spans="2:49" x14ac:dyDescent="0.25">
      <c r="B16" s="18" t="s">
        <v>179</v>
      </c>
      <c r="C16" s="22">
        <v>5.3035213567515803E-2</v>
      </c>
      <c r="D16" s="22">
        <v>3.89193353047292E-2</v>
      </c>
      <c r="E16" s="22">
        <v>6.2625501201237596E-2</v>
      </c>
      <c r="F16" s="22"/>
      <c r="G16" s="22">
        <v>0.23251199152583399</v>
      </c>
      <c r="H16" s="22">
        <v>0.20251294827279601</v>
      </c>
      <c r="I16" s="22">
        <v>0.130526477762511</v>
      </c>
      <c r="J16" s="22">
        <v>1.8483843522507599E-2</v>
      </c>
      <c r="K16" s="22">
        <v>-7.6160907225048105E-2</v>
      </c>
      <c r="L16" s="22">
        <v>-0.13795210217583201</v>
      </c>
      <c r="M16" s="22"/>
      <c r="N16" s="22">
        <v>6.9930187999156096E-2</v>
      </c>
      <c r="O16" s="22">
        <v>5.3628789881634498E-2</v>
      </c>
      <c r="P16" s="22">
        <v>1.9698356695380601E-2</v>
      </c>
      <c r="Q16" s="22">
        <v>6.7270213148067207E-2</v>
      </c>
      <c r="R16" s="22"/>
      <c r="S16" s="22">
        <v>0.16920905286858401</v>
      </c>
      <c r="T16" s="22">
        <v>9.40072413254366E-2</v>
      </c>
      <c r="U16" s="22">
        <v>1.48721717049648E-2</v>
      </c>
      <c r="V16" s="22">
        <v>-7.2900920787677306E-2</v>
      </c>
      <c r="W16" s="22">
        <v>8.0399468737776605E-2</v>
      </c>
      <c r="X16" s="22">
        <v>5.2994622900251399E-2</v>
      </c>
      <c r="Y16" s="22">
        <v>3.3580431637562101E-2</v>
      </c>
      <c r="Z16" s="22">
        <v>5.2060205515731803E-2</v>
      </c>
      <c r="AA16" s="22">
        <v>3.9018698775642201E-2</v>
      </c>
      <c r="AB16" s="22">
        <v>5.5887809499564102E-3</v>
      </c>
      <c r="AC16" s="22">
        <v>1.8974208314738301E-2</v>
      </c>
      <c r="AD16" s="22"/>
      <c r="AE16" s="22">
        <v>-9.4184115378002795E-2</v>
      </c>
      <c r="AF16" s="22">
        <v>0.15266848641954101</v>
      </c>
      <c r="AG16" s="22">
        <v>5.50888512461543E-2</v>
      </c>
      <c r="AH16" s="22"/>
      <c r="AI16" s="22">
        <v>-8.0911538741504904E-2</v>
      </c>
      <c r="AJ16" s="22">
        <v>0.21754035730180299</v>
      </c>
      <c r="AK16" s="22">
        <v>5.9015104667986297E-2</v>
      </c>
      <c r="AL16" s="22">
        <v>-5.6506663915983399E-2</v>
      </c>
      <c r="AM16" s="22">
        <v>-7.7498768722850699E-3</v>
      </c>
      <c r="AN16" s="22"/>
      <c r="AO16" s="22">
        <v>-4.5721100178232901E-2</v>
      </c>
      <c r="AP16" s="22">
        <v>0.18978852000566401</v>
      </c>
      <c r="AQ16" s="22">
        <v>9.67938188081124E-2</v>
      </c>
      <c r="AR16" s="22"/>
      <c r="AS16" s="22">
        <v>2.8300958752961E-2</v>
      </c>
      <c r="AT16" s="22">
        <v>2.0992351129951299E-2</v>
      </c>
      <c r="AU16" s="22">
        <v>7.5428678838284802E-2</v>
      </c>
      <c r="AV16" s="22">
        <v>0.14067343336804899</v>
      </c>
      <c r="AW16" s="22">
        <v>0.111513369422684</v>
      </c>
    </row>
    <row r="17" spans="2:2" x14ac:dyDescent="0.25">
      <c r="B17" s="16"/>
    </row>
    <row r="18" spans="2:2" x14ac:dyDescent="0.25">
      <c r="B18" t="s">
        <v>77</v>
      </c>
    </row>
    <row r="19" spans="2:2" x14ac:dyDescent="0.25">
      <c r="B19" t="s">
        <v>78</v>
      </c>
    </row>
    <row r="21" spans="2:2" x14ac:dyDescent="0.25">
      <c r="B21"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W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ht="30" x14ac:dyDescent="0.25">
      <c r="B9" s="18" t="s">
        <v>707</v>
      </c>
      <c r="C9" s="17">
        <v>0.41840622527462201</v>
      </c>
      <c r="D9" s="17">
        <v>0.42311188683546502</v>
      </c>
      <c r="E9" s="17">
        <v>0.41239977525805199</v>
      </c>
      <c r="F9" s="17"/>
      <c r="G9" s="17">
        <v>0.31914971149327998</v>
      </c>
      <c r="H9" s="17">
        <v>0.41285887684534101</v>
      </c>
      <c r="I9" s="17">
        <v>0.37174595338378902</v>
      </c>
      <c r="J9" s="17">
        <v>0.47382595477380002</v>
      </c>
      <c r="K9" s="17">
        <v>0.46464124085813402</v>
      </c>
      <c r="L9" s="17">
        <v>0.45184128462122802</v>
      </c>
      <c r="M9" s="17"/>
      <c r="N9" s="17">
        <v>0.436495574940644</v>
      </c>
      <c r="O9" s="17">
        <v>0.41999778809423899</v>
      </c>
      <c r="P9" s="17">
        <v>0.41027402471254298</v>
      </c>
      <c r="Q9" s="17">
        <v>0.40496487948432702</v>
      </c>
      <c r="R9" s="17"/>
      <c r="S9" s="17">
        <v>0.43600832070091899</v>
      </c>
      <c r="T9" s="17">
        <v>0.40544777677032601</v>
      </c>
      <c r="U9" s="17">
        <v>0.37505298738062298</v>
      </c>
      <c r="V9" s="17">
        <v>0.39509036628063599</v>
      </c>
      <c r="W9" s="17">
        <v>0.42454909944221603</v>
      </c>
      <c r="X9" s="17">
        <v>0.38284327075373997</v>
      </c>
      <c r="Y9" s="17">
        <v>0.43276938536558301</v>
      </c>
      <c r="Z9" s="17">
        <v>0.43168821149064202</v>
      </c>
      <c r="AA9" s="17">
        <v>0.45226246159167599</v>
      </c>
      <c r="AB9" s="17">
        <v>0.43111022798112703</v>
      </c>
      <c r="AC9" s="17">
        <v>0.43854396545369601</v>
      </c>
      <c r="AD9" s="17"/>
      <c r="AE9" s="17">
        <v>0.38882786028584998</v>
      </c>
      <c r="AF9" s="17">
        <v>0.49582543985359701</v>
      </c>
      <c r="AG9" s="17">
        <v>0.32252975278833301</v>
      </c>
      <c r="AH9" s="17"/>
      <c r="AI9" s="17">
        <v>0.392214644588749</v>
      </c>
      <c r="AJ9" s="17">
        <v>0.496316028961795</v>
      </c>
      <c r="AK9" s="17">
        <v>0.46732544907100199</v>
      </c>
      <c r="AL9" s="17">
        <v>0.28331521166551998</v>
      </c>
      <c r="AM9" s="17">
        <v>0.34556580814391602</v>
      </c>
      <c r="AN9" s="17"/>
      <c r="AO9" s="17">
        <v>0.373052971218857</v>
      </c>
      <c r="AP9" s="17">
        <v>0.48914543083157902</v>
      </c>
      <c r="AQ9" s="17">
        <v>0.44577694888659603</v>
      </c>
      <c r="AR9" s="17"/>
      <c r="AS9" s="17">
        <v>0.40598297722167098</v>
      </c>
      <c r="AT9" s="17">
        <v>0.40031513386796702</v>
      </c>
      <c r="AU9" s="17">
        <v>0.451402396674634</v>
      </c>
      <c r="AV9" s="17">
        <v>0.45195452669080199</v>
      </c>
      <c r="AW9" s="17">
        <v>0.53742472558835597</v>
      </c>
    </row>
    <row r="10" spans="2:49" ht="75" x14ac:dyDescent="0.25">
      <c r="B10" s="18" t="s">
        <v>708</v>
      </c>
      <c r="C10" s="17">
        <v>0.30562581307544401</v>
      </c>
      <c r="D10" s="17">
        <v>0.310662807986195</v>
      </c>
      <c r="E10" s="17">
        <v>0.302254562475605</v>
      </c>
      <c r="F10" s="17"/>
      <c r="G10" s="17">
        <v>0.39748949193152999</v>
      </c>
      <c r="H10" s="17">
        <v>0.34213264950711098</v>
      </c>
      <c r="I10" s="17">
        <v>0.326621933845611</v>
      </c>
      <c r="J10" s="17">
        <v>0.26704701627710797</v>
      </c>
      <c r="K10" s="17">
        <v>0.24846015877115599</v>
      </c>
      <c r="L10" s="17">
        <v>0.26657350374358302</v>
      </c>
      <c r="M10" s="17"/>
      <c r="N10" s="17">
        <v>0.33723149880997899</v>
      </c>
      <c r="O10" s="17">
        <v>0.316207805693621</v>
      </c>
      <c r="P10" s="17">
        <v>0.28318809481990198</v>
      </c>
      <c r="Q10" s="17">
        <v>0.28228671143880602</v>
      </c>
      <c r="R10" s="17"/>
      <c r="S10" s="17">
        <v>0.34309762904502999</v>
      </c>
      <c r="T10" s="17">
        <v>0.325556748939058</v>
      </c>
      <c r="U10" s="17">
        <v>0.28875393091502199</v>
      </c>
      <c r="V10" s="17">
        <v>0.29643608546620498</v>
      </c>
      <c r="W10" s="17">
        <v>0.29352118493205398</v>
      </c>
      <c r="X10" s="17">
        <v>0.35499988876744498</v>
      </c>
      <c r="Y10" s="17">
        <v>0.29107966235863297</v>
      </c>
      <c r="Z10" s="17">
        <v>0.27859560486867302</v>
      </c>
      <c r="AA10" s="17">
        <v>0.27586049549463298</v>
      </c>
      <c r="AB10" s="17">
        <v>0.30211034251274699</v>
      </c>
      <c r="AC10" s="17">
        <v>0.23732580008472301</v>
      </c>
      <c r="AD10" s="17"/>
      <c r="AE10" s="17">
        <v>0.29394789145735101</v>
      </c>
      <c r="AF10" s="17">
        <v>0.30692282832666701</v>
      </c>
      <c r="AG10" s="17">
        <v>0.31257691774705798</v>
      </c>
      <c r="AH10" s="17"/>
      <c r="AI10" s="17">
        <v>0.32334790572022198</v>
      </c>
      <c r="AJ10" s="17">
        <v>0.30310964382094502</v>
      </c>
      <c r="AK10" s="17">
        <v>0.33872567372268603</v>
      </c>
      <c r="AL10" s="17">
        <v>0.26591067480071701</v>
      </c>
      <c r="AM10" s="17">
        <v>0.255644020673929</v>
      </c>
      <c r="AN10" s="17"/>
      <c r="AO10" s="17">
        <v>0.33037317305341901</v>
      </c>
      <c r="AP10" s="17">
        <v>0.30662731183622899</v>
      </c>
      <c r="AQ10" s="17">
        <v>0.35584226222740001</v>
      </c>
      <c r="AR10" s="17"/>
      <c r="AS10" s="17">
        <v>0.26587586258218898</v>
      </c>
      <c r="AT10" s="17">
        <v>0.32785910122524398</v>
      </c>
      <c r="AU10" s="17">
        <v>0.32380493717616998</v>
      </c>
      <c r="AV10" s="17">
        <v>0.31522116229595099</v>
      </c>
      <c r="AW10" s="17">
        <v>0.32553218803908501</v>
      </c>
    </row>
    <row r="11" spans="2:49" ht="45" x14ac:dyDescent="0.25">
      <c r="B11" s="18" t="s">
        <v>709</v>
      </c>
      <c r="C11" s="17">
        <v>7.0305923590246594E-2</v>
      </c>
      <c r="D11" s="17">
        <v>8.2134579222558998E-2</v>
      </c>
      <c r="E11" s="17">
        <v>5.8402740862433002E-2</v>
      </c>
      <c r="F11" s="17"/>
      <c r="G11" s="17">
        <v>9.1729231883421095E-2</v>
      </c>
      <c r="H11" s="17">
        <v>7.4546150600305505E-2</v>
      </c>
      <c r="I11" s="17">
        <v>9.3830013242664906E-2</v>
      </c>
      <c r="J11" s="17">
        <v>4.1437655163852102E-2</v>
      </c>
      <c r="K11" s="17">
        <v>6.4034434962219305E-2</v>
      </c>
      <c r="L11" s="17">
        <v>6.0905112464795901E-2</v>
      </c>
      <c r="M11" s="17"/>
      <c r="N11" s="17">
        <v>7.5993742647448098E-2</v>
      </c>
      <c r="O11" s="17">
        <v>5.82236758297126E-2</v>
      </c>
      <c r="P11" s="17">
        <v>8.2157414933011805E-2</v>
      </c>
      <c r="Q11" s="17">
        <v>6.6615431350998205E-2</v>
      </c>
      <c r="R11" s="17"/>
      <c r="S11" s="17">
        <v>7.2385575107207195E-2</v>
      </c>
      <c r="T11" s="17">
        <v>6.2741277055965897E-2</v>
      </c>
      <c r="U11" s="17">
        <v>8.1614715282243705E-2</v>
      </c>
      <c r="V11" s="17">
        <v>8.1283119562904196E-2</v>
      </c>
      <c r="W11" s="17">
        <v>9.0065755829906405E-2</v>
      </c>
      <c r="X11" s="17">
        <v>8.0060484008609697E-2</v>
      </c>
      <c r="Y11" s="17">
        <v>5.6711105862004799E-2</v>
      </c>
      <c r="Z11" s="17">
        <v>5.2942068144202201E-2</v>
      </c>
      <c r="AA11" s="17">
        <v>6.0145537952233097E-2</v>
      </c>
      <c r="AB11" s="17">
        <v>4.5525047031494001E-2</v>
      </c>
      <c r="AC11" s="17">
        <v>0.103630383356178</v>
      </c>
      <c r="AD11" s="17"/>
      <c r="AE11" s="17">
        <v>7.6689786384807501E-2</v>
      </c>
      <c r="AF11" s="17">
        <v>5.9225467208799502E-2</v>
      </c>
      <c r="AG11" s="17">
        <v>8.4198266159416293E-2</v>
      </c>
      <c r="AH11" s="17"/>
      <c r="AI11" s="17">
        <v>6.9898057555061704E-2</v>
      </c>
      <c r="AJ11" s="17">
        <v>6.9742901811810198E-2</v>
      </c>
      <c r="AK11" s="17">
        <v>5.8984905856486101E-2</v>
      </c>
      <c r="AL11" s="17">
        <v>0.20412680019747401</v>
      </c>
      <c r="AM11" s="17">
        <v>7.2703082048479903E-2</v>
      </c>
      <c r="AN11" s="17"/>
      <c r="AO11" s="17">
        <v>9.4090654298175702E-2</v>
      </c>
      <c r="AP11" s="17">
        <v>6.2319682648048803E-2</v>
      </c>
      <c r="AQ11" s="17">
        <v>8.0966160329850295E-2</v>
      </c>
      <c r="AR11" s="17"/>
      <c r="AS11" s="17">
        <v>6.7630750863372904E-2</v>
      </c>
      <c r="AT11" s="17">
        <v>7.6007509040059401E-2</v>
      </c>
      <c r="AU11" s="17">
        <v>7.0024869745413706E-2</v>
      </c>
      <c r="AV11" s="17">
        <v>7.4523232266360095E-2</v>
      </c>
      <c r="AW11" s="17">
        <v>6.3986617548484906E-2</v>
      </c>
    </row>
    <row r="12" spans="2:49" ht="60" x14ac:dyDescent="0.25">
      <c r="B12" s="18" t="s">
        <v>710</v>
      </c>
      <c r="C12" s="17">
        <v>6.13607342051921E-2</v>
      </c>
      <c r="D12" s="17">
        <v>6.4346178007548993E-2</v>
      </c>
      <c r="E12" s="17">
        <v>5.8963648088457901E-2</v>
      </c>
      <c r="F12" s="17"/>
      <c r="G12" s="17">
        <v>2.2355480345200698E-2</v>
      </c>
      <c r="H12" s="17">
        <v>3.5732084763851202E-2</v>
      </c>
      <c r="I12" s="17">
        <v>4.7814390765277902E-2</v>
      </c>
      <c r="J12" s="17">
        <v>7.8466715157624795E-2</v>
      </c>
      <c r="K12" s="17">
        <v>9.1369059735230101E-2</v>
      </c>
      <c r="L12" s="17">
        <v>8.5512964020991802E-2</v>
      </c>
      <c r="M12" s="17"/>
      <c r="N12" s="17">
        <v>4.6664393643090198E-2</v>
      </c>
      <c r="O12" s="17">
        <v>5.8376200921057102E-2</v>
      </c>
      <c r="P12" s="17">
        <v>7.8121184437828006E-2</v>
      </c>
      <c r="Q12" s="17">
        <v>6.4011833966834006E-2</v>
      </c>
      <c r="R12" s="17"/>
      <c r="S12" s="17">
        <v>3.9998057523116602E-2</v>
      </c>
      <c r="T12" s="17">
        <v>5.7132843937923498E-2</v>
      </c>
      <c r="U12" s="17">
        <v>8.08954583410013E-2</v>
      </c>
      <c r="V12" s="17">
        <v>6.1935445971905E-2</v>
      </c>
      <c r="W12" s="17">
        <v>5.5157913965948102E-2</v>
      </c>
      <c r="X12" s="17">
        <v>7.0718428950064097E-2</v>
      </c>
      <c r="Y12" s="17">
        <v>7.99532919451795E-2</v>
      </c>
      <c r="Z12" s="17">
        <v>7.3305301414828203E-2</v>
      </c>
      <c r="AA12" s="17">
        <v>5.5295456197828302E-2</v>
      </c>
      <c r="AB12" s="17">
        <v>7.5289710422521999E-2</v>
      </c>
      <c r="AC12" s="17">
        <v>4.0704109943093598E-2</v>
      </c>
      <c r="AD12" s="17"/>
      <c r="AE12" s="17">
        <v>0.110083572160684</v>
      </c>
      <c r="AF12" s="17">
        <v>3.48522571625801E-2</v>
      </c>
      <c r="AG12" s="17">
        <v>4.5100923254573898E-2</v>
      </c>
      <c r="AH12" s="17"/>
      <c r="AI12" s="17">
        <v>9.8458561612765297E-2</v>
      </c>
      <c r="AJ12" s="17">
        <v>2.52144162424826E-2</v>
      </c>
      <c r="AK12" s="17">
        <v>4.69191491064639E-2</v>
      </c>
      <c r="AL12" s="17">
        <v>0.201803956464985</v>
      </c>
      <c r="AM12" s="17">
        <v>5.2439865095770602E-2</v>
      </c>
      <c r="AN12" s="17"/>
      <c r="AO12" s="17">
        <v>8.4683145548997502E-2</v>
      </c>
      <c r="AP12" s="17">
        <v>2.6293692223718301E-2</v>
      </c>
      <c r="AQ12" s="17">
        <v>3.5447364431316401E-2</v>
      </c>
      <c r="AR12" s="17"/>
      <c r="AS12" s="17">
        <v>8.3531913225108306E-2</v>
      </c>
      <c r="AT12" s="17">
        <v>5.43395458505542E-2</v>
      </c>
      <c r="AU12" s="17">
        <v>4.2176409997584798E-2</v>
      </c>
      <c r="AV12" s="17">
        <v>5.6021022748102403E-2</v>
      </c>
      <c r="AW12" s="17">
        <v>1.4234526963159201E-2</v>
      </c>
    </row>
    <row r="13" spans="2:49" x14ac:dyDescent="0.25">
      <c r="B13" s="18" t="s">
        <v>104</v>
      </c>
      <c r="C13" s="19">
        <v>0.14430130385449599</v>
      </c>
      <c r="D13" s="19">
        <v>0.119744547948232</v>
      </c>
      <c r="E13" s="19">
        <v>0.16797927331545201</v>
      </c>
      <c r="F13" s="19"/>
      <c r="G13" s="19">
        <v>0.16927608434656799</v>
      </c>
      <c r="H13" s="19">
        <v>0.13473023828339101</v>
      </c>
      <c r="I13" s="19">
        <v>0.159987708762657</v>
      </c>
      <c r="J13" s="19">
        <v>0.13922265862761399</v>
      </c>
      <c r="K13" s="19">
        <v>0.131495105673262</v>
      </c>
      <c r="L13" s="19">
        <v>0.13516713514940201</v>
      </c>
      <c r="M13" s="19"/>
      <c r="N13" s="19">
        <v>0.10361478995883899</v>
      </c>
      <c r="O13" s="19">
        <v>0.14719452946136899</v>
      </c>
      <c r="P13" s="19">
        <v>0.14625928109671599</v>
      </c>
      <c r="Q13" s="19">
        <v>0.18212114375903499</v>
      </c>
      <c r="R13" s="19"/>
      <c r="S13" s="19">
        <v>0.108510417623728</v>
      </c>
      <c r="T13" s="19">
        <v>0.14912135329672699</v>
      </c>
      <c r="U13" s="19">
        <v>0.17368290808111</v>
      </c>
      <c r="V13" s="19">
        <v>0.16525498271835001</v>
      </c>
      <c r="W13" s="19">
        <v>0.136706045829876</v>
      </c>
      <c r="X13" s="19">
        <v>0.111377927520141</v>
      </c>
      <c r="Y13" s="19">
        <v>0.13948655446859901</v>
      </c>
      <c r="Z13" s="19">
        <v>0.16346881408165501</v>
      </c>
      <c r="AA13" s="19">
        <v>0.15643604876362999</v>
      </c>
      <c r="AB13" s="19">
        <v>0.14596467205211</v>
      </c>
      <c r="AC13" s="19">
        <v>0.17979574116231001</v>
      </c>
      <c r="AD13" s="19"/>
      <c r="AE13" s="19">
        <v>0.130450889711307</v>
      </c>
      <c r="AF13" s="19">
        <v>0.103174007448357</v>
      </c>
      <c r="AG13" s="19">
        <v>0.23559414005061799</v>
      </c>
      <c r="AH13" s="19"/>
      <c r="AI13" s="19">
        <v>0.11608083052320201</v>
      </c>
      <c r="AJ13" s="19">
        <v>0.105617009162968</v>
      </c>
      <c r="AK13" s="19">
        <v>8.8044822243361298E-2</v>
      </c>
      <c r="AL13" s="19">
        <v>4.4843356871303801E-2</v>
      </c>
      <c r="AM13" s="19">
        <v>0.27364722403790398</v>
      </c>
      <c r="AN13" s="19"/>
      <c r="AO13" s="19">
        <v>0.11780005588055099</v>
      </c>
      <c r="AP13" s="19">
        <v>0.115613882460425</v>
      </c>
      <c r="AQ13" s="19">
        <v>8.1967264124836806E-2</v>
      </c>
      <c r="AR13" s="19"/>
      <c r="AS13" s="19">
        <v>0.17697849610765801</v>
      </c>
      <c r="AT13" s="19">
        <v>0.14147871001617501</v>
      </c>
      <c r="AU13" s="19">
        <v>0.11259138640619699</v>
      </c>
      <c r="AV13" s="19">
        <v>0.10228005599878499</v>
      </c>
      <c r="AW13" s="19">
        <v>5.8821941860915397E-2</v>
      </c>
    </row>
    <row r="14" spans="2:49" x14ac:dyDescent="0.25">
      <c r="B14" s="16"/>
    </row>
    <row r="15" spans="2:49" x14ac:dyDescent="0.25">
      <c r="B15" t="s">
        <v>77</v>
      </c>
    </row>
    <row r="16" spans="2:49" x14ac:dyDescent="0.25">
      <c r="B16" t="s">
        <v>78</v>
      </c>
    </row>
    <row r="18" spans="2:2" x14ac:dyDescent="0.25">
      <c r="B18"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G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716</v>
      </c>
      <c r="E2" s="26"/>
      <c r="F2" s="26"/>
      <c r="G2" s="26"/>
    </row>
    <row r="6" spans="2:7" ht="50.1" customHeight="1" x14ac:dyDescent="0.25">
      <c r="B6" s="20" t="s">
        <v>15</v>
      </c>
      <c r="C6" s="20" t="s">
        <v>712</v>
      </c>
      <c r="D6" s="20" t="s">
        <v>713</v>
      </c>
      <c r="E6" s="20" t="s">
        <v>714</v>
      </c>
      <c r="F6" s="20" t="s">
        <v>715</v>
      </c>
    </row>
    <row r="7" spans="2:7" x14ac:dyDescent="0.25">
      <c r="B7" s="18" t="s">
        <v>605</v>
      </c>
      <c r="C7" s="17">
        <v>0.59746448734471502</v>
      </c>
      <c r="D7" s="17">
        <v>0.314053070201125</v>
      </c>
      <c r="E7" s="17">
        <v>0.60089718012772697</v>
      </c>
      <c r="F7" s="17">
        <v>0.65542641120759304</v>
      </c>
    </row>
    <row r="8" spans="2:7" x14ac:dyDescent="0.25">
      <c r="B8" s="18" t="s">
        <v>86</v>
      </c>
      <c r="C8" s="17">
        <v>0.40253551265528498</v>
      </c>
      <c r="D8" s="17">
        <v>0.68594692979887495</v>
      </c>
      <c r="E8" s="17">
        <v>0.39910281987227297</v>
      </c>
      <c r="F8" s="17">
        <v>0.34457358879240702</v>
      </c>
    </row>
    <row r="9" spans="2:7" x14ac:dyDescent="0.25">
      <c r="B9" s="16"/>
      <c r="C9" s="16"/>
      <c r="D9" s="16"/>
      <c r="E9" s="16"/>
      <c r="F9" s="16"/>
    </row>
    <row r="10" spans="2:7" x14ac:dyDescent="0.25">
      <c r="B10" t="s">
        <v>77</v>
      </c>
    </row>
    <row r="11" spans="2:7" x14ac:dyDescent="0.25">
      <c r="B11" t="s">
        <v>78</v>
      </c>
    </row>
    <row r="15" spans="2:7" x14ac:dyDescent="0.25">
      <c r="B15"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W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605</v>
      </c>
      <c r="C9" s="17">
        <v>0.59746448734471502</v>
      </c>
      <c r="D9" s="17">
        <v>0.59560393817286095</v>
      </c>
      <c r="E9" s="17">
        <v>0.59795984364900001</v>
      </c>
      <c r="F9" s="17"/>
      <c r="G9" s="17">
        <v>0.510049404150552</v>
      </c>
      <c r="H9" s="17">
        <v>0.55509828132474603</v>
      </c>
      <c r="I9" s="17">
        <v>0.60882439201928296</v>
      </c>
      <c r="J9" s="17">
        <v>0.64146486511085798</v>
      </c>
      <c r="K9" s="17">
        <v>0.62703669697276798</v>
      </c>
      <c r="L9" s="17">
        <v>0.62600780800050904</v>
      </c>
      <c r="M9" s="17"/>
      <c r="N9" s="17">
        <v>0.56626542725725204</v>
      </c>
      <c r="O9" s="17">
        <v>0.60133740879523001</v>
      </c>
      <c r="P9" s="17">
        <v>0.58062471775116198</v>
      </c>
      <c r="Q9" s="17">
        <v>0.63587260361519504</v>
      </c>
      <c r="R9" s="17"/>
      <c r="S9" s="17">
        <v>0.54901653805802098</v>
      </c>
      <c r="T9" s="17">
        <v>0.588326224564093</v>
      </c>
      <c r="U9" s="17">
        <v>0.63083280967437705</v>
      </c>
      <c r="V9" s="17">
        <v>0.59047619093068404</v>
      </c>
      <c r="W9" s="17">
        <v>0.618109252496999</v>
      </c>
      <c r="X9" s="17">
        <v>0.53722356134902005</v>
      </c>
      <c r="Y9" s="17">
        <v>0.651222375093226</v>
      </c>
      <c r="Z9" s="17">
        <v>0.58383555381905206</v>
      </c>
      <c r="AA9" s="17">
        <v>0.58811337008309394</v>
      </c>
      <c r="AB9" s="17">
        <v>0.65276184142576599</v>
      </c>
      <c r="AC9" s="17">
        <v>0.64140001067576302</v>
      </c>
      <c r="AD9" s="17"/>
      <c r="AE9" s="17">
        <v>0.609484076730331</v>
      </c>
      <c r="AF9" s="17">
        <v>0.59728140621728698</v>
      </c>
      <c r="AG9" s="17">
        <v>0.58161482057273295</v>
      </c>
      <c r="AH9" s="17"/>
      <c r="AI9" s="17">
        <v>0.52910564533262106</v>
      </c>
      <c r="AJ9" s="17">
        <v>0.64692594274235005</v>
      </c>
      <c r="AK9" s="17">
        <v>0.54782810278345095</v>
      </c>
      <c r="AL9" s="17">
        <v>0.68202618563900597</v>
      </c>
      <c r="AM9" s="17">
        <v>0.64080456681870601</v>
      </c>
      <c r="AN9" s="17"/>
      <c r="AO9" s="17">
        <v>0.41529629049871197</v>
      </c>
      <c r="AP9" s="17">
        <v>0.63422899346896899</v>
      </c>
      <c r="AQ9" s="17">
        <v>0.57089169368783099</v>
      </c>
      <c r="AR9" s="17"/>
      <c r="AS9" s="17">
        <v>0.62878099184744995</v>
      </c>
      <c r="AT9" s="17">
        <v>0.59422504793412301</v>
      </c>
      <c r="AU9" s="17">
        <v>0.58995778382992903</v>
      </c>
      <c r="AV9" s="17">
        <v>0.520016287535638</v>
      </c>
      <c r="AW9" s="17">
        <v>0.58461423831539705</v>
      </c>
    </row>
    <row r="10" spans="2:49" x14ac:dyDescent="0.25">
      <c r="B10" s="18" t="s">
        <v>86</v>
      </c>
      <c r="C10" s="19">
        <v>0.40253551265528498</v>
      </c>
      <c r="D10" s="19">
        <v>0.404396061827139</v>
      </c>
      <c r="E10" s="19">
        <v>0.40204015635099999</v>
      </c>
      <c r="F10" s="19"/>
      <c r="G10" s="19">
        <v>0.489950595849448</v>
      </c>
      <c r="H10" s="19">
        <v>0.44490171867525402</v>
      </c>
      <c r="I10" s="19">
        <v>0.39117560798071699</v>
      </c>
      <c r="J10" s="19">
        <v>0.35853513488914202</v>
      </c>
      <c r="K10" s="19">
        <v>0.37296330302723202</v>
      </c>
      <c r="L10" s="19">
        <v>0.37399219199949102</v>
      </c>
      <c r="M10" s="19"/>
      <c r="N10" s="19">
        <v>0.43373457274274801</v>
      </c>
      <c r="O10" s="19">
        <v>0.39866259120476999</v>
      </c>
      <c r="P10" s="19">
        <v>0.41937528224883802</v>
      </c>
      <c r="Q10" s="19">
        <v>0.36412739638480501</v>
      </c>
      <c r="R10" s="19"/>
      <c r="S10" s="19">
        <v>0.45098346194197902</v>
      </c>
      <c r="T10" s="19">
        <v>0.411673775435907</v>
      </c>
      <c r="U10" s="19">
        <v>0.36916719032562301</v>
      </c>
      <c r="V10" s="19">
        <v>0.40952380906931601</v>
      </c>
      <c r="W10" s="19">
        <v>0.381890747503001</v>
      </c>
      <c r="X10" s="19">
        <v>0.46277643865098</v>
      </c>
      <c r="Y10" s="19">
        <v>0.348777624906774</v>
      </c>
      <c r="Z10" s="19">
        <v>0.416164446180948</v>
      </c>
      <c r="AA10" s="19">
        <v>0.411886629916906</v>
      </c>
      <c r="AB10" s="19">
        <v>0.34723815857423501</v>
      </c>
      <c r="AC10" s="19">
        <v>0.35859998932423698</v>
      </c>
      <c r="AD10" s="19"/>
      <c r="AE10" s="19">
        <v>0.390515923269669</v>
      </c>
      <c r="AF10" s="19">
        <v>0.40271859378271302</v>
      </c>
      <c r="AG10" s="19">
        <v>0.418385179427267</v>
      </c>
      <c r="AH10" s="19"/>
      <c r="AI10" s="19">
        <v>0.470894354667379</v>
      </c>
      <c r="AJ10" s="19">
        <v>0.35307405725765001</v>
      </c>
      <c r="AK10" s="19">
        <v>0.45217189721654899</v>
      </c>
      <c r="AL10" s="19">
        <v>0.31797381436099398</v>
      </c>
      <c r="AM10" s="19">
        <v>0.35919543318129299</v>
      </c>
      <c r="AN10" s="19"/>
      <c r="AO10" s="19">
        <v>0.58470370950128803</v>
      </c>
      <c r="AP10" s="19">
        <v>0.36577100653103101</v>
      </c>
      <c r="AQ10" s="19">
        <v>0.42910830631216901</v>
      </c>
      <c r="AR10" s="19"/>
      <c r="AS10" s="19">
        <v>0.37121900815254999</v>
      </c>
      <c r="AT10" s="19">
        <v>0.40577495206587699</v>
      </c>
      <c r="AU10" s="19">
        <v>0.41004221617007103</v>
      </c>
      <c r="AV10" s="19">
        <v>0.479983712464362</v>
      </c>
      <c r="AW10" s="19">
        <v>0.41538576168460301</v>
      </c>
    </row>
    <row r="11" spans="2:49" x14ac:dyDescent="0.25">
      <c r="B11" s="16"/>
    </row>
    <row r="12" spans="2:49" x14ac:dyDescent="0.25">
      <c r="B12" t="s">
        <v>77</v>
      </c>
    </row>
    <row r="13" spans="2:49" x14ac:dyDescent="0.25">
      <c r="B13" t="s">
        <v>78</v>
      </c>
    </row>
    <row r="15" spans="2:49" x14ac:dyDescent="0.25">
      <c r="B15"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W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605</v>
      </c>
      <c r="C9" s="17">
        <v>0.314053070201125</v>
      </c>
      <c r="D9" s="17">
        <v>0.343666992794399</v>
      </c>
      <c r="E9" s="17">
        <v>0.28733006686476698</v>
      </c>
      <c r="F9" s="17"/>
      <c r="G9" s="17">
        <v>0.26236657348919801</v>
      </c>
      <c r="H9" s="17">
        <v>0.28275946819042302</v>
      </c>
      <c r="I9" s="17">
        <v>0.34310788991743302</v>
      </c>
      <c r="J9" s="17">
        <v>0.33004269222419702</v>
      </c>
      <c r="K9" s="17">
        <v>0.330397979710569</v>
      </c>
      <c r="L9" s="17">
        <v>0.326712446719503</v>
      </c>
      <c r="M9" s="17"/>
      <c r="N9" s="17">
        <v>0.24612302640648601</v>
      </c>
      <c r="O9" s="17">
        <v>0.31161297025305401</v>
      </c>
      <c r="P9" s="17">
        <v>0.32701106657881202</v>
      </c>
      <c r="Q9" s="17">
        <v>0.37602315687313098</v>
      </c>
      <c r="R9" s="17"/>
      <c r="S9" s="17">
        <v>0.30528993330193799</v>
      </c>
      <c r="T9" s="17">
        <v>0.29461722377878402</v>
      </c>
      <c r="U9" s="17">
        <v>0.31445757134934599</v>
      </c>
      <c r="V9" s="17">
        <v>0.286119008005638</v>
      </c>
      <c r="W9" s="17">
        <v>0.344543873013965</v>
      </c>
      <c r="X9" s="17">
        <v>0.321923796685048</v>
      </c>
      <c r="Y9" s="17">
        <v>0.32651847701390502</v>
      </c>
      <c r="Z9" s="17">
        <v>0.31541228653415498</v>
      </c>
      <c r="AA9" s="17">
        <v>0.32612797760999601</v>
      </c>
      <c r="AB9" s="17">
        <v>0.32359502544350599</v>
      </c>
      <c r="AC9" s="17">
        <v>0.31711675263503702</v>
      </c>
      <c r="AD9" s="17"/>
      <c r="AE9" s="17">
        <v>0.40547783799361498</v>
      </c>
      <c r="AF9" s="17">
        <v>0.24926915465445601</v>
      </c>
      <c r="AG9" s="17">
        <v>0.328244880189274</v>
      </c>
      <c r="AH9" s="17"/>
      <c r="AI9" s="17">
        <v>0.378793127948088</v>
      </c>
      <c r="AJ9" s="17">
        <v>0.276704766222717</v>
      </c>
      <c r="AK9" s="17">
        <v>0.17069387389555701</v>
      </c>
      <c r="AL9" s="17">
        <v>0.54346250475478397</v>
      </c>
      <c r="AM9" s="17">
        <v>0.32831105872667299</v>
      </c>
      <c r="AN9" s="17"/>
      <c r="AO9" s="17">
        <v>0.34992747218144399</v>
      </c>
      <c r="AP9" s="17">
        <v>0.276020216203129</v>
      </c>
      <c r="AQ9" s="17">
        <v>0.19500470138544601</v>
      </c>
      <c r="AR9" s="17"/>
      <c r="AS9" s="17">
        <v>0.35773947607595402</v>
      </c>
      <c r="AT9" s="17">
        <v>0.31676093955484902</v>
      </c>
      <c r="AU9" s="17">
        <v>0.26861751679821799</v>
      </c>
      <c r="AV9" s="17">
        <v>0.281737197254183</v>
      </c>
      <c r="AW9" s="17">
        <v>0.29550800266692601</v>
      </c>
    </row>
    <row r="10" spans="2:49" x14ac:dyDescent="0.25">
      <c r="B10" s="18" t="s">
        <v>86</v>
      </c>
      <c r="C10" s="19">
        <v>0.68594692979887495</v>
      </c>
      <c r="D10" s="19">
        <v>0.65633300720560095</v>
      </c>
      <c r="E10" s="19">
        <v>0.71266993313523397</v>
      </c>
      <c r="F10" s="19"/>
      <c r="G10" s="19">
        <v>0.73763342651080199</v>
      </c>
      <c r="H10" s="19">
        <v>0.71724053180957703</v>
      </c>
      <c r="I10" s="19">
        <v>0.65689211008256698</v>
      </c>
      <c r="J10" s="19">
        <v>0.66995730777580298</v>
      </c>
      <c r="K10" s="19">
        <v>0.66960202028943105</v>
      </c>
      <c r="L10" s="19">
        <v>0.67328755328049705</v>
      </c>
      <c r="M10" s="19"/>
      <c r="N10" s="19">
        <v>0.75387697359351402</v>
      </c>
      <c r="O10" s="19">
        <v>0.68838702974694599</v>
      </c>
      <c r="P10" s="19">
        <v>0.67298893342118804</v>
      </c>
      <c r="Q10" s="19">
        <v>0.62397684312686896</v>
      </c>
      <c r="R10" s="19"/>
      <c r="S10" s="19">
        <v>0.69471006669806201</v>
      </c>
      <c r="T10" s="19">
        <v>0.70538277622121603</v>
      </c>
      <c r="U10" s="19">
        <v>0.68554242865065396</v>
      </c>
      <c r="V10" s="19">
        <v>0.71388099199436195</v>
      </c>
      <c r="W10" s="19">
        <v>0.65545612698603495</v>
      </c>
      <c r="X10" s="19">
        <v>0.678076203314952</v>
      </c>
      <c r="Y10" s="19">
        <v>0.67348152298609398</v>
      </c>
      <c r="Z10" s="19">
        <v>0.68458771346584502</v>
      </c>
      <c r="AA10" s="19">
        <v>0.67387202239000399</v>
      </c>
      <c r="AB10" s="19">
        <v>0.67640497455649395</v>
      </c>
      <c r="AC10" s="19">
        <v>0.68288324736496298</v>
      </c>
      <c r="AD10" s="19"/>
      <c r="AE10" s="19">
        <v>0.59452216200638497</v>
      </c>
      <c r="AF10" s="19">
        <v>0.75073084534554402</v>
      </c>
      <c r="AG10" s="19">
        <v>0.671755119810726</v>
      </c>
      <c r="AH10" s="19"/>
      <c r="AI10" s="19">
        <v>0.62120687205191205</v>
      </c>
      <c r="AJ10" s="19">
        <v>0.723295233777284</v>
      </c>
      <c r="AK10" s="19">
        <v>0.82930612610444299</v>
      </c>
      <c r="AL10" s="19">
        <v>0.45653749524521597</v>
      </c>
      <c r="AM10" s="19">
        <v>0.67168894127332701</v>
      </c>
      <c r="AN10" s="19"/>
      <c r="AO10" s="19">
        <v>0.65007252781855596</v>
      </c>
      <c r="AP10" s="19">
        <v>0.723979783796871</v>
      </c>
      <c r="AQ10" s="19">
        <v>0.80499529861455399</v>
      </c>
      <c r="AR10" s="19"/>
      <c r="AS10" s="19">
        <v>0.64226052392404598</v>
      </c>
      <c r="AT10" s="19">
        <v>0.68323906044515104</v>
      </c>
      <c r="AU10" s="19">
        <v>0.73138248320178201</v>
      </c>
      <c r="AV10" s="19">
        <v>0.718262802745817</v>
      </c>
      <c r="AW10" s="19">
        <v>0.70449199733307399</v>
      </c>
    </row>
    <row r="11" spans="2:49" x14ac:dyDescent="0.25">
      <c r="B11" s="16"/>
    </row>
    <row r="12" spans="2:49" x14ac:dyDescent="0.25">
      <c r="B12" t="s">
        <v>77</v>
      </c>
    </row>
    <row r="13" spans="2:49" x14ac:dyDescent="0.25">
      <c r="B13" t="s">
        <v>78</v>
      </c>
    </row>
    <row r="15" spans="2:49" x14ac:dyDescent="0.25">
      <c r="B15"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W15"/>
  <sheetViews>
    <sheetView showGridLines="0" workbookViewId="0">
      <pane xSplit="2" topLeftCell="C1" activePane="topRight" state="frozen"/>
      <selection pane="topRight" activeCell="B15" sqref="B15"/>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4009</v>
      </c>
      <c r="D7" s="10">
        <v>2011</v>
      </c>
      <c r="E7" s="10">
        <v>1981</v>
      </c>
      <c r="F7" s="10"/>
      <c r="G7" s="10">
        <v>581</v>
      </c>
      <c r="H7" s="10">
        <v>688</v>
      </c>
      <c r="I7" s="10">
        <v>686</v>
      </c>
      <c r="J7" s="10">
        <v>696</v>
      </c>
      <c r="K7" s="10">
        <v>576</v>
      </c>
      <c r="L7" s="10">
        <v>782</v>
      </c>
      <c r="M7" s="10"/>
      <c r="N7" s="10">
        <v>1099</v>
      </c>
      <c r="O7" s="10">
        <v>1100</v>
      </c>
      <c r="P7" s="10">
        <v>756</v>
      </c>
      <c r="Q7" s="10">
        <v>1034</v>
      </c>
      <c r="R7" s="10"/>
      <c r="S7" s="10">
        <v>507</v>
      </c>
      <c r="T7" s="10">
        <v>560</v>
      </c>
      <c r="U7" s="10">
        <v>345</v>
      </c>
      <c r="V7" s="10">
        <v>360</v>
      </c>
      <c r="W7" s="10">
        <v>302</v>
      </c>
      <c r="X7" s="10">
        <v>342</v>
      </c>
      <c r="Y7" s="10">
        <v>352</v>
      </c>
      <c r="Z7" s="10">
        <v>188</v>
      </c>
      <c r="AA7" s="10">
        <v>493</v>
      </c>
      <c r="AB7" s="10">
        <v>345</v>
      </c>
      <c r="AC7" s="10">
        <v>215</v>
      </c>
      <c r="AD7" s="10"/>
      <c r="AE7" s="10">
        <v>1408</v>
      </c>
      <c r="AF7" s="10">
        <v>1663</v>
      </c>
      <c r="AG7" s="10">
        <v>568</v>
      </c>
      <c r="AH7" s="10"/>
      <c r="AI7" s="10">
        <v>1340</v>
      </c>
      <c r="AJ7" s="10">
        <v>1177</v>
      </c>
      <c r="AK7" s="10">
        <v>286</v>
      </c>
      <c r="AL7" s="10">
        <v>59</v>
      </c>
      <c r="AM7" s="10">
        <v>550</v>
      </c>
      <c r="AN7" s="10"/>
      <c r="AO7" s="10">
        <v>815</v>
      </c>
      <c r="AP7" s="10">
        <v>1440</v>
      </c>
      <c r="AQ7" s="10">
        <v>320</v>
      </c>
      <c r="AR7" s="10"/>
      <c r="AS7" s="10">
        <v>992</v>
      </c>
      <c r="AT7" s="10">
        <v>982</v>
      </c>
      <c r="AU7" s="10">
        <v>965</v>
      </c>
      <c r="AV7" s="10">
        <v>402</v>
      </c>
      <c r="AW7" s="10">
        <v>65</v>
      </c>
    </row>
    <row r="8" spans="2:49" ht="30" customHeight="1" x14ac:dyDescent="0.25">
      <c r="B8" s="11" t="s">
        <v>20</v>
      </c>
      <c r="C8" s="11">
        <v>4009</v>
      </c>
      <c r="D8" s="11">
        <v>1972</v>
      </c>
      <c r="E8" s="11">
        <v>2020</v>
      </c>
      <c r="F8" s="11"/>
      <c r="G8" s="11">
        <v>565</v>
      </c>
      <c r="H8" s="11">
        <v>681</v>
      </c>
      <c r="I8" s="11">
        <v>683</v>
      </c>
      <c r="J8" s="11">
        <v>681</v>
      </c>
      <c r="K8" s="11">
        <v>561</v>
      </c>
      <c r="L8" s="11">
        <v>838</v>
      </c>
      <c r="M8" s="11"/>
      <c r="N8" s="11">
        <v>1077</v>
      </c>
      <c r="O8" s="11">
        <v>1037</v>
      </c>
      <c r="P8" s="11">
        <v>878</v>
      </c>
      <c r="Q8" s="11">
        <v>997</v>
      </c>
      <c r="R8" s="11"/>
      <c r="S8" s="11">
        <v>579</v>
      </c>
      <c r="T8" s="11">
        <v>537</v>
      </c>
      <c r="U8" s="11">
        <v>331</v>
      </c>
      <c r="V8" s="11">
        <v>372</v>
      </c>
      <c r="W8" s="11">
        <v>289</v>
      </c>
      <c r="X8" s="11">
        <v>372</v>
      </c>
      <c r="Y8" s="11">
        <v>331</v>
      </c>
      <c r="Z8" s="11">
        <v>165</v>
      </c>
      <c r="AA8" s="11">
        <v>454</v>
      </c>
      <c r="AB8" s="11">
        <v>372</v>
      </c>
      <c r="AC8" s="11">
        <v>207</v>
      </c>
      <c r="AD8" s="11"/>
      <c r="AE8" s="11">
        <v>1433</v>
      </c>
      <c r="AF8" s="11">
        <v>1656</v>
      </c>
      <c r="AG8" s="11">
        <v>558</v>
      </c>
      <c r="AH8" s="11"/>
      <c r="AI8" s="11">
        <v>1364</v>
      </c>
      <c r="AJ8" s="11">
        <v>1165</v>
      </c>
      <c r="AK8" s="11">
        <v>287</v>
      </c>
      <c r="AL8" s="11">
        <v>59</v>
      </c>
      <c r="AM8" s="11">
        <v>538</v>
      </c>
      <c r="AN8" s="11"/>
      <c r="AO8" s="11">
        <v>823</v>
      </c>
      <c r="AP8" s="11">
        <v>1423</v>
      </c>
      <c r="AQ8" s="11">
        <v>322</v>
      </c>
      <c r="AR8" s="11"/>
      <c r="AS8" s="11">
        <v>1004</v>
      </c>
      <c r="AT8" s="11">
        <v>985</v>
      </c>
      <c r="AU8" s="11">
        <v>956</v>
      </c>
      <c r="AV8" s="11">
        <v>393</v>
      </c>
      <c r="AW8" s="11">
        <v>61</v>
      </c>
    </row>
    <row r="9" spans="2:49" x14ac:dyDescent="0.25">
      <c r="B9" s="18" t="s">
        <v>605</v>
      </c>
      <c r="C9" s="17">
        <v>0.60089718012772697</v>
      </c>
      <c r="D9" s="17">
        <v>0.58435673264654198</v>
      </c>
      <c r="E9" s="17">
        <v>0.61678410125168404</v>
      </c>
      <c r="F9" s="17"/>
      <c r="G9" s="17">
        <v>0.60939991263990101</v>
      </c>
      <c r="H9" s="17">
        <v>0.57567474841149502</v>
      </c>
      <c r="I9" s="17">
        <v>0.61485222696723996</v>
      </c>
      <c r="J9" s="17">
        <v>0.55703825511623895</v>
      </c>
      <c r="K9" s="17">
        <v>0.61482349803160496</v>
      </c>
      <c r="L9" s="17">
        <v>0.630608453300747</v>
      </c>
      <c r="M9" s="17"/>
      <c r="N9" s="17">
        <v>0.64811651332269304</v>
      </c>
      <c r="O9" s="17">
        <v>0.62283116971012598</v>
      </c>
      <c r="P9" s="17">
        <v>0.56835545582134495</v>
      </c>
      <c r="Q9" s="17">
        <v>0.55559976235805797</v>
      </c>
      <c r="R9" s="17"/>
      <c r="S9" s="17">
        <v>0.58295614919687799</v>
      </c>
      <c r="T9" s="17">
        <v>0.62980692764163804</v>
      </c>
      <c r="U9" s="17">
        <v>0.61622386211603997</v>
      </c>
      <c r="V9" s="17">
        <v>0.66980235331465598</v>
      </c>
      <c r="W9" s="17">
        <v>0.61232761139582603</v>
      </c>
      <c r="X9" s="17">
        <v>0.61266006342187795</v>
      </c>
      <c r="Y9" s="17">
        <v>0.56905409696894205</v>
      </c>
      <c r="Z9" s="17">
        <v>0.51062185353545897</v>
      </c>
      <c r="AA9" s="17">
        <v>0.55865142376776</v>
      </c>
      <c r="AB9" s="17">
        <v>0.62830783778074895</v>
      </c>
      <c r="AC9" s="17">
        <v>0.55698448182540405</v>
      </c>
      <c r="AD9" s="17"/>
      <c r="AE9" s="17">
        <v>0.61937494723241304</v>
      </c>
      <c r="AF9" s="17">
        <v>0.591197087221634</v>
      </c>
      <c r="AG9" s="17">
        <v>0.55173582096839202</v>
      </c>
      <c r="AH9" s="17"/>
      <c r="AI9" s="17">
        <v>0.69150346249908701</v>
      </c>
      <c r="AJ9" s="17">
        <v>0.49646243650230898</v>
      </c>
      <c r="AK9" s="17">
        <v>0.61058650595904296</v>
      </c>
      <c r="AL9" s="17">
        <v>0.38502567793133202</v>
      </c>
      <c r="AM9" s="17">
        <v>0.59027519631980097</v>
      </c>
      <c r="AN9" s="17"/>
      <c r="AO9" s="17">
        <v>0.76396252197265802</v>
      </c>
      <c r="AP9" s="17">
        <v>0.52084492907941105</v>
      </c>
      <c r="AQ9" s="17">
        <v>0.65328965488474</v>
      </c>
      <c r="AR9" s="17"/>
      <c r="AS9" s="17">
        <v>0.57441727236804296</v>
      </c>
      <c r="AT9" s="17">
        <v>0.62976189613749201</v>
      </c>
      <c r="AU9" s="17">
        <v>0.62190218153412802</v>
      </c>
      <c r="AV9" s="17">
        <v>0.59355634610306796</v>
      </c>
      <c r="AW9" s="17">
        <v>0.58395728627483201</v>
      </c>
    </row>
    <row r="10" spans="2:49" x14ac:dyDescent="0.25">
      <c r="B10" s="18" t="s">
        <v>86</v>
      </c>
      <c r="C10" s="19">
        <v>0.39910281987227297</v>
      </c>
      <c r="D10" s="19">
        <v>0.41564326735345802</v>
      </c>
      <c r="E10" s="19">
        <v>0.38321589874831602</v>
      </c>
      <c r="F10" s="19"/>
      <c r="G10" s="19">
        <v>0.39060008736009899</v>
      </c>
      <c r="H10" s="19">
        <v>0.42432525158850498</v>
      </c>
      <c r="I10" s="19">
        <v>0.38514777303275999</v>
      </c>
      <c r="J10" s="19">
        <v>0.442961744883761</v>
      </c>
      <c r="K10" s="19">
        <v>0.38517650196839498</v>
      </c>
      <c r="L10" s="19">
        <v>0.369391546699253</v>
      </c>
      <c r="M10" s="19"/>
      <c r="N10" s="19">
        <v>0.35188348667730701</v>
      </c>
      <c r="O10" s="19">
        <v>0.37716883028987402</v>
      </c>
      <c r="P10" s="19">
        <v>0.431644544178655</v>
      </c>
      <c r="Q10" s="19">
        <v>0.44440023764194198</v>
      </c>
      <c r="R10" s="19"/>
      <c r="S10" s="19">
        <v>0.41704385080312201</v>
      </c>
      <c r="T10" s="19">
        <v>0.37019307235836202</v>
      </c>
      <c r="U10" s="19">
        <v>0.38377613788395998</v>
      </c>
      <c r="V10" s="19">
        <v>0.33019764668534402</v>
      </c>
      <c r="W10" s="19">
        <v>0.38767238860417402</v>
      </c>
      <c r="X10" s="19">
        <v>0.38733993657812199</v>
      </c>
      <c r="Y10" s="19">
        <v>0.43094590303105801</v>
      </c>
      <c r="Z10" s="19">
        <v>0.48937814646454098</v>
      </c>
      <c r="AA10" s="19">
        <v>0.44134857623224</v>
      </c>
      <c r="AB10" s="19">
        <v>0.371692162219251</v>
      </c>
      <c r="AC10" s="19">
        <v>0.443015518174596</v>
      </c>
      <c r="AD10" s="19"/>
      <c r="AE10" s="19">
        <v>0.38062505276758701</v>
      </c>
      <c r="AF10" s="19">
        <v>0.408802912778366</v>
      </c>
      <c r="AG10" s="19">
        <v>0.44826417903160798</v>
      </c>
      <c r="AH10" s="19"/>
      <c r="AI10" s="19">
        <v>0.30849653750091299</v>
      </c>
      <c r="AJ10" s="19">
        <v>0.50353756349769097</v>
      </c>
      <c r="AK10" s="19">
        <v>0.38941349404095699</v>
      </c>
      <c r="AL10" s="19">
        <v>0.61497432206866798</v>
      </c>
      <c r="AM10" s="19">
        <v>0.40972480368019898</v>
      </c>
      <c r="AN10" s="19"/>
      <c r="AO10" s="19">
        <v>0.23603747802734201</v>
      </c>
      <c r="AP10" s="19">
        <v>0.47915507092058901</v>
      </c>
      <c r="AQ10" s="19">
        <v>0.34671034511526</v>
      </c>
      <c r="AR10" s="19"/>
      <c r="AS10" s="19">
        <v>0.42558272763195698</v>
      </c>
      <c r="AT10" s="19">
        <v>0.37023810386250799</v>
      </c>
      <c r="AU10" s="19">
        <v>0.37809781846587098</v>
      </c>
      <c r="AV10" s="19">
        <v>0.40644365389693299</v>
      </c>
      <c r="AW10" s="19">
        <v>0.41604271372516799</v>
      </c>
    </row>
    <row r="11" spans="2:49" x14ac:dyDescent="0.25">
      <c r="B11" t="s">
        <v>76</v>
      </c>
    </row>
    <row r="12" spans="2:49" x14ac:dyDescent="0.25">
      <c r="B12" t="s">
        <v>77</v>
      </c>
    </row>
    <row r="13" spans="2:49" x14ac:dyDescent="0.25">
      <c r="B13" t="s">
        <v>78</v>
      </c>
    </row>
    <row r="15" spans="2:49" x14ac:dyDescent="0.25">
      <c r="B15"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W1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7" width="10.7109375" customWidth="1"/>
    <col min="18" max="18" width="2.140625" customWidth="1"/>
    <col min="19" max="29" width="10.7109375" customWidth="1"/>
    <col min="30" max="30" width="2.140625" customWidth="1"/>
    <col min="31" max="33" width="10.7109375" customWidth="1"/>
    <col min="34" max="34" width="2.140625" customWidth="1"/>
    <col min="35" max="39" width="10.7109375" customWidth="1"/>
    <col min="40" max="40" width="2.140625" customWidth="1"/>
    <col min="41" max="43" width="10.7109375" customWidth="1"/>
    <col min="44" max="44" width="2.140625" customWidth="1"/>
    <col min="45" max="49" width="10.7109375" customWidth="1"/>
    <col min="50" max="50" width="2.140625" customWidth="1"/>
  </cols>
  <sheetData>
    <row r="2" spans="2:49" ht="39.950000000000003" customHeight="1" x14ac:dyDescent="0.25">
      <c r="D2" s="30" t="s">
        <v>720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49" ht="30" customHeight="1" x14ac:dyDescent="0.25">
      <c r="B5" s="15"/>
      <c r="C5" s="15"/>
      <c r="D5" s="29" t="s">
        <v>55</v>
      </c>
      <c r="E5" s="29"/>
      <c r="F5" s="15"/>
      <c r="G5" s="29" t="s">
        <v>56</v>
      </c>
      <c r="H5" s="29"/>
      <c r="I5" s="29"/>
      <c r="J5" s="29"/>
      <c r="K5" s="29"/>
      <c r="L5" s="29"/>
      <c r="M5" s="15"/>
      <c r="N5" s="29" t="s">
        <v>57</v>
      </c>
      <c r="O5" s="29"/>
      <c r="P5" s="29"/>
      <c r="Q5" s="29"/>
      <c r="R5" s="15"/>
      <c r="S5" s="29" t="s">
        <v>58</v>
      </c>
      <c r="T5" s="29"/>
      <c r="U5" s="29"/>
      <c r="V5" s="29"/>
      <c r="W5" s="29"/>
      <c r="X5" s="29"/>
      <c r="Y5" s="29"/>
      <c r="Z5" s="29"/>
      <c r="AA5" s="29"/>
      <c r="AB5" s="29"/>
      <c r="AC5" s="29"/>
      <c r="AD5" s="15"/>
      <c r="AE5" s="29" t="s">
        <v>59</v>
      </c>
      <c r="AF5" s="29"/>
      <c r="AG5" s="29"/>
      <c r="AH5" s="15"/>
      <c r="AI5" s="29" t="s">
        <v>60</v>
      </c>
      <c r="AJ5" s="29"/>
      <c r="AK5" s="29"/>
      <c r="AL5" s="29"/>
      <c r="AM5" s="29"/>
      <c r="AN5" s="15"/>
      <c r="AO5" s="29" t="s">
        <v>61</v>
      </c>
      <c r="AP5" s="29"/>
      <c r="AQ5" s="29"/>
      <c r="AR5" s="15"/>
      <c r="AS5" s="29" t="s">
        <v>62</v>
      </c>
      <c r="AT5" s="29"/>
      <c r="AU5" s="29"/>
      <c r="AV5" s="29"/>
      <c r="AW5" s="29"/>
    </row>
    <row r="6" spans="2:49" ht="75" x14ac:dyDescent="0.2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row>
    <row r="7" spans="2:49" ht="30" customHeight="1" x14ac:dyDescent="0.25">
      <c r="B7" s="10" t="s">
        <v>19</v>
      </c>
      <c r="C7" s="10">
        <v>4010</v>
      </c>
      <c r="D7" s="10">
        <v>2011</v>
      </c>
      <c r="E7" s="10">
        <v>1982</v>
      </c>
      <c r="F7" s="10"/>
      <c r="G7" s="10">
        <v>581</v>
      </c>
      <c r="H7" s="10">
        <v>688</v>
      </c>
      <c r="I7" s="10">
        <v>686</v>
      </c>
      <c r="J7" s="10">
        <v>696</v>
      </c>
      <c r="K7" s="10">
        <v>577</v>
      </c>
      <c r="L7" s="10">
        <v>782</v>
      </c>
      <c r="M7" s="10"/>
      <c r="N7" s="10">
        <v>1100</v>
      </c>
      <c r="O7" s="10">
        <v>1100</v>
      </c>
      <c r="P7" s="10">
        <v>756</v>
      </c>
      <c r="Q7" s="10">
        <v>1034</v>
      </c>
      <c r="R7" s="10"/>
      <c r="S7" s="10">
        <v>507</v>
      </c>
      <c r="T7" s="10">
        <v>560</v>
      </c>
      <c r="U7" s="10">
        <v>345</v>
      </c>
      <c r="V7" s="10">
        <v>360</v>
      </c>
      <c r="W7" s="10">
        <v>302</v>
      </c>
      <c r="X7" s="10">
        <v>342</v>
      </c>
      <c r="Y7" s="10">
        <v>352</v>
      </c>
      <c r="Z7" s="10">
        <v>188</v>
      </c>
      <c r="AA7" s="10">
        <v>494</v>
      </c>
      <c r="AB7" s="10">
        <v>345</v>
      </c>
      <c r="AC7" s="10">
        <v>215</v>
      </c>
      <c r="AD7" s="10"/>
      <c r="AE7" s="10">
        <v>1409</v>
      </c>
      <c r="AF7" s="10">
        <v>1663</v>
      </c>
      <c r="AG7" s="10">
        <v>568</v>
      </c>
      <c r="AH7" s="10"/>
      <c r="AI7" s="10">
        <v>1341</v>
      </c>
      <c r="AJ7" s="10">
        <v>1177</v>
      </c>
      <c r="AK7" s="10">
        <v>286</v>
      </c>
      <c r="AL7" s="10">
        <v>59</v>
      </c>
      <c r="AM7" s="10">
        <v>550</v>
      </c>
      <c r="AN7" s="10"/>
      <c r="AO7" s="10">
        <v>815</v>
      </c>
      <c r="AP7" s="10">
        <v>1440</v>
      </c>
      <c r="AQ7" s="10">
        <v>320</v>
      </c>
      <c r="AR7" s="10"/>
      <c r="AS7" s="10">
        <v>992</v>
      </c>
      <c r="AT7" s="10">
        <v>982</v>
      </c>
      <c r="AU7" s="10">
        <v>965</v>
      </c>
      <c r="AV7" s="10">
        <v>403</v>
      </c>
      <c r="AW7" s="10">
        <v>65</v>
      </c>
    </row>
    <row r="8" spans="2:49" ht="30" customHeight="1" x14ac:dyDescent="0.25">
      <c r="B8" s="11" t="s">
        <v>20</v>
      </c>
      <c r="C8" s="11">
        <v>4010</v>
      </c>
      <c r="D8" s="11">
        <v>1972</v>
      </c>
      <c r="E8" s="11">
        <v>2021</v>
      </c>
      <c r="F8" s="11"/>
      <c r="G8" s="11">
        <v>565</v>
      </c>
      <c r="H8" s="11">
        <v>681</v>
      </c>
      <c r="I8" s="11">
        <v>683</v>
      </c>
      <c r="J8" s="11">
        <v>681</v>
      </c>
      <c r="K8" s="11">
        <v>562</v>
      </c>
      <c r="L8" s="11">
        <v>838</v>
      </c>
      <c r="M8" s="11"/>
      <c r="N8" s="11">
        <v>1078</v>
      </c>
      <c r="O8" s="11">
        <v>1037</v>
      </c>
      <c r="P8" s="11">
        <v>878</v>
      </c>
      <c r="Q8" s="11">
        <v>997</v>
      </c>
      <c r="R8" s="11"/>
      <c r="S8" s="11">
        <v>579</v>
      </c>
      <c r="T8" s="11">
        <v>537</v>
      </c>
      <c r="U8" s="11">
        <v>331</v>
      </c>
      <c r="V8" s="11">
        <v>372</v>
      </c>
      <c r="W8" s="11">
        <v>289</v>
      </c>
      <c r="X8" s="11">
        <v>372</v>
      </c>
      <c r="Y8" s="11">
        <v>331</v>
      </c>
      <c r="Z8" s="11">
        <v>165</v>
      </c>
      <c r="AA8" s="11">
        <v>455</v>
      </c>
      <c r="AB8" s="11">
        <v>372</v>
      </c>
      <c r="AC8" s="11">
        <v>207</v>
      </c>
      <c r="AD8" s="11"/>
      <c r="AE8" s="11">
        <v>1434</v>
      </c>
      <c r="AF8" s="11">
        <v>1656</v>
      </c>
      <c r="AG8" s="11">
        <v>558</v>
      </c>
      <c r="AH8" s="11"/>
      <c r="AI8" s="11">
        <v>1365</v>
      </c>
      <c r="AJ8" s="11">
        <v>1165</v>
      </c>
      <c r="AK8" s="11">
        <v>287</v>
      </c>
      <c r="AL8" s="11">
        <v>59</v>
      </c>
      <c r="AM8" s="11">
        <v>538</v>
      </c>
      <c r="AN8" s="11"/>
      <c r="AO8" s="11">
        <v>823</v>
      </c>
      <c r="AP8" s="11">
        <v>1423</v>
      </c>
      <c r="AQ8" s="11">
        <v>322</v>
      </c>
      <c r="AR8" s="11"/>
      <c r="AS8" s="11">
        <v>1004</v>
      </c>
      <c r="AT8" s="11">
        <v>985</v>
      </c>
      <c r="AU8" s="11">
        <v>956</v>
      </c>
      <c r="AV8" s="11">
        <v>394</v>
      </c>
      <c r="AW8" s="11">
        <v>61</v>
      </c>
    </row>
    <row r="9" spans="2:49" x14ac:dyDescent="0.25">
      <c r="B9" s="18" t="s">
        <v>605</v>
      </c>
      <c r="C9" s="17">
        <v>0.65542641120759304</v>
      </c>
      <c r="D9" s="17">
        <v>0.61600894789741101</v>
      </c>
      <c r="E9" s="17">
        <v>0.69347703919659798</v>
      </c>
      <c r="F9" s="17"/>
      <c r="G9" s="17">
        <v>0.60872262760414098</v>
      </c>
      <c r="H9" s="17">
        <v>0.62591742829366503</v>
      </c>
      <c r="I9" s="17">
        <v>0.644643147895681</v>
      </c>
      <c r="J9" s="17">
        <v>0.68599276598926695</v>
      </c>
      <c r="K9" s="17">
        <v>0.67838927004619898</v>
      </c>
      <c r="L9" s="17">
        <v>0.67945876535361505</v>
      </c>
      <c r="M9" s="17"/>
      <c r="N9" s="17">
        <v>0.70863591632024703</v>
      </c>
      <c r="O9" s="17">
        <v>0.68405474367999897</v>
      </c>
      <c r="P9" s="17">
        <v>0.61358484632201404</v>
      </c>
      <c r="Q9" s="17">
        <v>0.60694603494521704</v>
      </c>
      <c r="R9" s="17"/>
      <c r="S9" s="17">
        <v>0.639545489734757</v>
      </c>
      <c r="T9" s="17">
        <v>0.68310062832021801</v>
      </c>
      <c r="U9" s="17">
        <v>0.67413577781900202</v>
      </c>
      <c r="V9" s="17">
        <v>0.69432032030616397</v>
      </c>
      <c r="W9" s="17">
        <v>0.59266186038833302</v>
      </c>
      <c r="X9" s="17">
        <v>0.64121915316893396</v>
      </c>
      <c r="Y9" s="17">
        <v>0.68338003632434197</v>
      </c>
      <c r="Z9" s="17">
        <v>0.61294766451867599</v>
      </c>
      <c r="AA9" s="17">
        <v>0.63119189736048897</v>
      </c>
      <c r="AB9" s="17">
        <v>0.67859437605093298</v>
      </c>
      <c r="AC9" s="17">
        <v>0.642199317508657</v>
      </c>
      <c r="AD9" s="17"/>
      <c r="AE9" s="17">
        <v>0.58257255469408498</v>
      </c>
      <c r="AF9" s="17">
        <v>0.72990769019413904</v>
      </c>
      <c r="AG9" s="17">
        <v>0.60819106203049</v>
      </c>
      <c r="AH9" s="17"/>
      <c r="AI9" s="17">
        <v>0.624801767622161</v>
      </c>
      <c r="AJ9" s="17">
        <v>0.68760033509337604</v>
      </c>
      <c r="AK9" s="17">
        <v>0.73461399994014598</v>
      </c>
      <c r="AL9" s="17">
        <v>0.42180420860402901</v>
      </c>
      <c r="AM9" s="17">
        <v>0.61704886517785296</v>
      </c>
      <c r="AN9" s="17"/>
      <c r="AO9" s="17">
        <v>0.66116414113849598</v>
      </c>
      <c r="AP9" s="17">
        <v>0.688090741688968</v>
      </c>
      <c r="AQ9" s="17">
        <v>0.74442547062268405</v>
      </c>
      <c r="AR9" s="17"/>
      <c r="AS9" s="17">
        <v>0.60724209407498098</v>
      </c>
      <c r="AT9" s="17">
        <v>0.65961759138031195</v>
      </c>
      <c r="AU9" s="17">
        <v>0.71205151568422398</v>
      </c>
      <c r="AV9" s="17">
        <v>0.70546026830651598</v>
      </c>
      <c r="AW9" s="17">
        <v>0.70294792188793498</v>
      </c>
    </row>
    <row r="10" spans="2:49" x14ac:dyDescent="0.25">
      <c r="B10" s="18" t="s">
        <v>86</v>
      </c>
      <c r="C10" s="19">
        <v>0.34457358879240702</v>
      </c>
      <c r="D10" s="19">
        <v>0.38399105210258899</v>
      </c>
      <c r="E10" s="19">
        <v>0.30652296080340202</v>
      </c>
      <c r="F10" s="19"/>
      <c r="G10" s="19">
        <v>0.39127737239585902</v>
      </c>
      <c r="H10" s="19">
        <v>0.37408257170633502</v>
      </c>
      <c r="I10" s="19">
        <v>0.355356852104319</v>
      </c>
      <c r="J10" s="19">
        <v>0.31400723401073299</v>
      </c>
      <c r="K10" s="19">
        <v>0.32161072995380102</v>
      </c>
      <c r="L10" s="19">
        <v>0.32054123464638501</v>
      </c>
      <c r="M10" s="19"/>
      <c r="N10" s="19">
        <v>0.29136408367975303</v>
      </c>
      <c r="O10" s="19">
        <v>0.31594525632000098</v>
      </c>
      <c r="P10" s="19">
        <v>0.38641515367798601</v>
      </c>
      <c r="Q10" s="19">
        <v>0.39305396505478302</v>
      </c>
      <c r="R10" s="19"/>
      <c r="S10" s="19">
        <v>0.360454510265243</v>
      </c>
      <c r="T10" s="19">
        <v>0.31689937167978199</v>
      </c>
      <c r="U10" s="19">
        <v>0.32586422218099698</v>
      </c>
      <c r="V10" s="19">
        <v>0.30567967969383603</v>
      </c>
      <c r="W10" s="19">
        <v>0.40733813961166698</v>
      </c>
      <c r="X10" s="19">
        <v>0.35878084683106598</v>
      </c>
      <c r="Y10" s="19">
        <v>0.31661996367565798</v>
      </c>
      <c r="Z10" s="19">
        <v>0.38705233548132401</v>
      </c>
      <c r="AA10" s="19">
        <v>0.36880810263951103</v>
      </c>
      <c r="AB10" s="19">
        <v>0.32140562394906702</v>
      </c>
      <c r="AC10" s="19">
        <v>0.357800682491343</v>
      </c>
      <c r="AD10" s="19"/>
      <c r="AE10" s="19">
        <v>0.41742744530591502</v>
      </c>
      <c r="AF10" s="19">
        <v>0.27009230980586102</v>
      </c>
      <c r="AG10" s="19">
        <v>0.39180893796951</v>
      </c>
      <c r="AH10" s="19"/>
      <c r="AI10" s="19">
        <v>0.375198232377839</v>
      </c>
      <c r="AJ10" s="19">
        <v>0.31239966490662402</v>
      </c>
      <c r="AK10" s="19">
        <v>0.26538600005985402</v>
      </c>
      <c r="AL10" s="19">
        <v>0.57819579139597099</v>
      </c>
      <c r="AM10" s="19">
        <v>0.38295113482214699</v>
      </c>
      <c r="AN10" s="19"/>
      <c r="AO10" s="19">
        <v>0.33883585886150402</v>
      </c>
      <c r="AP10" s="19">
        <v>0.311909258311032</v>
      </c>
      <c r="AQ10" s="19">
        <v>0.25557452937731601</v>
      </c>
      <c r="AR10" s="19"/>
      <c r="AS10" s="19">
        <v>0.39275790592501902</v>
      </c>
      <c r="AT10" s="19">
        <v>0.34038240861968799</v>
      </c>
      <c r="AU10" s="19">
        <v>0.28794848431577602</v>
      </c>
      <c r="AV10" s="19">
        <v>0.29453973169348402</v>
      </c>
      <c r="AW10" s="19">
        <v>0.29705207811206502</v>
      </c>
    </row>
    <row r="11" spans="2:49" x14ac:dyDescent="0.25">
      <c r="B11" s="16"/>
    </row>
    <row r="12" spans="2:49" x14ac:dyDescent="0.25">
      <c r="B12" t="s">
        <v>77</v>
      </c>
    </row>
    <row r="13" spans="2:49" x14ac:dyDescent="0.25">
      <c r="B13" t="s">
        <v>78</v>
      </c>
    </row>
    <row r="15" spans="2:49" x14ac:dyDescent="0.25">
      <c r="B15" s="8" t="str">
        <f>HYPERLINK("#'Contents'!A1", "Return to Contents")</f>
        <v>Return to Contents</v>
      </c>
    </row>
  </sheetData>
  <mergeCells count="9">
    <mergeCell ref="AI5:AM5"/>
    <mergeCell ref="AO5:AQ5"/>
    <mergeCell ref="AS5:AW5"/>
    <mergeCell ref="D2:AQ2"/>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155</vt:i4>
      </vt:variant>
    </vt:vector>
  </HeadingPairs>
  <TitlesOfParts>
    <vt:vector size="15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Seb Wride</cp:lastModifiedBy>
  <dcterms:created xsi:type="dcterms:W3CDTF">2023-08-15T18:33:41Z</dcterms:created>
  <dcterms:modified xsi:type="dcterms:W3CDTF">2023-09-20T10:05:30Z</dcterms:modified>
</cp:coreProperties>
</file>